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5008913\Desktop\"/>
    </mc:Choice>
  </mc:AlternateContent>
  <bookViews>
    <workbookView xWindow="0" yWindow="0" windowWidth="23760" windowHeight="7965"/>
  </bookViews>
  <sheets>
    <sheet name="自動貯留排出機" sheetId="4" r:id="rId1"/>
  </sheets>
  <definedNames>
    <definedName name="_xlnm.Print_Area" localSheetId="0">自動貯留排出機!$A$1:$BH$38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workbookViewId="0">
      <selection activeCell="BR21" sqref="BR21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59" width="1.6328125" customWidth="1"/>
    <col min="60" max="60" width="2.1796875" customWidth="1"/>
    <col min="61" max="67" width="1.6328125" customWidth="1"/>
    <col min="68" max="69" width="2.6328125" customWidth="1"/>
  </cols>
  <sheetData>
    <row r="1" spans="1:60" ht="17.25" x14ac:dyDescent="0.15">
      <c r="A1" s="2"/>
      <c r="B1" s="53" t="s">
        <v>
71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9" customHeight="1" x14ac:dyDescent="0.15">
      <c r="A2" s="2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x14ac:dyDescent="0.15">
      <c r="A3" s="2"/>
      <c r="B3" s="51" t="s">
        <v>
76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9" customHeight="1" thickBot="1" x14ac:dyDescent="0.2">
      <c r="A4" s="2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54" customFormat="1" ht="12.95" customHeight="1" x14ac:dyDescent="0.15">
      <c r="A5" s="8"/>
      <c r="B5" s="91" t="s">
        <v>
77</v>
      </c>
      <c r="C5" s="91"/>
      <c r="D5" s="91"/>
      <c r="E5" s="91"/>
      <c r="F5" s="91"/>
      <c r="G5" s="91"/>
      <c r="H5" s="92" t="s">
        <v>
78</v>
      </c>
      <c r="I5" s="68"/>
      <c r="J5" s="68"/>
      <c r="K5" s="68"/>
      <c r="L5" s="68"/>
      <c r="M5" s="68"/>
      <c r="N5" s="68" t="s">
        <v>
79</v>
      </c>
      <c r="O5" s="68"/>
      <c r="P5" s="68"/>
      <c r="Q5" s="68"/>
      <c r="R5" s="69"/>
      <c r="S5" s="66" t="s">
        <v>
22</v>
      </c>
      <c r="T5" s="67" t="s">
        <v>
80</v>
      </c>
      <c r="U5" s="68"/>
      <c r="V5" s="68"/>
      <c r="W5" s="68"/>
      <c r="X5" s="69"/>
      <c r="Y5" s="66" t="s">
        <v>
22</v>
      </c>
      <c r="Z5" s="67" t="s">
        <v>
81</v>
      </c>
      <c r="AA5" s="68"/>
      <c r="AB5" s="68"/>
      <c r="AC5" s="68"/>
      <c r="AD5" s="69"/>
      <c r="AE5" s="66" t="s">
        <v>
22</v>
      </c>
      <c r="AF5" s="70" t="s">
        <v>
82</v>
      </c>
      <c r="AG5" s="68"/>
      <c r="AH5" s="68"/>
      <c r="AI5" s="68"/>
      <c r="AJ5" s="69"/>
      <c r="AK5" s="66" t="s">
        <v>
34</v>
      </c>
      <c r="AL5" s="67" t="s">
        <v>
83</v>
      </c>
      <c r="AM5" s="68"/>
      <c r="AN5" s="68"/>
      <c r="AO5" s="68"/>
      <c r="AP5" s="69"/>
      <c r="AQ5" s="66" t="s">
        <v>
34</v>
      </c>
      <c r="AR5" s="67" t="s">
        <v>
84</v>
      </c>
      <c r="AS5" s="68"/>
      <c r="AT5" s="68"/>
      <c r="AU5" s="69"/>
      <c r="AV5" s="71" t="s">
        <v>
109</v>
      </c>
      <c r="AW5" s="82" t="s">
        <v>
92</v>
      </c>
      <c r="AX5" s="83"/>
      <c r="AY5" s="83"/>
      <c r="AZ5" s="83"/>
      <c r="BA5" s="84"/>
      <c r="BB5" s="78" t="s">
        <v>
93</v>
      </c>
      <c r="BC5" s="79"/>
      <c r="BD5" s="79"/>
      <c r="BE5" s="72" t="s">
        <v>
94</v>
      </c>
      <c r="BF5" s="73"/>
      <c r="BG5" s="74"/>
      <c r="BH5" s="6"/>
    </row>
    <row r="6" spans="1:60" s="54" customFormat="1" ht="12.95" customHeight="1" x14ac:dyDescent="0.15">
      <c r="A6" s="8"/>
      <c r="B6" s="91"/>
      <c r="C6" s="91"/>
      <c r="D6" s="91"/>
      <c r="E6" s="91"/>
      <c r="F6" s="91"/>
      <c r="G6" s="91"/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6"/>
      <c r="T6" s="70"/>
      <c r="U6" s="68"/>
      <c r="V6" s="68"/>
      <c r="W6" s="68"/>
      <c r="X6" s="69"/>
      <c r="Y6" s="66"/>
      <c r="Z6" s="70"/>
      <c r="AA6" s="68"/>
      <c r="AB6" s="68"/>
      <c r="AC6" s="68"/>
      <c r="AD6" s="69"/>
      <c r="AE6" s="66"/>
      <c r="AF6" s="70"/>
      <c r="AG6" s="68"/>
      <c r="AH6" s="68"/>
      <c r="AI6" s="68"/>
      <c r="AJ6" s="69"/>
      <c r="AK6" s="66"/>
      <c r="AL6" s="70"/>
      <c r="AM6" s="68"/>
      <c r="AN6" s="68"/>
      <c r="AO6" s="68"/>
      <c r="AP6" s="69"/>
      <c r="AQ6" s="66"/>
      <c r="AR6" s="70"/>
      <c r="AS6" s="68"/>
      <c r="AT6" s="68"/>
      <c r="AU6" s="69"/>
      <c r="AV6" s="71"/>
      <c r="AW6" s="85"/>
      <c r="AX6" s="85"/>
      <c r="AY6" s="85"/>
      <c r="AZ6" s="85"/>
      <c r="BA6" s="86"/>
      <c r="BB6" s="80"/>
      <c r="BC6" s="81"/>
      <c r="BD6" s="81"/>
      <c r="BE6" s="75"/>
      <c r="BF6" s="76"/>
      <c r="BG6" s="77"/>
      <c r="BH6" s="6"/>
    </row>
    <row r="7" spans="1:60" s="62" customFormat="1" ht="17.25" customHeight="1" thickBot="1" x14ac:dyDescent="0.2">
      <c r="A7" s="56"/>
      <c r="B7" s="143" t="s">
        <v>
85</v>
      </c>
      <c r="C7" s="143"/>
      <c r="D7" s="143"/>
      <c r="E7" s="143"/>
      <c r="F7" s="143"/>
      <c r="G7" s="143"/>
      <c r="H7" s="144" t="s">
        <v>
86</v>
      </c>
      <c r="I7" s="144"/>
      <c r="J7" s="144"/>
      <c r="K7" s="144"/>
      <c r="L7" s="144"/>
      <c r="M7" s="144"/>
      <c r="N7" s="57" t="s">
        <v>
87</v>
      </c>
      <c r="O7" s="147">
        <f>
O14</f>
        <v>
0</v>
      </c>
      <c r="P7" s="147"/>
      <c r="Q7" s="58" t="s">
        <v>
96</v>
      </c>
      <c r="R7" s="59" t="s">
        <v>
88</v>
      </c>
      <c r="S7" s="59" t="s">
        <v>
89</v>
      </c>
      <c r="T7" s="59" t="s">
        <v>
87</v>
      </c>
      <c r="U7" s="66">
        <v>
0.65</v>
      </c>
      <c r="V7" s="66"/>
      <c r="W7" s="60" t="s">
        <v>
95</v>
      </c>
      <c r="X7" s="59" t="s">
        <v>
88</v>
      </c>
      <c r="Y7" s="59" t="s">
        <v>
89</v>
      </c>
      <c r="Z7" s="59" t="s">
        <v>
87</v>
      </c>
      <c r="AA7" s="87">
        <v>
0.76900000000000002</v>
      </c>
      <c r="AB7" s="87"/>
      <c r="AC7" s="87"/>
      <c r="AD7" s="59" t="s">
        <v>
88</v>
      </c>
      <c r="AE7" s="59" t="s">
        <v>
89</v>
      </c>
      <c r="AF7" s="59" t="s">
        <v>
87</v>
      </c>
      <c r="AG7" s="66">
        <v>
3</v>
      </c>
      <c r="AH7" s="66"/>
      <c r="AI7" s="60" t="s">
        <v>
97</v>
      </c>
      <c r="AJ7" s="59" t="s">
        <v>
88</v>
      </c>
      <c r="AK7" s="59" t="s">
        <v>
90</v>
      </c>
      <c r="AL7" s="59" t="s">
        <v>
87</v>
      </c>
      <c r="AM7" s="66">
        <v>
120</v>
      </c>
      <c r="AN7" s="66"/>
      <c r="AO7" s="60" t="s">
        <v>
95</v>
      </c>
      <c r="AP7" s="59" t="s">
        <v>
88</v>
      </c>
      <c r="AQ7" s="59" t="s">
        <v>
90</v>
      </c>
      <c r="AR7" s="59" t="s">
        <v>
87</v>
      </c>
      <c r="AS7" s="145"/>
      <c r="AT7" s="145"/>
      <c r="AU7" s="59" t="s">
        <v>
88</v>
      </c>
      <c r="AV7" s="59" t="s">
        <v>
91</v>
      </c>
      <c r="AW7" s="146">
        <f>
IF(O7&gt;0,ROUNDUP(O7*U7*AA7*AG7/AM7/AS7,1),)</f>
        <v>
0</v>
      </c>
      <c r="AX7" s="146"/>
      <c r="AY7" s="146" t="e">
        <f>
IF(AE7&gt;0,ROUNDUP(AE7*AI7*AM7*AQ7/AU7/AW7,1),)</f>
        <v>
#VALUE!</v>
      </c>
      <c r="AZ7" s="146"/>
      <c r="BA7" s="61" t="s">
        <v>
99</v>
      </c>
      <c r="BB7" s="90">
        <f>
ROUNDDOWN(AW7*1.4,1)</f>
        <v>
0</v>
      </c>
      <c r="BC7" s="66">
        <f>
ROUNDDOWN(AZ7*1.4,1)</f>
        <v>
0</v>
      </c>
      <c r="BD7" s="59" t="s">
        <v>
99</v>
      </c>
      <c r="BE7" s="88"/>
      <c r="BF7" s="89"/>
      <c r="BG7" s="63" t="s">
        <v>
99</v>
      </c>
      <c r="BH7" s="44"/>
    </row>
    <row r="8" spans="1:60" s="54" customFormat="1" ht="8.2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customHeight="1" x14ac:dyDescent="0.15">
      <c r="A9" s="2"/>
      <c r="B9" s="4" t="s">
        <v>
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95" customHeight="1" x14ac:dyDescent="0.15">
      <c r="A10" s="2"/>
      <c r="B10" s="95" t="s">
        <v>
0</v>
      </c>
      <c r="C10" s="95"/>
      <c r="D10" s="95"/>
      <c r="E10" s="95"/>
      <c r="F10" s="95"/>
      <c r="G10" s="95"/>
      <c r="H10" s="95" t="s">
        <v>
1</v>
      </c>
      <c r="I10" s="95"/>
      <c r="J10" s="95"/>
      <c r="K10" s="95"/>
      <c r="L10" s="95"/>
      <c r="M10" s="95"/>
      <c r="N10" s="117" t="s">
        <v>
21</v>
      </c>
      <c r="O10" s="83"/>
      <c r="P10" s="83"/>
      <c r="Q10" s="83"/>
      <c r="R10" s="83"/>
      <c r="S10" s="83" t="s">
        <v>
22</v>
      </c>
      <c r="T10" s="83" t="s">
        <v>
23</v>
      </c>
      <c r="U10" s="83"/>
      <c r="V10" s="83"/>
      <c r="W10" s="83"/>
      <c r="X10" s="83"/>
      <c r="Y10" s="83" t="s">
        <v>
22</v>
      </c>
      <c r="Z10" s="83" t="s">
        <v>
25</v>
      </c>
      <c r="AA10" s="83"/>
      <c r="AB10" s="83"/>
      <c r="AC10" s="83"/>
      <c r="AD10" s="83"/>
      <c r="AE10" s="83" t="s">
        <v>
22</v>
      </c>
      <c r="AF10" s="83" t="s">
        <v>
27</v>
      </c>
      <c r="AG10" s="83"/>
      <c r="AH10" s="83"/>
      <c r="AI10" s="83"/>
      <c r="AJ10" s="83"/>
      <c r="AK10" s="83" t="s">
        <v>
34</v>
      </c>
      <c r="AL10" s="83" t="s">
        <v>
28</v>
      </c>
      <c r="AM10" s="83"/>
      <c r="AN10" s="83"/>
      <c r="AO10" s="83"/>
      <c r="AP10" s="83"/>
      <c r="AQ10" s="83" t="s">
        <v>
30</v>
      </c>
      <c r="AR10" s="82" t="s">
        <v>
53</v>
      </c>
      <c r="AS10" s="83"/>
      <c r="AT10" s="83"/>
      <c r="AU10" s="83"/>
      <c r="AV10" s="84"/>
      <c r="AW10" s="157" t="s">
        <v>
54</v>
      </c>
      <c r="AX10" s="158"/>
      <c r="AY10" s="158"/>
      <c r="AZ10" s="158"/>
      <c r="BA10" s="158"/>
      <c r="BB10" s="159"/>
      <c r="BC10" s="95" t="s">
        <v>
13</v>
      </c>
      <c r="BD10" s="68"/>
      <c r="BE10" s="137" t="s">
        <v>
12</v>
      </c>
      <c r="BF10" s="138"/>
      <c r="BG10" s="139"/>
      <c r="BH10" s="2"/>
    </row>
    <row r="11" spans="1:60" ht="15.95" customHeight="1" x14ac:dyDescent="0.15">
      <c r="A11" s="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5"/>
      <c r="O11" s="85"/>
      <c r="P11" s="85"/>
      <c r="Q11" s="85"/>
      <c r="R11" s="85"/>
      <c r="S11" s="85"/>
      <c r="T11" s="85" t="s">
        <v>
24</v>
      </c>
      <c r="U11" s="85"/>
      <c r="V11" s="85"/>
      <c r="W11" s="85"/>
      <c r="X11" s="85"/>
      <c r="Y11" s="85"/>
      <c r="Z11" s="85" t="s">
        <v>
26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 t="s">
        <v>
29</v>
      </c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160"/>
      <c r="AX11" s="161"/>
      <c r="AY11" s="161"/>
      <c r="AZ11" s="161"/>
      <c r="BA11" s="161"/>
      <c r="BB11" s="162"/>
      <c r="BC11" s="68"/>
      <c r="BD11" s="68"/>
      <c r="BE11" s="140"/>
      <c r="BF11" s="141"/>
      <c r="BG11" s="142"/>
      <c r="BH11" s="2"/>
    </row>
    <row r="12" spans="1:60" ht="18" customHeight="1" x14ac:dyDescent="0.15">
      <c r="A12" s="2"/>
      <c r="B12" s="115" t="s">
        <v>
2</v>
      </c>
      <c r="C12" s="85"/>
      <c r="D12" s="85"/>
      <c r="E12" s="85"/>
      <c r="F12" s="85"/>
      <c r="G12" s="86"/>
      <c r="H12" s="154" t="s">
        <v>
107</v>
      </c>
      <c r="I12" s="154"/>
      <c r="J12" s="154"/>
      <c r="K12" s="154"/>
      <c r="L12" s="154"/>
      <c r="M12" s="154"/>
      <c r="N12" s="5"/>
      <c r="O12" s="6"/>
      <c r="P12" s="6"/>
      <c r="Q12" s="7"/>
      <c r="R12" s="6"/>
      <c r="S12" s="6"/>
      <c r="T12" s="6"/>
      <c r="U12" s="6"/>
      <c r="V12" s="10"/>
      <c r="W12" s="10"/>
      <c r="X12" s="10"/>
      <c r="Y12" s="10"/>
      <c r="Z12" s="9" t="s">
        <v>
32</v>
      </c>
      <c r="AA12" s="97">
        <v>
7.4999999999999997E-2</v>
      </c>
      <c r="AB12" s="97"/>
      <c r="AC12" s="97"/>
      <c r="AD12" s="9" t="s">
        <v>
31</v>
      </c>
      <c r="AE12" s="11" t="s">
        <v>
22</v>
      </c>
      <c r="AF12" s="9" t="s">
        <v>
32</v>
      </c>
      <c r="AG12" s="108">
        <v>
6</v>
      </c>
      <c r="AH12" s="108"/>
      <c r="AI12" s="36" t="s">
        <v>
57</v>
      </c>
      <c r="AJ12" s="9" t="s">
        <v>
31</v>
      </c>
      <c r="AK12" s="11" t="s">
        <v>
34</v>
      </c>
      <c r="AL12" s="9" t="s">
        <v>
32</v>
      </c>
      <c r="AM12" s="136">
        <v>
23</v>
      </c>
      <c r="AN12" s="136"/>
      <c r="AO12" s="34" t="s">
        <v>
58</v>
      </c>
      <c r="AP12" s="9" t="s">
        <v>
31</v>
      </c>
      <c r="AQ12" s="10" t="s">
        <v>
30</v>
      </c>
      <c r="AR12" s="135">
        <f>
IF(AM12&gt;0,ROUNDUP(O14*U14*AA12*AG12/AM12,0),)</f>
        <v>
0</v>
      </c>
      <c r="AS12" s="118"/>
      <c r="AT12" s="118"/>
      <c r="AU12" s="7" t="s">
        <v>
11</v>
      </c>
      <c r="AV12" s="13" t="s">
        <v>
14</v>
      </c>
      <c r="AW12" s="151" t="s">
        <v>
102</v>
      </c>
      <c r="AX12" s="152"/>
      <c r="AY12" s="152"/>
      <c r="AZ12" s="150">
        <f>
ROUNDDOWN(AR12*1.4,0)</f>
        <v>
0</v>
      </c>
      <c r="BA12" s="150">
        <f t="shared" ref="BA12" si="0">
ROUNDDOWN(SUM(AV10:AX12)*1.4,0)</f>
        <v>
0</v>
      </c>
      <c r="BB12" s="41" t="s">
        <v>
101</v>
      </c>
      <c r="BC12" s="125">
        <v>
1</v>
      </c>
      <c r="BD12" s="125"/>
      <c r="BE12" s="109">
        <f>
IF(BC12&gt;0,ROUNDUP(AZ12/BC12,0),)</f>
        <v>
0</v>
      </c>
      <c r="BF12" s="110"/>
      <c r="BG12" s="43" t="s">
        <v>
101</v>
      </c>
      <c r="BH12" s="2"/>
    </row>
    <row r="13" spans="1:60" ht="18" customHeight="1" x14ac:dyDescent="0.15">
      <c r="A13" s="2"/>
      <c r="B13" s="117" t="s">
        <v>
3</v>
      </c>
      <c r="C13" s="83"/>
      <c r="D13" s="83"/>
      <c r="E13" s="83"/>
      <c r="F13" s="83"/>
      <c r="G13" s="84"/>
      <c r="H13" s="95" t="s">
        <v>
9</v>
      </c>
      <c r="I13" s="95"/>
      <c r="J13" s="95"/>
      <c r="K13" s="95"/>
      <c r="L13" s="95"/>
      <c r="M13" s="95"/>
      <c r="N13" s="5"/>
      <c r="O13" s="6"/>
      <c r="P13" s="6"/>
      <c r="Q13" s="7"/>
      <c r="R13" s="6"/>
      <c r="S13" s="6"/>
      <c r="T13" s="6"/>
      <c r="U13" s="6"/>
      <c r="V13" s="10"/>
      <c r="W13" s="10"/>
      <c r="X13" s="10"/>
      <c r="Y13" s="10"/>
      <c r="Z13" s="40" t="s">
        <v>
32</v>
      </c>
      <c r="AA13" s="97">
        <v>
4.3999999999999997E-2</v>
      </c>
      <c r="AB13" s="97"/>
      <c r="AC13" s="97"/>
      <c r="AD13" s="40" t="s">
        <v>
33</v>
      </c>
      <c r="AE13" s="40" t="s">
        <v>
22</v>
      </c>
      <c r="AF13" s="40" t="s">
        <v>
32</v>
      </c>
      <c r="AG13" s="108">
        <v>
13</v>
      </c>
      <c r="AH13" s="108"/>
      <c r="AI13" s="47" t="s">
        <v>
57</v>
      </c>
      <c r="AJ13" s="40" t="s">
        <v>
33</v>
      </c>
      <c r="AK13" s="40" t="s">
        <v>
34</v>
      </c>
      <c r="AL13" s="40" t="s">
        <v>
32</v>
      </c>
      <c r="AM13" s="108">
        <v>
11</v>
      </c>
      <c r="AN13" s="108"/>
      <c r="AO13" s="44" t="s">
        <v>
59</v>
      </c>
      <c r="AP13" s="40" t="s">
        <v>
33</v>
      </c>
      <c r="AQ13" s="40" t="s">
        <v>
30</v>
      </c>
      <c r="AR13" s="118">
        <f>
ROUNDUP(O14*U14*AA13*AG13/AM13,0)</f>
        <v>
0</v>
      </c>
      <c r="AS13" s="118"/>
      <c r="AT13" s="118"/>
      <c r="AU13" s="40" t="s">
        <v>
11</v>
      </c>
      <c r="AV13" s="45" t="s">
        <v>
15</v>
      </c>
      <c r="AW13" s="102" t="s">
        <v>
103</v>
      </c>
      <c r="AX13" s="148"/>
      <c r="AY13" s="148"/>
      <c r="AZ13" s="153">
        <f>
ROUNDDOWN(AR13*1.4,0)</f>
        <v>
0</v>
      </c>
      <c r="BA13" s="153">
        <f t="shared" ref="BA13" si="1">
ROUNDDOWN(SUM(AV11:AX13)*1.4,0)</f>
        <v>
0</v>
      </c>
      <c r="BB13" s="46" t="s">
        <v>
11</v>
      </c>
      <c r="BC13" s="125">
        <v>
4</v>
      </c>
      <c r="BD13" s="125"/>
      <c r="BE13" s="109">
        <f>
IF(BC13&gt;0,ROUNDUP(AZ13/BC13,0),)</f>
        <v>
0</v>
      </c>
      <c r="BF13" s="110"/>
      <c r="BG13" s="42" t="s">
        <v>
11</v>
      </c>
      <c r="BH13" s="2"/>
    </row>
    <row r="14" spans="1:60" ht="18" customHeight="1" x14ac:dyDescent="0.15">
      <c r="A14" s="2"/>
      <c r="B14" s="117" t="s">
        <v>
4</v>
      </c>
      <c r="C14" s="83"/>
      <c r="D14" s="83"/>
      <c r="E14" s="83"/>
      <c r="F14" s="83"/>
      <c r="G14" s="84"/>
      <c r="H14" s="92" t="s">
        <v>
52</v>
      </c>
      <c r="I14" s="95"/>
      <c r="J14" s="95"/>
      <c r="K14" s="95"/>
      <c r="L14" s="95"/>
      <c r="M14" s="95"/>
      <c r="N14" s="32" t="s">
        <v>
32</v>
      </c>
      <c r="O14" s="131"/>
      <c r="P14" s="131"/>
      <c r="Q14" s="35" t="s">
        <v>
55</v>
      </c>
      <c r="R14" s="9" t="s">
        <v>
31</v>
      </c>
      <c r="S14" s="11" t="s">
        <v>
22</v>
      </c>
      <c r="T14" s="33" t="s">
        <v>
32</v>
      </c>
      <c r="U14" s="132">
        <v>
0.65</v>
      </c>
      <c r="V14" s="132"/>
      <c r="W14" s="35" t="s">
        <v>
56</v>
      </c>
      <c r="X14" s="10" t="s">
        <v>
31</v>
      </c>
      <c r="Y14" s="11" t="s">
        <v>
22</v>
      </c>
      <c r="Z14" s="9" t="s">
        <v>
32</v>
      </c>
      <c r="AA14" s="97">
        <v>
2.9000000000000001E-2</v>
      </c>
      <c r="AB14" s="97"/>
      <c r="AC14" s="97"/>
      <c r="AD14" s="9" t="s">
        <v>
31</v>
      </c>
      <c r="AE14" s="11" t="s">
        <v>
22</v>
      </c>
      <c r="AF14" s="9" t="s">
        <v>
32</v>
      </c>
      <c r="AG14" s="108">
        <v>
6</v>
      </c>
      <c r="AH14" s="108"/>
      <c r="AI14" s="36" t="s">
        <v>
57</v>
      </c>
      <c r="AJ14" s="9" t="s">
        <v>
31</v>
      </c>
      <c r="AK14" s="11" t="s">
        <v>
34</v>
      </c>
      <c r="AL14" s="9" t="s">
        <v>
32</v>
      </c>
      <c r="AM14" s="108">
        <v>
16</v>
      </c>
      <c r="AN14" s="108"/>
      <c r="AO14" s="34" t="s">
        <v>
59</v>
      </c>
      <c r="AP14" s="9" t="s">
        <v>
31</v>
      </c>
      <c r="AQ14" s="10" t="s">
        <v>
30</v>
      </c>
      <c r="AR14" s="118">
        <f>
ROUNDUP(O14*U14*AA14*AG14/AM14,0)</f>
        <v>
0</v>
      </c>
      <c r="AS14" s="118"/>
      <c r="AT14" s="118"/>
      <c r="AU14" s="7" t="s">
        <v>
11</v>
      </c>
      <c r="AV14" s="13" t="s">
        <v>
16</v>
      </c>
      <c r="AW14" s="122" t="s">
        <v>
104</v>
      </c>
      <c r="AX14" s="123"/>
      <c r="AY14" s="123"/>
      <c r="AZ14" s="123"/>
      <c r="BA14" s="123"/>
      <c r="BB14" s="124" t="s">
        <v>
11</v>
      </c>
      <c r="BC14" s="125">
        <v>
4</v>
      </c>
      <c r="BD14" s="125"/>
      <c r="BE14" s="109">
        <f>
IF(BC14&gt;0,ROUNDUP(AW16/BC14,0),)</f>
        <v>
0</v>
      </c>
      <c r="BF14" s="110"/>
      <c r="BG14" s="113" t="s">
        <v>
11</v>
      </c>
      <c r="BH14" s="2"/>
    </row>
    <row r="15" spans="1:60" ht="18" customHeight="1" x14ac:dyDescent="0.15">
      <c r="A15" s="2"/>
      <c r="B15" s="127" t="s">
        <v>
5</v>
      </c>
      <c r="C15" s="118"/>
      <c r="D15" s="118"/>
      <c r="E15" s="118"/>
      <c r="F15" s="118"/>
      <c r="G15" s="128"/>
      <c r="H15" s="95"/>
      <c r="I15" s="95"/>
      <c r="J15" s="95"/>
      <c r="K15" s="95"/>
      <c r="L15" s="95"/>
      <c r="M15" s="95"/>
      <c r="N15" s="5"/>
      <c r="O15" s="6"/>
      <c r="P15" s="6"/>
      <c r="Q15" s="7"/>
      <c r="R15" s="6"/>
      <c r="S15" s="6"/>
      <c r="T15" s="6"/>
      <c r="U15" s="6"/>
      <c r="V15" s="10"/>
      <c r="W15" s="10"/>
      <c r="X15" s="10"/>
      <c r="Y15" s="10"/>
      <c r="Z15" s="9" t="s">
        <v>
32</v>
      </c>
      <c r="AA15" s="97">
        <v>
0.01</v>
      </c>
      <c r="AB15" s="97"/>
      <c r="AC15" s="97"/>
      <c r="AD15" s="9" t="s">
        <v>
31</v>
      </c>
      <c r="AE15" s="11" t="s">
        <v>
22</v>
      </c>
      <c r="AF15" s="9" t="s">
        <v>
32</v>
      </c>
      <c r="AG15" s="108">
        <v>
6</v>
      </c>
      <c r="AH15" s="108"/>
      <c r="AI15" s="36" t="s">
        <v>
57</v>
      </c>
      <c r="AJ15" s="9" t="s">
        <v>
31</v>
      </c>
      <c r="AK15" s="11" t="s">
        <v>
34</v>
      </c>
      <c r="AL15" s="9" t="s">
        <v>
32</v>
      </c>
      <c r="AM15" s="108">
        <v>
3</v>
      </c>
      <c r="AN15" s="108"/>
      <c r="AO15" s="34" t="s">
        <v>
56</v>
      </c>
      <c r="AP15" s="9" t="s">
        <v>
31</v>
      </c>
      <c r="AQ15" s="10" t="s">
        <v>
30</v>
      </c>
      <c r="AR15" s="118">
        <f>
ROUNDUP(O14*U14*AA15*AG15/AM15,0)</f>
        <v>
0</v>
      </c>
      <c r="AS15" s="118"/>
      <c r="AT15" s="118"/>
      <c r="AU15" s="7" t="s">
        <v>
11</v>
      </c>
      <c r="AV15" s="65" t="s">
        <v>
17</v>
      </c>
      <c r="AW15" s="129" t="s">
        <v>
68</v>
      </c>
      <c r="AX15" s="130"/>
      <c r="AY15" s="130"/>
      <c r="AZ15" s="130"/>
      <c r="BA15" s="130"/>
      <c r="BB15" s="124"/>
      <c r="BC15" s="125"/>
      <c r="BD15" s="125"/>
      <c r="BE15" s="133"/>
      <c r="BF15" s="134"/>
      <c r="BG15" s="126"/>
      <c r="BH15" s="2"/>
    </row>
    <row r="16" spans="1:60" ht="18" customHeight="1" x14ac:dyDescent="0.15">
      <c r="A16" s="2"/>
      <c r="B16" s="115" t="s">
        <v>
6</v>
      </c>
      <c r="C16" s="85"/>
      <c r="D16" s="85"/>
      <c r="E16" s="85"/>
      <c r="F16" s="85"/>
      <c r="G16" s="86"/>
      <c r="H16" s="95"/>
      <c r="I16" s="95"/>
      <c r="J16" s="95"/>
      <c r="K16" s="95"/>
      <c r="L16" s="95"/>
      <c r="M16" s="95"/>
      <c r="N16" s="5"/>
      <c r="O16" s="6"/>
      <c r="P16" s="6"/>
      <c r="Q16" s="7"/>
      <c r="R16" s="6"/>
      <c r="S16" s="6"/>
      <c r="T16" s="6"/>
      <c r="U16" s="6"/>
      <c r="V16" s="10"/>
      <c r="W16" s="10"/>
      <c r="X16" s="10"/>
      <c r="Y16" s="10"/>
      <c r="Z16" s="9" t="s">
        <v>
32</v>
      </c>
      <c r="AA16" s="97">
        <v>
5.8000000000000003E-2</v>
      </c>
      <c r="AB16" s="97"/>
      <c r="AC16" s="97"/>
      <c r="AD16" s="9" t="s">
        <v>
31</v>
      </c>
      <c r="AE16" s="11" t="s">
        <v>
22</v>
      </c>
      <c r="AF16" s="9" t="s">
        <v>
32</v>
      </c>
      <c r="AG16" s="108">
        <v>
6</v>
      </c>
      <c r="AH16" s="108"/>
      <c r="AI16" s="36" t="s">
        <v>
57</v>
      </c>
      <c r="AJ16" s="9" t="s">
        <v>
31</v>
      </c>
      <c r="AK16" s="11" t="s">
        <v>
34</v>
      </c>
      <c r="AL16" s="9" t="s">
        <v>
32</v>
      </c>
      <c r="AM16" s="108">
        <v>
17</v>
      </c>
      <c r="AN16" s="108"/>
      <c r="AO16" s="34" t="s">
        <v>
56</v>
      </c>
      <c r="AP16" s="9" t="s">
        <v>
31</v>
      </c>
      <c r="AQ16" s="10" t="s">
        <v>
30</v>
      </c>
      <c r="AR16" s="118">
        <f>
ROUNDUP(O14*U14*AA16*AG16/AM16,0)</f>
        <v>
0</v>
      </c>
      <c r="AS16" s="118"/>
      <c r="AT16" s="118"/>
      <c r="AU16" s="7" t="s">
        <v>
11</v>
      </c>
      <c r="AV16" s="13" t="s">
        <v>
18</v>
      </c>
      <c r="AW16" s="119">
        <f>
ROUNDDOWN(SUM(AR14:AT16)*1.4,0)</f>
        <v>
0</v>
      </c>
      <c r="AX16" s="120"/>
      <c r="AY16" s="120"/>
      <c r="AZ16" s="120"/>
      <c r="BA16" s="120"/>
      <c r="BB16" s="124"/>
      <c r="BC16" s="125"/>
      <c r="BD16" s="125"/>
      <c r="BE16" s="111"/>
      <c r="BF16" s="112"/>
      <c r="BG16" s="114"/>
      <c r="BH16" s="2"/>
    </row>
    <row r="17" spans="1:60" ht="18" customHeight="1" x14ac:dyDescent="0.15">
      <c r="A17" s="2"/>
      <c r="B17" s="117" t="s">
        <v>
7</v>
      </c>
      <c r="C17" s="83"/>
      <c r="D17" s="83"/>
      <c r="E17" s="83"/>
      <c r="F17" s="83"/>
      <c r="G17" s="84"/>
      <c r="H17" s="95" t="s">
        <v>
10</v>
      </c>
      <c r="I17" s="95"/>
      <c r="J17" s="95"/>
      <c r="K17" s="95"/>
      <c r="L17" s="95"/>
      <c r="M17" s="95"/>
      <c r="N17" s="5"/>
      <c r="O17" s="6"/>
      <c r="P17" s="6"/>
      <c r="Q17" s="7"/>
      <c r="R17" s="6"/>
      <c r="S17" s="6"/>
      <c r="T17" s="6"/>
      <c r="U17" s="6"/>
      <c r="V17" s="10"/>
      <c r="W17" s="10"/>
      <c r="X17" s="10"/>
      <c r="Y17" s="10"/>
      <c r="Z17" s="9" t="s">
        <v>
32</v>
      </c>
      <c r="AA17" s="97">
        <v>
1.2999999999999999E-2</v>
      </c>
      <c r="AB17" s="97"/>
      <c r="AC17" s="97"/>
      <c r="AD17" s="9" t="s">
        <v>
31</v>
      </c>
      <c r="AE17" s="11" t="s">
        <v>
22</v>
      </c>
      <c r="AF17" s="9" t="s">
        <v>
32</v>
      </c>
      <c r="AG17" s="108">
        <v>
6</v>
      </c>
      <c r="AH17" s="108"/>
      <c r="AI17" s="36" t="s">
        <v>
57</v>
      </c>
      <c r="AJ17" s="9" t="s">
        <v>
31</v>
      </c>
      <c r="AK17" s="11" t="s">
        <v>
34</v>
      </c>
      <c r="AL17" s="9" t="s">
        <v>
32</v>
      </c>
      <c r="AM17" s="108">
        <v>
4</v>
      </c>
      <c r="AN17" s="108"/>
      <c r="AO17" s="34" t="s">
        <v>
60</v>
      </c>
      <c r="AP17" s="9" t="s">
        <v>
31</v>
      </c>
      <c r="AQ17" s="10" t="s">
        <v>
30</v>
      </c>
      <c r="AR17" s="118">
        <f>
ROUNDUP(O14*U14*AA17*AG17/AM17,0)</f>
        <v>
0</v>
      </c>
      <c r="AS17" s="118"/>
      <c r="AT17" s="118"/>
      <c r="AU17" s="7" t="s">
        <v>
11</v>
      </c>
      <c r="AV17" s="13" t="s">
        <v>
19</v>
      </c>
      <c r="AW17" s="122" t="s">
        <v>
105</v>
      </c>
      <c r="AX17" s="123"/>
      <c r="AY17" s="123"/>
      <c r="AZ17" s="123"/>
      <c r="BA17" s="123"/>
      <c r="BB17" s="124" t="s">
        <v>
11</v>
      </c>
      <c r="BC17" s="125">
        <v>
2</v>
      </c>
      <c r="BD17" s="125"/>
      <c r="BE17" s="109">
        <f>
IF(BC17&gt;0,ROUNDUP(AW18/BC17,0),)</f>
        <v>
0</v>
      </c>
      <c r="BF17" s="110"/>
      <c r="BG17" s="113" t="s">
        <v>
11</v>
      </c>
      <c r="BH17" s="2"/>
    </row>
    <row r="18" spans="1:60" ht="18" customHeight="1" x14ac:dyDescent="0.15">
      <c r="A18" s="2"/>
      <c r="B18" s="115" t="s">
        <v>
8</v>
      </c>
      <c r="C18" s="85"/>
      <c r="D18" s="85"/>
      <c r="E18" s="85"/>
      <c r="F18" s="85"/>
      <c r="G18" s="86"/>
      <c r="H18" s="95"/>
      <c r="I18" s="95"/>
      <c r="J18" s="95"/>
      <c r="K18" s="95"/>
      <c r="L18" s="95"/>
      <c r="M18" s="95"/>
      <c r="N18" s="14"/>
      <c r="O18" s="15"/>
      <c r="P18" s="15"/>
      <c r="Q18" s="16"/>
      <c r="R18" s="15"/>
      <c r="S18" s="15"/>
      <c r="T18" s="15"/>
      <c r="U18" s="15"/>
      <c r="V18" s="17"/>
      <c r="W18" s="17"/>
      <c r="X18" s="17"/>
      <c r="Y18" s="17"/>
      <c r="Z18" s="18" t="s">
        <v>
32</v>
      </c>
      <c r="AA18" s="116">
        <v>
2E-3</v>
      </c>
      <c r="AB18" s="116"/>
      <c r="AC18" s="116"/>
      <c r="AD18" s="18" t="s">
        <v>
31</v>
      </c>
      <c r="AE18" s="17" t="s">
        <v>
22</v>
      </c>
      <c r="AF18" s="18" t="s">
        <v>
32</v>
      </c>
      <c r="AG18" s="121">
        <v>
6</v>
      </c>
      <c r="AH18" s="121"/>
      <c r="AI18" s="37" t="s">
        <v>
57</v>
      </c>
      <c r="AJ18" s="18" t="s">
        <v>
31</v>
      </c>
      <c r="AK18" s="17" t="s">
        <v>
34</v>
      </c>
      <c r="AL18" s="18" t="s">
        <v>
32</v>
      </c>
      <c r="AM18" s="121">
        <v>
1</v>
      </c>
      <c r="AN18" s="121"/>
      <c r="AO18" s="38" t="s">
        <v>
59</v>
      </c>
      <c r="AP18" s="18" t="s">
        <v>
31</v>
      </c>
      <c r="AQ18" s="17" t="s">
        <v>
30</v>
      </c>
      <c r="AR18" s="85">
        <f>
ROUNDUP(O14*U14*AA18*AG18/AM18,0)</f>
        <v>
0</v>
      </c>
      <c r="AS18" s="85"/>
      <c r="AT18" s="85"/>
      <c r="AU18" s="16" t="s">
        <v>
11</v>
      </c>
      <c r="AV18" s="19" t="s">
        <v>
20</v>
      </c>
      <c r="AW18" s="119">
        <f>
ROUNDDOWN(SUM(AR17:AT18)*1.4,0)</f>
        <v>
0</v>
      </c>
      <c r="AX18" s="120"/>
      <c r="AY18" s="120"/>
      <c r="AZ18" s="120"/>
      <c r="BA18" s="120"/>
      <c r="BB18" s="124"/>
      <c r="BC18" s="125"/>
      <c r="BD18" s="125"/>
      <c r="BE18" s="111"/>
      <c r="BF18" s="112"/>
      <c r="BG18" s="114"/>
      <c r="BH18" s="2"/>
    </row>
    <row r="19" spans="1:60" ht="11.25" customHeight="1" x14ac:dyDescent="0.15">
      <c r="A19" s="2"/>
      <c r="B19" s="7"/>
      <c r="C19" s="7"/>
      <c r="D19" s="7"/>
      <c r="E19" s="7"/>
      <c r="F19" s="7"/>
      <c r="G19" s="7"/>
      <c r="H19" s="20"/>
      <c r="I19" s="20"/>
      <c r="J19" s="20"/>
      <c r="K19" s="20"/>
      <c r="L19" s="20"/>
      <c r="M19" s="20"/>
      <c r="N19" s="6"/>
      <c r="O19" s="6"/>
      <c r="P19" s="6"/>
      <c r="Q19" s="7"/>
      <c r="R19" s="6"/>
      <c r="S19" s="6"/>
      <c r="T19" s="6"/>
      <c r="U19" s="6"/>
      <c r="V19" s="10"/>
      <c r="W19" s="10"/>
      <c r="X19" s="10"/>
      <c r="Y19" s="10"/>
      <c r="Z19" s="9"/>
      <c r="AA19" s="21"/>
      <c r="AB19" s="21"/>
      <c r="AC19" s="21"/>
      <c r="AD19" s="9"/>
      <c r="AE19" s="10"/>
      <c r="AF19" s="9"/>
      <c r="AG19" s="12"/>
      <c r="AH19" s="12"/>
      <c r="AI19" s="12"/>
      <c r="AJ19" s="9"/>
      <c r="AK19" s="10"/>
      <c r="AL19" s="9"/>
      <c r="AM19" s="21"/>
      <c r="AN19" s="21"/>
      <c r="AO19" s="21"/>
      <c r="AP19" s="9"/>
      <c r="AQ19" s="10"/>
      <c r="AR19" s="10"/>
      <c r="AS19" s="10"/>
      <c r="AT19" s="10"/>
      <c r="AU19" s="7"/>
      <c r="AV19" s="6"/>
      <c r="AW19" s="22"/>
      <c r="AX19" s="22"/>
      <c r="AY19" s="22"/>
      <c r="AZ19" s="22"/>
      <c r="BA19" s="22"/>
      <c r="BB19" s="23"/>
      <c r="BC19" s="22"/>
      <c r="BD19" s="22"/>
      <c r="BE19" s="22"/>
      <c r="BF19" s="22"/>
      <c r="BG19" s="22"/>
      <c r="BH19" s="2"/>
    </row>
    <row r="20" spans="1:60" ht="15" customHeight="1" x14ac:dyDescent="0.15">
      <c r="A20" s="2"/>
      <c r="B20" s="4" t="s">
        <v>
73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95" customHeight="1" x14ac:dyDescent="0.15">
      <c r="A21" s="2"/>
      <c r="B21" s="98" t="s">
        <v>
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8" t="s">
        <v>
42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00"/>
      <c r="Z21" s="155" t="s">
        <v>
70</v>
      </c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2"/>
    </row>
    <row r="22" spans="1:60" ht="15.95" customHeight="1" x14ac:dyDescent="0.15">
      <c r="A22" s="2"/>
      <c r="B22" s="102" t="s">
        <v>
100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102" t="s">
        <v>
98</v>
      </c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9"/>
      <c r="Z22" s="64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56"/>
      <c r="BC22" s="94"/>
      <c r="BD22" s="94"/>
      <c r="BE22" s="94"/>
      <c r="BF22" s="48"/>
      <c r="BG22" s="49" t="s">
        <v>
37</v>
      </c>
      <c r="BH22" s="2"/>
    </row>
    <row r="23" spans="1:60" ht="18" customHeight="1" x14ac:dyDescent="0.15">
      <c r="A23" s="2"/>
      <c r="B23" s="106" t="s">
        <v>
108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6" t="s">
        <v>
106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24"/>
      <c r="AA23" s="107">
        <v>
1.57</v>
      </c>
      <c r="AB23" s="107"/>
      <c r="AC23" s="107"/>
      <c r="AD23" s="107"/>
      <c r="AE23" s="107"/>
      <c r="AF23" s="107"/>
      <c r="AG23" s="25"/>
      <c r="AH23" s="26" t="s">
        <v>
36</v>
      </c>
      <c r="AI23" s="27"/>
      <c r="AJ23" s="71">
        <v>
0.59</v>
      </c>
      <c r="AK23" s="71"/>
      <c r="AL23" s="71"/>
      <c r="AM23" s="71"/>
      <c r="AN23" s="71"/>
      <c r="AO23" s="71"/>
      <c r="AP23" s="25"/>
      <c r="AQ23" s="26" t="s">
        <v>
36</v>
      </c>
      <c r="AR23" s="27"/>
      <c r="AS23" s="71">
        <f>
BE12</f>
        <v>
0</v>
      </c>
      <c r="AT23" s="71"/>
      <c r="AU23" s="71"/>
      <c r="AV23" s="71"/>
      <c r="AW23" s="27"/>
      <c r="AX23" s="26" t="s">
        <v>
41</v>
      </c>
      <c r="AY23" s="26"/>
      <c r="AZ23" s="26" t="s">
        <v>
39</v>
      </c>
      <c r="BA23" s="25"/>
      <c r="BB23" s="94">
        <f>
ROUND(AA23*AJ23*AS23,2)</f>
        <v>
0</v>
      </c>
      <c r="BC23" s="94"/>
      <c r="BD23" s="94"/>
      <c r="BE23" s="94"/>
      <c r="BF23" s="25"/>
      <c r="BG23" s="28" t="s">
        <v>
37</v>
      </c>
      <c r="BH23" s="2"/>
    </row>
    <row r="24" spans="1:60" ht="18" customHeight="1" x14ac:dyDescent="0.15">
      <c r="A24" s="2"/>
      <c r="B24" s="96" t="s">
        <v>
49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 t="s">
        <v>
44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24"/>
      <c r="AA24" s="71">
        <v>
0.53</v>
      </c>
      <c r="AB24" s="71"/>
      <c r="AC24" s="71"/>
      <c r="AD24" s="71"/>
      <c r="AE24" s="71"/>
      <c r="AF24" s="71"/>
      <c r="AG24" s="25"/>
      <c r="AH24" s="26" t="s">
        <v>
36</v>
      </c>
      <c r="AI24" s="27"/>
      <c r="AJ24" s="71">
        <v>
0.36599999999999999</v>
      </c>
      <c r="AK24" s="71"/>
      <c r="AL24" s="71"/>
      <c r="AM24" s="71"/>
      <c r="AN24" s="71"/>
      <c r="AO24" s="71"/>
      <c r="AP24" s="25"/>
      <c r="AQ24" s="26" t="s">
        <v>
35</v>
      </c>
      <c r="AR24" s="27"/>
      <c r="AS24" s="71">
        <f>
BE13</f>
        <v>
0</v>
      </c>
      <c r="AT24" s="71"/>
      <c r="AU24" s="71"/>
      <c r="AV24" s="71"/>
      <c r="AW24" s="27"/>
      <c r="AX24" s="26" t="s">
        <v>
41</v>
      </c>
      <c r="AY24" s="26"/>
      <c r="AZ24" s="26" t="s">
        <v>
40</v>
      </c>
      <c r="BA24" s="25"/>
      <c r="BB24" s="94">
        <f t="shared" ref="BB24:BB26" si="2">
ROUND(AA24*AJ24*AS24,2)</f>
        <v>
0</v>
      </c>
      <c r="BC24" s="94"/>
      <c r="BD24" s="94"/>
      <c r="BE24" s="94"/>
      <c r="BF24" s="25"/>
      <c r="BG24" s="28" t="s">
        <v>
38</v>
      </c>
      <c r="BH24" s="2"/>
    </row>
    <row r="25" spans="1:60" ht="18" customHeight="1" x14ac:dyDescent="0.15">
      <c r="A25" s="2"/>
      <c r="B25" s="96" t="s">
        <v>
50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 t="s">
        <v>
45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24"/>
      <c r="AA25" s="71">
        <v>
0.53</v>
      </c>
      <c r="AB25" s="71"/>
      <c r="AC25" s="71"/>
      <c r="AD25" s="71"/>
      <c r="AE25" s="71"/>
      <c r="AF25" s="71"/>
      <c r="AG25" s="25"/>
      <c r="AH25" s="26" t="s">
        <v>
36</v>
      </c>
      <c r="AI25" s="27"/>
      <c r="AJ25" s="71">
        <v>
0.36599999999999999</v>
      </c>
      <c r="AK25" s="71"/>
      <c r="AL25" s="71"/>
      <c r="AM25" s="71"/>
      <c r="AN25" s="71"/>
      <c r="AO25" s="71"/>
      <c r="AP25" s="25"/>
      <c r="AQ25" s="26" t="s">
        <v>
35</v>
      </c>
      <c r="AR25" s="27"/>
      <c r="AS25" s="71">
        <f>
BE14</f>
        <v>
0</v>
      </c>
      <c r="AT25" s="71"/>
      <c r="AU25" s="71"/>
      <c r="AV25" s="71"/>
      <c r="AW25" s="27"/>
      <c r="AX25" s="26" t="s">
        <v>
41</v>
      </c>
      <c r="AY25" s="26"/>
      <c r="AZ25" s="26" t="s">
        <v>
40</v>
      </c>
      <c r="BA25" s="25"/>
      <c r="BB25" s="94">
        <f t="shared" si="2"/>
        <v>
0</v>
      </c>
      <c r="BC25" s="94"/>
      <c r="BD25" s="94"/>
      <c r="BE25" s="94"/>
      <c r="BF25" s="25"/>
      <c r="BG25" s="28" t="s">
        <v>
38</v>
      </c>
      <c r="BH25" s="2"/>
    </row>
    <row r="26" spans="1:60" ht="18" customHeight="1" x14ac:dyDescent="0.15">
      <c r="A26" s="2"/>
      <c r="B26" s="96" t="s">
        <v>
51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 t="s">
        <v>
46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24"/>
      <c r="AA26" s="71">
        <v>
0.4</v>
      </c>
      <c r="AB26" s="71"/>
      <c r="AC26" s="71"/>
      <c r="AD26" s="71"/>
      <c r="AE26" s="71"/>
      <c r="AF26" s="71"/>
      <c r="AG26" s="25"/>
      <c r="AH26" s="26" t="s">
        <v>
36</v>
      </c>
      <c r="AI26" s="27"/>
      <c r="AJ26" s="71">
        <v>
0.4</v>
      </c>
      <c r="AK26" s="71"/>
      <c r="AL26" s="71"/>
      <c r="AM26" s="71"/>
      <c r="AN26" s="71"/>
      <c r="AO26" s="71"/>
      <c r="AP26" s="25"/>
      <c r="AQ26" s="26" t="s">
        <v>
35</v>
      </c>
      <c r="AR26" s="27"/>
      <c r="AS26" s="71">
        <f>
BE17</f>
        <v>
0</v>
      </c>
      <c r="AT26" s="71"/>
      <c r="AU26" s="71"/>
      <c r="AV26" s="71"/>
      <c r="AW26" s="27"/>
      <c r="AX26" s="26" t="s">
        <v>
41</v>
      </c>
      <c r="AY26" s="26"/>
      <c r="AZ26" s="26" t="s">
        <v>
40</v>
      </c>
      <c r="BA26" s="25"/>
      <c r="BB26" s="94">
        <f t="shared" si="2"/>
        <v>
0</v>
      </c>
      <c r="BC26" s="94"/>
      <c r="BD26" s="94"/>
      <c r="BE26" s="94"/>
      <c r="BF26" s="25"/>
      <c r="BG26" s="28" t="s">
        <v>
38</v>
      </c>
      <c r="BH26" s="2"/>
    </row>
    <row r="27" spans="1:60" ht="10.5" customHeight="1" x14ac:dyDescent="0.15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0"/>
      <c r="AA27" s="7"/>
      <c r="AB27" s="7"/>
      <c r="AC27" s="7"/>
      <c r="AD27" s="7"/>
      <c r="AE27" s="7"/>
      <c r="AF27" s="7"/>
      <c r="AG27" s="10"/>
      <c r="AH27" s="7"/>
      <c r="AI27" s="6"/>
      <c r="AJ27" s="7"/>
      <c r="AK27" s="7"/>
      <c r="AL27" s="7"/>
      <c r="AM27" s="7"/>
      <c r="AN27" s="7"/>
      <c r="AO27" s="7"/>
      <c r="AP27" s="10"/>
      <c r="AQ27" s="7"/>
      <c r="AR27" s="6"/>
      <c r="AS27" s="6"/>
      <c r="AT27" s="7"/>
      <c r="AU27" s="7"/>
      <c r="AV27" s="7"/>
      <c r="AW27" s="7"/>
      <c r="AX27" s="7"/>
      <c r="AY27" s="7"/>
      <c r="AZ27" s="7"/>
      <c r="BA27" s="10"/>
      <c r="BB27" s="7"/>
      <c r="BC27" s="7"/>
      <c r="BD27" s="7"/>
      <c r="BE27" s="7"/>
      <c r="BF27" s="10"/>
      <c r="BG27" s="7"/>
      <c r="BH27" s="2"/>
    </row>
    <row r="28" spans="1:60" ht="15" customHeight="1" x14ac:dyDescent="0.15">
      <c r="A28" s="2"/>
      <c r="B28" s="4" t="s">
        <v>
74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4" t="s">
        <v>
75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 x14ac:dyDescent="0.15">
      <c r="A29" s="2"/>
      <c r="B29" s="102" t="s">
        <v>
43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27"/>
      <c r="O29" s="94">
        <f>
SUM(BB22:BE26)</f>
        <v>
0</v>
      </c>
      <c r="P29" s="94"/>
      <c r="Q29" s="94"/>
      <c r="R29" s="94"/>
      <c r="S29" s="27"/>
      <c r="T29" s="27" t="s">
        <v>
38</v>
      </c>
      <c r="U29" s="28"/>
      <c r="V29" s="2"/>
      <c r="W29" s="2"/>
      <c r="X29" s="96" t="s">
        <v>
61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0"/>
      <c r="AK29" s="105"/>
      <c r="AL29" s="105"/>
      <c r="AM29" s="105"/>
      <c r="AN29" s="105"/>
      <c r="AO29" s="31"/>
      <c r="AP29" s="27" t="s">
        <v>
67</v>
      </c>
      <c r="AQ29" s="3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 x14ac:dyDescent="0.15">
      <c r="A30" s="2"/>
      <c r="B30" s="102" t="s">
        <v>
69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27"/>
      <c r="O30" s="94"/>
      <c r="P30" s="94"/>
      <c r="Q30" s="94"/>
      <c r="R30" s="94"/>
      <c r="S30" s="27"/>
      <c r="T30" s="27" t="s">
        <v>
38</v>
      </c>
      <c r="U30" s="28"/>
      <c r="V30" s="2"/>
      <c r="W30" s="2"/>
      <c r="X30" s="102" t="s">
        <v>
69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  <c r="AJ30" s="30"/>
      <c r="AK30" s="105"/>
      <c r="AL30" s="105"/>
      <c r="AM30" s="105"/>
      <c r="AN30" s="105"/>
      <c r="AO30" s="31"/>
      <c r="AP30" s="27" t="s">
        <v>
67</v>
      </c>
      <c r="AQ30" s="3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 x14ac:dyDescent="0.15">
      <c r="A31" s="2"/>
      <c r="B31" s="69" t="s">
        <v>
47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0"/>
      <c r="N31" s="27"/>
      <c r="O31" s="94">
        <f>
O29+O30</f>
        <v>
0</v>
      </c>
      <c r="P31" s="94"/>
      <c r="Q31" s="94"/>
      <c r="R31" s="94"/>
      <c r="S31" s="27"/>
      <c r="T31" s="27" t="s">
        <v>
38</v>
      </c>
      <c r="U31" s="28"/>
      <c r="V31" s="2"/>
      <c r="W31" s="2"/>
      <c r="X31" s="95" t="s">
        <v>
47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30"/>
      <c r="AK31" s="101">
        <f>
SUM(AK29:AN30)</f>
        <v>
0</v>
      </c>
      <c r="AL31" s="101"/>
      <c r="AM31" s="101"/>
      <c r="AN31" s="101"/>
      <c r="AO31" s="31"/>
      <c r="AP31" s="27" t="s">
        <v>
67</v>
      </c>
      <c r="AQ31" s="3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93" t="s">
        <v>
48</v>
      </c>
      <c r="C33" s="93"/>
      <c r="D33" s="93"/>
      <c r="E33" s="93"/>
      <c r="F33" s="93"/>
      <c r="G33" s="93"/>
      <c r="H33" s="93"/>
      <c r="I33" s="8"/>
      <c r="J33" s="8"/>
      <c r="K33" s="8" t="s">
        <v>
63</v>
      </c>
      <c r="L33" s="8"/>
      <c r="M33" s="8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15">
      <c r="A34" s="2"/>
      <c r="B34" s="8"/>
      <c r="C34" s="8"/>
      <c r="D34" s="8"/>
      <c r="E34" s="8"/>
      <c r="F34" s="8"/>
      <c r="G34" s="8"/>
      <c r="H34" s="8"/>
      <c r="I34" s="8"/>
      <c r="J34" s="8"/>
      <c r="K34" s="8" t="s">
        <v>
62</v>
      </c>
      <c r="L34" s="8"/>
      <c r="M34" s="8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15">
      <c r="A35" s="2"/>
      <c r="B35" s="8"/>
      <c r="C35" s="8"/>
      <c r="D35" s="8"/>
      <c r="E35" s="8"/>
      <c r="F35" s="8"/>
      <c r="G35" s="8"/>
      <c r="H35" s="8"/>
      <c r="I35" s="8"/>
      <c r="J35" s="8"/>
      <c r="K35" s="8" t="s">
        <v>
64</v>
      </c>
      <c r="L35" s="8"/>
      <c r="M35" s="8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15">
      <c r="A36" s="2"/>
      <c r="B36" s="8"/>
      <c r="C36" s="8"/>
      <c r="D36" s="8"/>
      <c r="E36" s="8"/>
      <c r="F36" s="8"/>
      <c r="G36" s="8"/>
      <c r="H36" s="8"/>
      <c r="I36" s="8"/>
      <c r="J36" s="8"/>
      <c r="K36" s="8" t="s">
        <v>
65</v>
      </c>
      <c r="L36" s="8"/>
      <c r="M36" s="8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8" t="s">
        <v>
66</v>
      </c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152">
    <mergeCell ref="B7:G7"/>
    <mergeCell ref="H7:M7"/>
    <mergeCell ref="AS7:AT7"/>
    <mergeCell ref="AW7:AZ7"/>
    <mergeCell ref="U7:V7"/>
    <mergeCell ref="O7:P7"/>
    <mergeCell ref="B22:M22"/>
    <mergeCell ref="N22:Y22"/>
    <mergeCell ref="AZ12:BA12"/>
    <mergeCell ref="AW12:AY12"/>
    <mergeCell ref="AW13:AY13"/>
    <mergeCell ref="AZ13:BA13"/>
    <mergeCell ref="H12:M12"/>
    <mergeCell ref="AG12:AH12"/>
    <mergeCell ref="Z21:BG21"/>
    <mergeCell ref="BB22:BE22"/>
    <mergeCell ref="B10:G11"/>
    <mergeCell ref="H10:M11"/>
    <mergeCell ref="N10:R11"/>
    <mergeCell ref="S10:S11"/>
    <mergeCell ref="T10:X10"/>
    <mergeCell ref="AQ10:AQ11"/>
    <mergeCell ref="AW10:BB11"/>
    <mergeCell ref="AR10:AV11"/>
    <mergeCell ref="BC10:BD11"/>
    <mergeCell ref="BE10:BG11"/>
    <mergeCell ref="T11:X11"/>
    <mergeCell ref="Z11:AD11"/>
    <mergeCell ref="AL11:AP11"/>
    <mergeCell ref="Y10:Y11"/>
    <mergeCell ref="Z10:AD10"/>
    <mergeCell ref="AE10:AE11"/>
    <mergeCell ref="AF10:AJ11"/>
    <mergeCell ref="AK10:AK11"/>
    <mergeCell ref="AL10:AP10"/>
    <mergeCell ref="B12:G12"/>
    <mergeCell ref="AA12:AC12"/>
    <mergeCell ref="AR12:AT12"/>
    <mergeCell ref="BC12:BD12"/>
    <mergeCell ref="BE12:BF12"/>
    <mergeCell ref="AM12:AN12"/>
    <mergeCell ref="AM13:AN13"/>
    <mergeCell ref="BC13:BD13"/>
    <mergeCell ref="BE13:BF13"/>
    <mergeCell ref="B13:G13"/>
    <mergeCell ref="AR13:AT13"/>
    <mergeCell ref="AG13:AH13"/>
    <mergeCell ref="BG14:BG16"/>
    <mergeCell ref="B15:G15"/>
    <mergeCell ref="AA15:AC15"/>
    <mergeCell ref="AR15:AT15"/>
    <mergeCell ref="B14:G14"/>
    <mergeCell ref="H14:M16"/>
    <mergeCell ref="AA14:AC14"/>
    <mergeCell ref="AR14:AT14"/>
    <mergeCell ref="AW15:BA15"/>
    <mergeCell ref="BC14:BD16"/>
    <mergeCell ref="B16:G16"/>
    <mergeCell ref="AA16:AC16"/>
    <mergeCell ref="AR16:AT16"/>
    <mergeCell ref="AW16:BA16"/>
    <mergeCell ref="AW14:BA14"/>
    <mergeCell ref="BB14:BB16"/>
    <mergeCell ref="O14:P14"/>
    <mergeCell ref="U14:V14"/>
    <mergeCell ref="AG14:AH14"/>
    <mergeCell ref="AG15:AH15"/>
    <mergeCell ref="AG16:AH16"/>
    <mergeCell ref="AM16:AN16"/>
    <mergeCell ref="AM15:AN15"/>
    <mergeCell ref="BE14:BF16"/>
    <mergeCell ref="B23:M23"/>
    <mergeCell ref="N23:Y23"/>
    <mergeCell ref="AA23:AF23"/>
    <mergeCell ref="AJ23:AO23"/>
    <mergeCell ref="AS23:AV23"/>
    <mergeCell ref="BB23:BE23"/>
    <mergeCell ref="AM14:AN14"/>
    <mergeCell ref="BE17:BF18"/>
    <mergeCell ref="BG17:BG18"/>
    <mergeCell ref="B18:G18"/>
    <mergeCell ref="AA18:AC18"/>
    <mergeCell ref="AR18:AT18"/>
    <mergeCell ref="B17:G17"/>
    <mergeCell ref="H17:M18"/>
    <mergeCell ref="AA17:AC17"/>
    <mergeCell ref="AR17:AT17"/>
    <mergeCell ref="AW18:BA18"/>
    <mergeCell ref="AG17:AH17"/>
    <mergeCell ref="AG18:AH18"/>
    <mergeCell ref="AM18:AN18"/>
    <mergeCell ref="AM17:AN17"/>
    <mergeCell ref="AW17:BA17"/>
    <mergeCell ref="BB17:BB18"/>
    <mergeCell ref="BC17:BD18"/>
    <mergeCell ref="AS26:AV26"/>
    <mergeCell ref="BB26:BE26"/>
    <mergeCell ref="B25:M25"/>
    <mergeCell ref="N25:Y25"/>
    <mergeCell ref="AA25:AF25"/>
    <mergeCell ref="AJ25:AO25"/>
    <mergeCell ref="AS25:AV25"/>
    <mergeCell ref="BB25:BE25"/>
    <mergeCell ref="AJ24:AO24"/>
    <mergeCell ref="AS24:AV24"/>
    <mergeCell ref="BB24:BE24"/>
    <mergeCell ref="AK31:AN31"/>
    <mergeCell ref="B29:M29"/>
    <mergeCell ref="O29:R29"/>
    <mergeCell ref="X29:AI29"/>
    <mergeCell ref="AK29:AN29"/>
    <mergeCell ref="B30:M30"/>
    <mergeCell ref="O30:R30"/>
    <mergeCell ref="X30:AI30"/>
    <mergeCell ref="AK30:AN30"/>
    <mergeCell ref="B5:G6"/>
    <mergeCell ref="H5:M6"/>
    <mergeCell ref="N5:R6"/>
    <mergeCell ref="S5:S6"/>
    <mergeCell ref="T5:X6"/>
    <mergeCell ref="Y5:Y6"/>
    <mergeCell ref="Z5:AD6"/>
    <mergeCell ref="AE5:AE6"/>
    <mergeCell ref="B33:H33"/>
    <mergeCell ref="B31:M31"/>
    <mergeCell ref="O31:R31"/>
    <mergeCell ref="X31:AI31"/>
    <mergeCell ref="B26:M26"/>
    <mergeCell ref="N26:Y26"/>
    <mergeCell ref="AA26:AF26"/>
    <mergeCell ref="B24:M24"/>
    <mergeCell ref="N24:Y24"/>
    <mergeCell ref="AA24:AF24"/>
    <mergeCell ref="H13:M13"/>
    <mergeCell ref="AA13:AC13"/>
    <mergeCell ref="AF5:AJ6"/>
    <mergeCell ref="AJ26:AO26"/>
    <mergeCell ref="B21:M21"/>
    <mergeCell ref="N21:Y21"/>
    <mergeCell ref="AK5:AK6"/>
    <mergeCell ref="AL5:AP6"/>
    <mergeCell ref="AQ5:AQ6"/>
    <mergeCell ref="AR5:AU6"/>
    <mergeCell ref="AV5:AV6"/>
    <mergeCell ref="BE5:BG6"/>
    <mergeCell ref="BB5:BD6"/>
    <mergeCell ref="AW5:BA6"/>
    <mergeCell ref="AA7:AC7"/>
    <mergeCell ref="AG7:AH7"/>
    <mergeCell ref="AM7:AN7"/>
    <mergeCell ref="BE7:BF7"/>
    <mergeCell ref="BB7:BC7"/>
  </mergeCells>
  <phoneticPr fontId="1"/>
  <conditionalFormatting sqref="BC12:BD12">
    <cfRule type="containsBlanks" dxfId="7" priority="8">
      <formula>
LEN(TRIM(BC12))=0</formula>
    </cfRule>
    <cfRule type="containsBlanks" dxfId="6" priority="11">
      <formula>
LEN(TRIM(BC12))=0</formula>
    </cfRule>
  </conditionalFormatting>
  <conditionalFormatting sqref="H12:M12 AM12:AN12 BC13:BD18">
    <cfRule type="containsBlanks" dxfId="5" priority="10">
      <formula>
LEN(TRIM(H12))=0</formula>
    </cfRule>
  </conditionalFormatting>
  <conditionalFormatting sqref="O14:P14">
    <cfRule type="containsBlanks" dxfId="4" priority="6">
      <formula>
LEN(TRIM(O14))=0</formula>
    </cfRule>
  </conditionalFormatting>
  <conditionalFormatting sqref="B23:M23">
    <cfRule type="containsBlanks" dxfId="3" priority="4">
      <formula>
LEN(TRIM(B23))=0</formula>
    </cfRule>
  </conditionalFormatting>
  <conditionalFormatting sqref="AK29:AN30">
    <cfRule type="containsBlanks" dxfId="2" priority="3">
      <formula>
LEN(TRIM(AK29))=0</formula>
    </cfRule>
  </conditionalFormatting>
  <conditionalFormatting sqref="AS7:AT7">
    <cfRule type="containsBlanks" dxfId="1" priority="2">
      <formula>
LEN(TRIM(AS7))=0</formula>
    </cfRule>
  </conditionalFormatting>
  <conditionalFormatting sqref="BE7:BF7">
    <cfRule type="containsBlanks" dxfId="0" priority="1">
      <formula>
LEN(TRIM(BE7))=0</formula>
    </cfRule>
  </conditionalFormatting>
  <pageMargins left="0.19685039370078741" right="0.19685039370078741" top="0.78740157480314965" bottom="0.19685039370078741" header="0.31496062992125984" footer="0.19685039370078741"/>
</worksheet>
</file>

<file path=xl/sharedStrings.xml><?xml version="1.0" encoding="utf-8"?>
<sst xmlns="http://schemas.openxmlformats.org/spreadsheetml/2006/main" count="244" uniqueCount="110">
  <si>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</si>
  <si>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</si>
  <si>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</si>
  <si>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</si>
  <si>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</si>
  <si>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</si>
  <si>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</si>
  <si>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</si>
  <si>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</si>
  <si>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</si>
  <si>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</si>
  <si>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</si>
  <si>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</si>
  <si>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</si>
  <si>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</si>
  <si>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</si>
  <si>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</si>
  <si>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</si>
  <si>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</si>
  <si>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</si>
  <si>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</si>
  <si>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</si>
  <si>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</si>
  <si>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</si>
  <si>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</si>
  <si>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</si>
  <si>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</si>
  <si>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</si>
  <si>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</si>
  <si>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</si>
  <si>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</si>
  <si>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］</t>
  </si>
  <si>
    <t>［</t>
    <phoneticPr fontId="1"/>
  </si>
  <si>
    <t>］</t>
    <phoneticPr fontId="1"/>
  </si>
  <si>
    <t>÷</t>
    <phoneticPr fontId="1"/>
  </si>
  <si>
    <t>×</t>
    <phoneticPr fontId="1"/>
  </si>
  <si>
    <t>×</t>
    <phoneticPr fontId="1"/>
  </si>
  <si>
    <t>㎡</t>
    <phoneticPr fontId="1"/>
  </si>
  <si>
    <t>㎡</t>
    <phoneticPr fontId="1"/>
  </si>
  <si>
    <t>＝</t>
    <phoneticPr fontId="1"/>
  </si>
  <si>
    <t>＝</t>
    <phoneticPr fontId="1"/>
  </si>
  <si>
    <t>個</t>
    <rPh sb="0" eb="1">
      <t>コ</t>
    </rPh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</si>
  <si>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</si>
  <si>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</si>
  <si>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</si>
  <si>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</si>
  <si>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</si>
  <si>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</si>
  <si>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</si>
  <si>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</si>
  <si>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</si>
  <si>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</si>
  <si>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8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</si>
  <si>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</si>
  <si>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r>
      <t>必要個数
(</t>
    </r>
    <r>
      <rPr>
        <sz val="8"/>
        <color theme="1"/>
        <rFont val="HG丸ｺﾞｼｯｸM-PRO"/>
        <family val="3"/>
        <charset val="128"/>
      </rPr>
      <t>(A)×1.4)</t>
    </r>
    <rPh sb="0" eb="2">
      <t>ヒツヨウ</t>
    </rPh>
    <rPh sb="2" eb="4">
      <t>コスウ</t>
    </rPh>
    <phoneticPr fontId="1"/>
  </si>
  <si>
    <t>人</t>
    <rPh sb="0" eb="1">
      <t>ヒト</t>
    </rPh>
    <phoneticPr fontId="1"/>
  </si>
  <si>
    <t>㎏</t>
    <phoneticPr fontId="1"/>
  </si>
  <si>
    <t>日</t>
    <rPh sb="0" eb="1">
      <t>ヒ</t>
    </rPh>
    <phoneticPr fontId="1"/>
  </si>
  <si>
    <t>㎏</t>
    <phoneticPr fontId="1"/>
  </si>
  <si>
    <t>㎏</t>
    <phoneticPr fontId="1"/>
  </si>
  <si>
    <t>㎏</t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</si>
  <si>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</si>
  <si>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</si>
  <si>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</si>
  <si>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</si>
  <si>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</si>
  <si>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</si>
  <si>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㎡</t>
    <phoneticPr fontId="1"/>
  </si>
  <si>
    <t xml:space="preserve"> ×1.4</t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</si>
  <si>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</si>
  <si>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   保管設備の横幅　　　×　　保管設備の奥行き　　×　１段あたりの個数　       ＝　保管設備の設置面積</t>
    <rPh sb="4" eb="6">
      <t>ホカン</t>
    </rPh>
    <rPh sb="6" eb="8">
      <t>セツビ</t>
    </rPh>
    <rPh sb="9" eb="11">
      <t>ヨコハバ</t>
    </rPh>
    <rPh sb="17" eb="19">
      <t>ホカン</t>
    </rPh>
    <rPh sb="19" eb="21">
      <t>セツビ</t>
    </rPh>
    <rPh sb="22" eb="24">
      <t>オクユ</t>
    </rPh>
    <rPh sb="29" eb="31">
      <t>イチダン</t>
    </rPh>
    <rPh sb="35" eb="37">
      <t>コスウ</t>
    </rPh>
    <rPh sb="47" eb="49">
      <t>ホカン</t>
    </rPh>
    <rPh sb="49" eb="51">
      <t>セツビ</t>
    </rPh>
    <rPh sb="52" eb="54">
      <t>セッチ</t>
    </rPh>
    <rPh sb="54" eb="56">
      <t>メンセキ</t>
    </rPh>
    <phoneticPr fontId="1"/>
  </si>
  <si>
    <t>廃棄物保管場所の面積算出表 （集合住宅） 自動貯留排出機使用の場合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5" eb="17">
      <t>シュウゴウ</t>
    </rPh>
    <rPh sb="17" eb="19">
      <t>ジュウタク</t>
    </rPh>
    <rPh sb="21" eb="28">
      <t>ジドウチョリュウハイシュツキ</t>
    </rPh>
    <rPh sb="28" eb="30">
      <t>シヨウ</t>
    </rPh>
    <rPh sb="31" eb="33">
      <t>バアイ</t>
    </rPh>
    <phoneticPr fontId="11"/>
  </si>
  <si>
    <t>2　保管設備数</t>
    <rPh sb="2" eb="4">
      <t>ホカン</t>
    </rPh>
    <rPh sb="4" eb="6">
      <t>セツビ</t>
    </rPh>
    <rPh sb="6" eb="7">
      <t>スウ</t>
    </rPh>
    <phoneticPr fontId="1"/>
  </si>
  <si>
    <t>3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</si>
  <si>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4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</si>
  <si>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5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</si>
  <si>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１　自動貯留排出機の容積（燃やすごみ）</t>
    <rPh sb="2" eb="4">
      <t>ジドウ</t>
    </rPh>
    <rPh sb="4" eb="6">
      <t>チョリュウ</t>
    </rPh>
    <rPh sb="6" eb="8">
      <t>ハイシュツ</t>
    </rPh>
    <rPh sb="8" eb="9">
      <t>キ</t>
    </rPh>
    <rPh sb="10" eb="12">
      <t>ヨウセキ</t>
    </rPh>
    <rPh sb="13" eb="14">
      <t>モ</t>
    </rPh>
    <phoneticPr fontId="11"/>
  </si>
  <si>
    <t>廃棄物の種類</t>
    <rPh sb="0" eb="3">
      <t>ハイキブツ</t>
    </rPh>
    <rPh sb="4" eb="6">
      <t>シュルイ</t>
    </rPh>
    <phoneticPr fontId="1"/>
  </si>
  <si>
    <t>保管設備の
種類</t>
    <rPh sb="0" eb="2">
      <t>ホカン</t>
    </rPh>
    <rPh sb="2" eb="4">
      <t>セツビ</t>
    </rPh>
    <rPh sb="6" eb="8">
      <t>シュルイ</t>
    </rPh>
    <phoneticPr fontId="1"/>
  </si>
  <si>
    <t>居住者人数</t>
    <rPh sb="0" eb="5">
      <t>キョジュウシャニンズウ</t>
    </rPh>
    <phoneticPr fontId="1"/>
  </si>
  <si>
    <t>一日当たりの
排出量</t>
    <rPh sb="0" eb="2">
      <t>イチニチ</t>
    </rPh>
    <rPh sb="2" eb="3">
      <t>ア</t>
    </rPh>
    <rPh sb="7" eb="9">
      <t>ハイシュツ</t>
    </rPh>
    <rPh sb="9" eb="10">
      <t>リョウ</t>
    </rPh>
    <phoneticPr fontId="1"/>
  </si>
  <si>
    <t>種類別の
割合</t>
    <rPh sb="0" eb="2">
      <t>シュルイ</t>
    </rPh>
    <rPh sb="2" eb="3">
      <t>ベツ</t>
    </rPh>
    <rPh sb="5" eb="7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</si>
  <si>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</si>
  <si>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１㎡当たりの
重量</t>
    <rPh sb="2" eb="3">
      <t>ア</t>
    </rPh>
    <rPh sb="7" eb="9">
      <t>ジュウリョウ</t>
    </rPh>
    <phoneticPr fontId="1"/>
  </si>
  <si>
    <t>圧縮率
（1～1.3）</t>
    <rPh sb="0" eb="2">
      <t>アッシュク</t>
    </rPh>
    <rPh sb="2" eb="3">
      <t>リツ</t>
    </rPh>
    <phoneticPr fontId="1"/>
  </si>
  <si>
    <t>燃やすごみ</t>
    <rPh sb="0" eb="1">
      <t>モ</t>
    </rPh>
    <phoneticPr fontId="1"/>
  </si>
  <si>
    <t>自動貯留排出機</t>
    <rPh sb="0" eb="7">
      <t>ジドウチョリュウハイシュツキ</t>
    </rPh>
    <phoneticPr fontId="1"/>
  </si>
  <si>
    <t>[</t>
    <phoneticPr fontId="1"/>
  </si>
  <si>
    <t>]</t>
    <phoneticPr fontId="1"/>
  </si>
  <si>
    <t>×</t>
    <phoneticPr fontId="1"/>
  </si>
  <si>
    <t>÷</t>
    <phoneticPr fontId="1"/>
  </si>
  <si>
    <t>=</t>
    <phoneticPr fontId="1"/>
  </si>
  <si>
    <t>最低必要容積
（Ａ）</t>
    <rPh sb="0" eb="2">
      <t>サイテイ</t>
    </rPh>
    <rPh sb="2" eb="4">
      <t>ヒツヨウ</t>
    </rPh>
    <rPh sb="4" eb="6">
      <t>ヨウセキ</t>
    </rPh>
    <phoneticPr fontId="1"/>
  </si>
  <si>
    <t>必要容積
((A)×1.4）</t>
    <rPh sb="0" eb="2">
      <t>ヒツヨウ</t>
    </rPh>
    <rPh sb="2" eb="4">
      <t>ヨウセキ</t>
    </rPh>
    <phoneticPr fontId="1"/>
  </si>
  <si>
    <t>貯留排出気
容積</t>
    <rPh sb="0" eb="2">
      <t>チョリュウ</t>
    </rPh>
    <rPh sb="2" eb="4">
      <t>ハイシュツ</t>
    </rPh>
    <rPh sb="4" eb="5">
      <t>キ</t>
    </rPh>
    <rPh sb="6" eb="8">
      <t>ヨウセキ</t>
    </rPh>
    <phoneticPr fontId="1"/>
  </si>
  <si>
    <t>kg</t>
    <phoneticPr fontId="1"/>
  </si>
  <si>
    <t>人</t>
    <rPh sb="0" eb="1">
      <t>ニン</t>
    </rPh>
    <phoneticPr fontId="1"/>
  </si>
  <si>
    <t>日</t>
    <rPh sb="0" eb="1">
      <t>ニチ</t>
    </rPh>
    <phoneticPr fontId="1"/>
  </si>
  <si>
    <t>　燃やすごみ</t>
    <rPh sb="1" eb="2">
      <t>モ</t>
    </rPh>
    <phoneticPr fontId="1"/>
  </si>
  <si>
    <t>㎥</t>
    <phoneticPr fontId="1"/>
  </si>
  <si>
    <t>　自動貯留排出機</t>
    <rPh sb="1" eb="3">
      <t>ジドウ</t>
    </rPh>
    <rPh sb="3" eb="5">
      <t>チョリュウ</t>
    </rPh>
    <rPh sb="5" eb="7">
      <t>ハイシュツ</t>
    </rPh>
    <rPh sb="7" eb="8">
      <t>キ</t>
    </rPh>
    <phoneticPr fontId="1"/>
  </si>
  <si>
    <t>個</t>
    <rPh sb="0" eb="1">
      <t>コ</t>
    </rPh>
    <phoneticPr fontId="1"/>
  </si>
  <si>
    <t>①×1.4</t>
    <phoneticPr fontId="1"/>
  </si>
  <si>
    <t>②×1.4</t>
    <phoneticPr fontId="1"/>
  </si>
  <si>
    <t>(③＋④+⑤)</t>
    <phoneticPr fontId="1"/>
  </si>
  <si>
    <t>(⑥＋⑦)×1.4</t>
    <phoneticPr fontId="1"/>
  </si>
  <si>
    <t>　プラマーク</t>
    <phoneticPr fontId="1"/>
  </si>
  <si>
    <t>反転コンテナ</t>
    <rPh sb="0" eb="2">
      <t>ハンテン</t>
    </rPh>
    <phoneticPr fontId="1"/>
  </si>
  <si>
    <t>　反転コンテナ</t>
    <rPh sb="1" eb="3">
      <t>ハンテン</t>
    </rPh>
    <phoneticPr fontId="1"/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</si>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</sst>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_ &quot;人&quot;"/>
    <numFmt numFmtId="179" formatCode="0_ "/>
  </numFmts>
  <fonts count="17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 applyAlignment="1">
      <alignment horizontal="center" vertical="center"/>
    </xf>
    <xf numFmtId="178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176" fontId="0" fillId="2" borderId="12" xfId="0" applyNumberForma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5" fillId="2" borderId="12" xfId="0" applyFont="1" applyFill="1" applyBorder="1" applyAlignment="1">
      <alignment horizontal="right" vertical="center"/>
    </xf>
    <xf numFmtId="179" fontId="5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176" fontId="4" fillId="2" borderId="2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

<Relationships xmlns="http://schemas.openxmlformats.org/package/2006/relationships">

<Relationship Id="rId3" Type="http://schemas.openxmlformats.org/officeDocument/2006/relationships/styles" Target="styles.xml"/>

<Relationship Id="rId2" Type="http://schemas.openxmlformats.org/officeDocument/2006/relationships/theme" Target="theme/theme1.xml"/>

<Relationship Id="rId1" Type="http://schemas.openxmlformats.org/officeDocument/2006/relationships/worksheet" Target="worksheets/sheet1.xml"/>

<Relationship Id="rId5" Type="http://schemas.openxmlformats.org/officeDocument/2006/relationships/calcChain" Target="calcChain.xml"/>

<Relationship Id="rId4" Type="http://schemas.openxmlformats.org/officeDocument/2006/relationships/sharedStrings" Target="sharedStrings.xml"/>

</Relationships>
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

<Relationships xmlns="http://schemas.openxmlformats.org/package/2006/relationships">


</Relationships>
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workbookViewId="0">
      <selection activeCell="BR21" sqref="BR21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59" width="1.6328125" customWidth="1"/>
    <col min="60" max="60" width="2.1796875" customWidth="1"/>
    <col min="61" max="67" width="1.6328125" customWidth="1"/>
    <col min="68" max="69" width="2.6328125" customWidth="1"/>
  </cols>
  <sheetData>
    <row r="1" spans="1:60" ht="17.25" x14ac:dyDescent="0.15">
      <c r="A1" s="2"/>
      <c r="B1" s="53" t="s">
        <v>
71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9" customHeight="1" x14ac:dyDescent="0.15">
      <c r="A2" s="2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x14ac:dyDescent="0.15">
      <c r="A3" s="2"/>
      <c r="B3" s="51" t="s">
        <v>
76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9" customHeight="1" thickBot="1" x14ac:dyDescent="0.2">
      <c r="A4" s="2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54" customFormat="1" ht="12.95" customHeight="1" x14ac:dyDescent="0.15">
      <c r="A5" s="8"/>
      <c r="B5" s="91" t="s">
        <v>
77</v>
      </c>
      <c r="C5" s="91"/>
      <c r="D5" s="91"/>
      <c r="E5" s="91"/>
      <c r="F5" s="91"/>
      <c r="G5" s="91"/>
      <c r="H5" s="92" t="s">
        <v>
78</v>
      </c>
      <c r="I5" s="68"/>
      <c r="J5" s="68"/>
      <c r="K5" s="68"/>
      <c r="L5" s="68"/>
      <c r="M5" s="68"/>
      <c r="N5" s="68" t="s">
        <v>
79</v>
      </c>
      <c r="O5" s="68"/>
      <c r="P5" s="68"/>
      <c r="Q5" s="68"/>
      <c r="R5" s="69"/>
      <c r="S5" s="66" t="s">
        <v>
22</v>
      </c>
      <c r="T5" s="67" t="s">
        <v>
80</v>
      </c>
      <c r="U5" s="68"/>
      <c r="V5" s="68"/>
      <c r="W5" s="68"/>
      <c r="X5" s="69"/>
      <c r="Y5" s="66" t="s">
        <v>
22</v>
      </c>
      <c r="Z5" s="67" t="s">
        <v>
81</v>
      </c>
      <c r="AA5" s="68"/>
      <c r="AB5" s="68"/>
      <c r="AC5" s="68"/>
      <c r="AD5" s="69"/>
      <c r="AE5" s="66" t="s">
        <v>
22</v>
      </c>
      <c r="AF5" s="70" t="s">
        <v>
82</v>
      </c>
      <c r="AG5" s="68"/>
      <c r="AH5" s="68"/>
      <c r="AI5" s="68"/>
      <c r="AJ5" s="69"/>
      <c r="AK5" s="66" t="s">
        <v>
34</v>
      </c>
      <c r="AL5" s="67" t="s">
        <v>
83</v>
      </c>
      <c r="AM5" s="68"/>
      <c r="AN5" s="68"/>
      <c r="AO5" s="68"/>
      <c r="AP5" s="69"/>
      <c r="AQ5" s="66" t="s">
        <v>
34</v>
      </c>
      <c r="AR5" s="67" t="s">
        <v>
84</v>
      </c>
      <c r="AS5" s="68"/>
      <c r="AT5" s="68"/>
      <c r="AU5" s="69"/>
      <c r="AV5" s="71" t="s">
        <v>
109</v>
      </c>
      <c r="AW5" s="82" t="s">
        <v>
92</v>
      </c>
      <c r="AX5" s="83"/>
      <c r="AY5" s="83"/>
      <c r="AZ5" s="83"/>
      <c r="BA5" s="84"/>
      <c r="BB5" s="78" t="s">
        <v>
93</v>
      </c>
      <c r="BC5" s="79"/>
      <c r="BD5" s="79"/>
      <c r="BE5" s="72" t="s">
        <v>
94</v>
      </c>
      <c r="BF5" s="73"/>
      <c r="BG5" s="74"/>
      <c r="BH5" s="6"/>
    </row>
    <row r="6" spans="1:60" s="54" customFormat="1" ht="12.95" customHeight="1" x14ac:dyDescent="0.15">
      <c r="A6" s="8"/>
      <c r="B6" s="91"/>
      <c r="C6" s="91"/>
      <c r="D6" s="91"/>
      <c r="E6" s="91"/>
      <c r="F6" s="91"/>
      <c r="G6" s="91"/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6"/>
      <c r="T6" s="70"/>
      <c r="U6" s="68"/>
      <c r="V6" s="68"/>
      <c r="W6" s="68"/>
      <c r="X6" s="69"/>
      <c r="Y6" s="66"/>
      <c r="Z6" s="70"/>
      <c r="AA6" s="68"/>
      <c r="AB6" s="68"/>
      <c r="AC6" s="68"/>
      <c r="AD6" s="69"/>
      <c r="AE6" s="66"/>
      <c r="AF6" s="70"/>
      <c r="AG6" s="68"/>
      <c r="AH6" s="68"/>
      <c r="AI6" s="68"/>
      <c r="AJ6" s="69"/>
      <c r="AK6" s="66"/>
      <c r="AL6" s="70"/>
      <c r="AM6" s="68"/>
      <c r="AN6" s="68"/>
      <c r="AO6" s="68"/>
      <c r="AP6" s="69"/>
      <c r="AQ6" s="66"/>
      <c r="AR6" s="70"/>
      <c r="AS6" s="68"/>
      <c r="AT6" s="68"/>
      <c r="AU6" s="69"/>
      <c r="AV6" s="71"/>
      <c r="AW6" s="85"/>
      <c r="AX6" s="85"/>
      <c r="AY6" s="85"/>
      <c r="AZ6" s="85"/>
      <c r="BA6" s="86"/>
      <c r="BB6" s="80"/>
      <c r="BC6" s="81"/>
      <c r="BD6" s="81"/>
      <c r="BE6" s="75"/>
      <c r="BF6" s="76"/>
      <c r="BG6" s="77"/>
      <c r="BH6" s="6"/>
    </row>
    <row r="7" spans="1:60" s="62" customFormat="1" ht="17.25" customHeight="1" thickBot="1" x14ac:dyDescent="0.2">
      <c r="A7" s="56"/>
      <c r="B7" s="143" t="s">
        <v>
85</v>
      </c>
      <c r="C7" s="143"/>
      <c r="D7" s="143"/>
      <c r="E7" s="143"/>
      <c r="F7" s="143"/>
      <c r="G7" s="143"/>
      <c r="H7" s="144" t="s">
        <v>
86</v>
      </c>
      <c r="I7" s="144"/>
      <c r="J7" s="144"/>
      <c r="K7" s="144"/>
      <c r="L7" s="144"/>
      <c r="M7" s="144"/>
      <c r="N7" s="57" t="s">
        <v>
87</v>
      </c>
      <c r="O7" s="147">
        <f>
O14</f>
        <v>
0</v>
      </c>
      <c r="P7" s="147"/>
      <c r="Q7" s="58" t="s">
        <v>
96</v>
      </c>
      <c r="R7" s="59" t="s">
        <v>
88</v>
      </c>
      <c r="S7" s="59" t="s">
        <v>
89</v>
      </c>
      <c r="T7" s="59" t="s">
        <v>
87</v>
      </c>
      <c r="U7" s="66">
        <v>
0.65</v>
      </c>
      <c r="V7" s="66"/>
      <c r="W7" s="60" t="s">
        <v>
95</v>
      </c>
      <c r="X7" s="59" t="s">
        <v>
88</v>
      </c>
      <c r="Y7" s="59" t="s">
        <v>
89</v>
      </c>
      <c r="Z7" s="59" t="s">
        <v>
87</v>
      </c>
      <c r="AA7" s="87">
        <v>
0.76900000000000002</v>
      </c>
      <c r="AB7" s="87"/>
      <c r="AC7" s="87"/>
      <c r="AD7" s="59" t="s">
        <v>
88</v>
      </c>
      <c r="AE7" s="59" t="s">
        <v>
89</v>
      </c>
      <c r="AF7" s="59" t="s">
        <v>
87</v>
      </c>
      <c r="AG7" s="66">
        <v>
3</v>
      </c>
      <c r="AH7" s="66"/>
      <c r="AI7" s="60" t="s">
        <v>
97</v>
      </c>
      <c r="AJ7" s="59" t="s">
        <v>
88</v>
      </c>
      <c r="AK7" s="59" t="s">
        <v>
90</v>
      </c>
      <c r="AL7" s="59" t="s">
        <v>
87</v>
      </c>
      <c r="AM7" s="66">
        <v>
120</v>
      </c>
      <c r="AN7" s="66"/>
      <c r="AO7" s="60" t="s">
        <v>
95</v>
      </c>
      <c r="AP7" s="59" t="s">
        <v>
88</v>
      </c>
      <c r="AQ7" s="59" t="s">
        <v>
90</v>
      </c>
      <c r="AR7" s="59" t="s">
        <v>
87</v>
      </c>
      <c r="AS7" s="145"/>
      <c r="AT7" s="145"/>
      <c r="AU7" s="59" t="s">
        <v>
88</v>
      </c>
      <c r="AV7" s="59" t="s">
        <v>
91</v>
      </c>
      <c r="AW7" s="146">
        <f>
IF(O7&gt;0,ROUNDUP(O7*U7*AA7*AG7/AM7/AS7,1),)</f>
        <v>
0</v>
      </c>
      <c r="AX7" s="146"/>
      <c r="AY7" s="146" t="e">
        <f>
IF(AE7&gt;0,ROUNDUP(AE7*AI7*AM7*AQ7/AU7/AW7,1),)</f>
        <v>
#VALUE!</v>
      </c>
      <c r="AZ7" s="146"/>
      <c r="BA7" s="61" t="s">
        <v>
99</v>
      </c>
      <c r="BB7" s="90">
        <f>
ROUNDDOWN(AW7*1.4,1)</f>
        <v>
0</v>
      </c>
      <c r="BC7" s="66">
        <f>
ROUNDDOWN(AZ7*1.4,1)</f>
        <v>
0</v>
      </c>
      <c r="BD7" s="59" t="s">
        <v>
99</v>
      </c>
      <c r="BE7" s="88"/>
      <c r="BF7" s="89"/>
      <c r="BG7" s="63" t="s">
        <v>
99</v>
      </c>
      <c r="BH7" s="44"/>
    </row>
    <row r="8" spans="1:60" s="54" customFormat="1" ht="8.2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customHeight="1" x14ac:dyDescent="0.15">
      <c r="A9" s="2"/>
      <c r="B9" s="4" t="s">
        <v>
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95" customHeight="1" x14ac:dyDescent="0.15">
      <c r="A10" s="2"/>
      <c r="B10" s="95" t="s">
        <v>
0</v>
      </c>
      <c r="C10" s="95"/>
      <c r="D10" s="95"/>
      <c r="E10" s="95"/>
      <c r="F10" s="95"/>
      <c r="G10" s="95"/>
      <c r="H10" s="95" t="s">
        <v>
1</v>
      </c>
      <c r="I10" s="95"/>
      <c r="J10" s="95"/>
      <c r="K10" s="95"/>
      <c r="L10" s="95"/>
      <c r="M10" s="95"/>
      <c r="N10" s="117" t="s">
        <v>
21</v>
      </c>
      <c r="O10" s="83"/>
      <c r="P10" s="83"/>
      <c r="Q10" s="83"/>
      <c r="R10" s="83"/>
      <c r="S10" s="83" t="s">
        <v>
22</v>
      </c>
      <c r="T10" s="83" t="s">
        <v>
23</v>
      </c>
      <c r="U10" s="83"/>
      <c r="V10" s="83"/>
      <c r="W10" s="83"/>
      <c r="X10" s="83"/>
      <c r="Y10" s="83" t="s">
        <v>
22</v>
      </c>
      <c r="Z10" s="83" t="s">
        <v>
25</v>
      </c>
      <c r="AA10" s="83"/>
      <c r="AB10" s="83"/>
      <c r="AC10" s="83"/>
      <c r="AD10" s="83"/>
      <c r="AE10" s="83" t="s">
        <v>
22</v>
      </c>
      <c r="AF10" s="83" t="s">
        <v>
27</v>
      </c>
      <c r="AG10" s="83"/>
      <c r="AH10" s="83"/>
      <c r="AI10" s="83"/>
      <c r="AJ10" s="83"/>
      <c r="AK10" s="83" t="s">
        <v>
34</v>
      </c>
      <c r="AL10" s="83" t="s">
        <v>
28</v>
      </c>
      <c r="AM10" s="83"/>
      <c r="AN10" s="83"/>
      <c r="AO10" s="83"/>
      <c r="AP10" s="83"/>
      <c r="AQ10" s="83" t="s">
        <v>
30</v>
      </c>
      <c r="AR10" s="82" t="s">
        <v>
53</v>
      </c>
      <c r="AS10" s="83"/>
      <c r="AT10" s="83"/>
      <c r="AU10" s="83"/>
      <c r="AV10" s="84"/>
      <c r="AW10" s="157" t="s">
        <v>
54</v>
      </c>
      <c r="AX10" s="158"/>
      <c r="AY10" s="158"/>
      <c r="AZ10" s="158"/>
      <c r="BA10" s="158"/>
      <c r="BB10" s="159"/>
      <c r="BC10" s="95" t="s">
        <v>
13</v>
      </c>
      <c r="BD10" s="68"/>
      <c r="BE10" s="137" t="s">
        <v>
12</v>
      </c>
      <c r="BF10" s="138"/>
      <c r="BG10" s="139"/>
      <c r="BH10" s="2"/>
    </row>
    <row r="11" spans="1:60" ht="15.95" customHeight="1" x14ac:dyDescent="0.15">
      <c r="A11" s="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15"/>
      <c r="O11" s="85"/>
      <c r="P11" s="85"/>
      <c r="Q11" s="85"/>
      <c r="R11" s="85"/>
      <c r="S11" s="85"/>
      <c r="T11" s="85" t="s">
        <v>
24</v>
      </c>
      <c r="U11" s="85"/>
      <c r="V11" s="85"/>
      <c r="W11" s="85"/>
      <c r="X11" s="85"/>
      <c r="Y11" s="85"/>
      <c r="Z11" s="85" t="s">
        <v>
26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 t="s">
        <v>
29</v>
      </c>
      <c r="AM11" s="85"/>
      <c r="AN11" s="85"/>
      <c r="AO11" s="85"/>
      <c r="AP11" s="85"/>
      <c r="AQ11" s="85"/>
      <c r="AR11" s="85"/>
      <c r="AS11" s="85"/>
      <c r="AT11" s="85"/>
      <c r="AU11" s="85"/>
      <c r="AV11" s="86"/>
      <c r="AW11" s="160"/>
      <c r="AX11" s="161"/>
      <c r="AY11" s="161"/>
      <c r="AZ11" s="161"/>
      <c r="BA11" s="161"/>
      <c r="BB11" s="162"/>
      <c r="BC11" s="68"/>
      <c r="BD11" s="68"/>
      <c r="BE11" s="140"/>
      <c r="BF11" s="141"/>
      <c r="BG11" s="142"/>
      <c r="BH11" s="2"/>
    </row>
    <row r="12" spans="1:60" ht="18" customHeight="1" x14ac:dyDescent="0.15">
      <c r="A12" s="2"/>
      <c r="B12" s="115" t="s">
        <v>
2</v>
      </c>
      <c r="C12" s="85"/>
      <c r="D12" s="85"/>
      <c r="E12" s="85"/>
      <c r="F12" s="85"/>
      <c r="G12" s="86"/>
      <c r="H12" s="154" t="s">
        <v>
107</v>
      </c>
      <c r="I12" s="154"/>
      <c r="J12" s="154"/>
      <c r="K12" s="154"/>
      <c r="L12" s="154"/>
      <c r="M12" s="154"/>
      <c r="N12" s="5"/>
      <c r="O12" s="6"/>
      <c r="P12" s="6"/>
      <c r="Q12" s="7"/>
      <c r="R12" s="6"/>
      <c r="S12" s="6"/>
      <c r="T12" s="6"/>
      <c r="U12" s="6"/>
      <c r="V12" s="10"/>
      <c r="W12" s="10"/>
      <c r="X12" s="10"/>
      <c r="Y12" s="10"/>
      <c r="Z12" s="9" t="s">
        <v>
32</v>
      </c>
      <c r="AA12" s="97">
        <v>
7.4999999999999997E-2</v>
      </c>
      <c r="AB12" s="97"/>
      <c r="AC12" s="97"/>
      <c r="AD12" s="9" t="s">
        <v>
31</v>
      </c>
      <c r="AE12" s="11" t="s">
        <v>
22</v>
      </c>
      <c r="AF12" s="9" t="s">
        <v>
32</v>
      </c>
      <c r="AG12" s="108">
        <v>
6</v>
      </c>
      <c r="AH12" s="108"/>
      <c r="AI12" s="36" t="s">
        <v>
57</v>
      </c>
      <c r="AJ12" s="9" t="s">
        <v>
31</v>
      </c>
      <c r="AK12" s="11" t="s">
        <v>
34</v>
      </c>
      <c r="AL12" s="9" t="s">
        <v>
32</v>
      </c>
      <c r="AM12" s="136">
        <v>
23</v>
      </c>
      <c r="AN12" s="136"/>
      <c r="AO12" s="34" t="s">
        <v>
58</v>
      </c>
      <c r="AP12" s="9" t="s">
        <v>
31</v>
      </c>
      <c r="AQ12" s="10" t="s">
        <v>
30</v>
      </c>
      <c r="AR12" s="135">
        <f>
IF(AM12&gt;0,ROUNDUP(O14*U14*AA12*AG12/AM12,0),)</f>
        <v>
0</v>
      </c>
      <c r="AS12" s="118"/>
      <c r="AT12" s="118"/>
      <c r="AU12" s="7" t="s">
        <v>
11</v>
      </c>
      <c r="AV12" s="13" t="s">
        <v>
14</v>
      </c>
      <c r="AW12" s="151" t="s">
        <v>
102</v>
      </c>
      <c r="AX12" s="152"/>
      <c r="AY12" s="152"/>
      <c r="AZ12" s="150">
        <f>
ROUNDDOWN(AR12*1.4,0)</f>
        <v>
0</v>
      </c>
      <c r="BA12" s="150">
        <f t="shared" ref="BA12" si="0">
ROUNDDOWN(SUM(AV10:AX12)*1.4,0)</f>
        <v>
0</v>
      </c>
      <c r="BB12" s="41" t="s">
        <v>
101</v>
      </c>
      <c r="BC12" s="125">
        <v>
1</v>
      </c>
      <c r="BD12" s="125"/>
      <c r="BE12" s="109">
        <f>
IF(BC12&gt;0,ROUNDUP(AZ12/BC12,0),)</f>
        <v>
0</v>
      </c>
      <c r="BF12" s="110"/>
      <c r="BG12" s="43" t="s">
        <v>
101</v>
      </c>
      <c r="BH12" s="2"/>
    </row>
    <row r="13" spans="1:60" ht="18" customHeight="1" x14ac:dyDescent="0.15">
      <c r="A13" s="2"/>
      <c r="B13" s="117" t="s">
        <v>
3</v>
      </c>
      <c r="C13" s="83"/>
      <c r="D13" s="83"/>
      <c r="E13" s="83"/>
      <c r="F13" s="83"/>
      <c r="G13" s="84"/>
      <c r="H13" s="95" t="s">
        <v>
9</v>
      </c>
      <c r="I13" s="95"/>
      <c r="J13" s="95"/>
      <c r="K13" s="95"/>
      <c r="L13" s="95"/>
      <c r="M13" s="95"/>
      <c r="N13" s="5"/>
      <c r="O13" s="6"/>
      <c r="P13" s="6"/>
      <c r="Q13" s="7"/>
      <c r="R13" s="6"/>
      <c r="S13" s="6"/>
      <c r="T13" s="6"/>
      <c r="U13" s="6"/>
      <c r="V13" s="10"/>
      <c r="W13" s="10"/>
      <c r="X13" s="10"/>
      <c r="Y13" s="10"/>
      <c r="Z13" s="40" t="s">
        <v>
32</v>
      </c>
      <c r="AA13" s="97">
        <v>
4.3999999999999997E-2</v>
      </c>
      <c r="AB13" s="97"/>
      <c r="AC13" s="97"/>
      <c r="AD13" s="40" t="s">
        <v>
33</v>
      </c>
      <c r="AE13" s="40" t="s">
        <v>
22</v>
      </c>
      <c r="AF13" s="40" t="s">
        <v>
32</v>
      </c>
      <c r="AG13" s="108">
        <v>
13</v>
      </c>
      <c r="AH13" s="108"/>
      <c r="AI13" s="47" t="s">
        <v>
57</v>
      </c>
      <c r="AJ13" s="40" t="s">
        <v>
33</v>
      </c>
      <c r="AK13" s="40" t="s">
        <v>
34</v>
      </c>
      <c r="AL13" s="40" t="s">
        <v>
32</v>
      </c>
      <c r="AM13" s="108">
        <v>
11</v>
      </c>
      <c r="AN13" s="108"/>
      <c r="AO13" s="44" t="s">
        <v>
59</v>
      </c>
      <c r="AP13" s="40" t="s">
        <v>
33</v>
      </c>
      <c r="AQ13" s="40" t="s">
        <v>
30</v>
      </c>
      <c r="AR13" s="118">
        <f>
ROUNDUP(O14*U14*AA13*AG13/AM13,0)</f>
        <v>
0</v>
      </c>
      <c r="AS13" s="118"/>
      <c r="AT13" s="118"/>
      <c r="AU13" s="40" t="s">
        <v>
11</v>
      </c>
      <c r="AV13" s="45" t="s">
        <v>
15</v>
      </c>
      <c r="AW13" s="102" t="s">
        <v>
103</v>
      </c>
      <c r="AX13" s="148"/>
      <c r="AY13" s="148"/>
      <c r="AZ13" s="153">
        <f>
ROUNDDOWN(AR13*1.4,0)</f>
        <v>
0</v>
      </c>
      <c r="BA13" s="153">
        <f t="shared" ref="BA13" si="1">
ROUNDDOWN(SUM(AV11:AX13)*1.4,0)</f>
        <v>
0</v>
      </c>
      <c r="BB13" s="46" t="s">
        <v>
11</v>
      </c>
      <c r="BC13" s="125">
        <v>
4</v>
      </c>
      <c r="BD13" s="125"/>
      <c r="BE13" s="109">
        <f>
IF(BC13&gt;0,ROUNDUP(AZ13/BC13,0),)</f>
        <v>
0</v>
      </c>
      <c r="BF13" s="110"/>
      <c r="BG13" s="42" t="s">
        <v>
11</v>
      </c>
      <c r="BH13" s="2"/>
    </row>
    <row r="14" spans="1:60" ht="18" customHeight="1" x14ac:dyDescent="0.15">
      <c r="A14" s="2"/>
      <c r="B14" s="117" t="s">
        <v>
4</v>
      </c>
      <c r="C14" s="83"/>
      <c r="D14" s="83"/>
      <c r="E14" s="83"/>
      <c r="F14" s="83"/>
      <c r="G14" s="84"/>
      <c r="H14" s="92" t="s">
        <v>
52</v>
      </c>
      <c r="I14" s="95"/>
      <c r="J14" s="95"/>
      <c r="K14" s="95"/>
      <c r="L14" s="95"/>
      <c r="M14" s="95"/>
      <c r="N14" s="32" t="s">
        <v>
32</v>
      </c>
      <c r="O14" s="131"/>
      <c r="P14" s="131"/>
      <c r="Q14" s="35" t="s">
        <v>
55</v>
      </c>
      <c r="R14" s="9" t="s">
        <v>
31</v>
      </c>
      <c r="S14" s="11" t="s">
        <v>
22</v>
      </c>
      <c r="T14" s="33" t="s">
        <v>
32</v>
      </c>
      <c r="U14" s="132">
        <v>
0.65</v>
      </c>
      <c r="V14" s="132"/>
      <c r="W14" s="35" t="s">
        <v>
56</v>
      </c>
      <c r="X14" s="10" t="s">
        <v>
31</v>
      </c>
      <c r="Y14" s="11" t="s">
        <v>
22</v>
      </c>
      <c r="Z14" s="9" t="s">
        <v>
32</v>
      </c>
      <c r="AA14" s="97">
        <v>
2.9000000000000001E-2</v>
      </c>
      <c r="AB14" s="97"/>
      <c r="AC14" s="97"/>
      <c r="AD14" s="9" t="s">
        <v>
31</v>
      </c>
      <c r="AE14" s="11" t="s">
        <v>
22</v>
      </c>
      <c r="AF14" s="9" t="s">
        <v>
32</v>
      </c>
      <c r="AG14" s="108">
        <v>
6</v>
      </c>
      <c r="AH14" s="108"/>
      <c r="AI14" s="36" t="s">
        <v>
57</v>
      </c>
      <c r="AJ14" s="9" t="s">
        <v>
31</v>
      </c>
      <c r="AK14" s="11" t="s">
        <v>
34</v>
      </c>
      <c r="AL14" s="9" t="s">
        <v>
32</v>
      </c>
      <c r="AM14" s="108">
        <v>
16</v>
      </c>
      <c r="AN14" s="108"/>
      <c r="AO14" s="34" t="s">
        <v>
59</v>
      </c>
      <c r="AP14" s="9" t="s">
        <v>
31</v>
      </c>
      <c r="AQ14" s="10" t="s">
        <v>
30</v>
      </c>
      <c r="AR14" s="118">
        <f>
ROUNDUP(O14*U14*AA14*AG14/AM14,0)</f>
        <v>
0</v>
      </c>
      <c r="AS14" s="118"/>
      <c r="AT14" s="118"/>
      <c r="AU14" s="7" t="s">
        <v>
11</v>
      </c>
      <c r="AV14" s="13" t="s">
        <v>
16</v>
      </c>
      <c r="AW14" s="122" t="s">
        <v>
104</v>
      </c>
      <c r="AX14" s="123"/>
      <c r="AY14" s="123"/>
      <c r="AZ14" s="123"/>
      <c r="BA14" s="123"/>
      <c r="BB14" s="124" t="s">
        <v>
11</v>
      </c>
      <c r="BC14" s="125">
        <v>
4</v>
      </c>
      <c r="BD14" s="125"/>
      <c r="BE14" s="109">
        <f>
IF(BC14&gt;0,ROUNDUP(AW16/BC14,0),)</f>
        <v>
0</v>
      </c>
      <c r="BF14" s="110"/>
      <c r="BG14" s="113" t="s">
        <v>
11</v>
      </c>
      <c r="BH14" s="2"/>
    </row>
    <row r="15" spans="1:60" ht="18" customHeight="1" x14ac:dyDescent="0.15">
      <c r="A15" s="2"/>
      <c r="B15" s="127" t="s">
        <v>
5</v>
      </c>
      <c r="C15" s="118"/>
      <c r="D15" s="118"/>
      <c r="E15" s="118"/>
      <c r="F15" s="118"/>
      <c r="G15" s="128"/>
      <c r="H15" s="95"/>
      <c r="I15" s="95"/>
      <c r="J15" s="95"/>
      <c r="K15" s="95"/>
      <c r="L15" s="95"/>
      <c r="M15" s="95"/>
      <c r="N15" s="5"/>
      <c r="O15" s="6"/>
      <c r="P15" s="6"/>
      <c r="Q15" s="7"/>
      <c r="R15" s="6"/>
      <c r="S15" s="6"/>
      <c r="T15" s="6"/>
      <c r="U15" s="6"/>
      <c r="V15" s="10"/>
      <c r="W15" s="10"/>
      <c r="X15" s="10"/>
      <c r="Y15" s="10"/>
      <c r="Z15" s="9" t="s">
        <v>
32</v>
      </c>
      <c r="AA15" s="97">
        <v>
0.01</v>
      </c>
      <c r="AB15" s="97"/>
      <c r="AC15" s="97"/>
      <c r="AD15" s="9" t="s">
        <v>
31</v>
      </c>
      <c r="AE15" s="11" t="s">
        <v>
22</v>
      </c>
      <c r="AF15" s="9" t="s">
        <v>
32</v>
      </c>
      <c r="AG15" s="108">
        <v>
6</v>
      </c>
      <c r="AH15" s="108"/>
      <c r="AI15" s="36" t="s">
        <v>
57</v>
      </c>
      <c r="AJ15" s="9" t="s">
        <v>
31</v>
      </c>
      <c r="AK15" s="11" t="s">
        <v>
34</v>
      </c>
      <c r="AL15" s="9" t="s">
        <v>
32</v>
      </c>
      <c r="AM15" s="108">
        <v>
3</v>
      </c>
      <c r="AN15" s="108"/>
      <c r="AO15" s="34" t="s">
        <v>
56</v>
      </c>
      <c r="AP15" s="9" t="s">
        <v>
31</v>
      </c>
      <c r="AQ15" s="10" t="s">
        <v>
30</v>
      </c>
      <c r="AR15" s="118">
        <f>
ROUNDUP(O14*U14*AA15*AG15/AM15,0)</f>
        <v>
0</v>
      </c>
      <c r="AS15" s="118"/>
      <c r="AT15" s="118"/>
      <c r="AU15" s="7" t="s">
        <v>
11</v>
      </c>
      <c r="AV15" s="65" t="s">
        <v>
17</v>
      </c>
      <c r="AW15" s="129" t="s">
        <v>
68</v>
      </c>
      <c r="AX15" s="130"/>
      <c r="AY15" s="130"/>
      <c r="AZ15" s="130"/>
      <c r="BA15" s="130"/>
      <c r="BB15" s="124"/>
      <c r="BC15" s="125"/>
      <c r="BD15" s="125"/>
      <c r="BE15" s="133"/>
      <c r="BF15" s="134"/>
      <c r="BG15" s="126"/>
      <c r="BH15" s="2"/>
    </row>
    <row r="16" spans="1:60" ht="18" customHeight="1" x14ac:dyDescent="0.15">
      <c r="A16" s="2"/>
      <c r="B16" s="115" t="s">
        <v>
6</v>
      </c>
      <c r="C16" s="85"/>
      <c r="D16" s="85"/>
      <c r="E16" s="85"/>
      <c r="F16" s="85"/>
      <c r="G16" s="86"/>
      <c r="H16" s="95"/>
      <c r="I16" s="95"/>
      <c r="J16" s="95"/>
      <c r="K16" s="95"/>
      <c r="L16" s="95"/>
      <c r="M16" s="95"/>
      <c r="N16" s="5"/>
      <c r="O16" s="6"/>
      <c r="P16" s="6"/>
      <c r="Q16" s="7"/>
      <c r="R16" s="6"/>
      <c r="S16" s="6"/>
      <c r="T16" s="6"/>
      <c r="U16" s="6"/>
      <c r="V16" s="10"/>
      <c r="W16" s="10"/>
      <c r="X16" s="10"/>
      <c r="Y16" s="10"/>
      <c r="Z16" s="9" t="s">
        <v>
32</v>
      </c>
      <c r="AA16" s="97">
        <v>
5.8000000000000003E-2</v>
      </c>
      <c r="AB16" s="97"/>
      <c r="AC16" s="97"/>
      <c r="AD16" s="9" t="s">
        <v>
31</v>
      </c>
      <c r="AE16" s="11" t="s">
        <v>
22</v>
      </c>
      <c r="AF16" s="9" t="s">
        <v>
32</v>
      </c>
      <c r="AG16" s="108">
        <v>
6</v>
      </c>
      <c r="AH16" s="108"/>
      <c r="AI16" s="36" t="s">
        <v>
57</v>
      </c>
      <c r="AJ16" s="9" t="s">
        <v>
31</v>
      </c>
      <c r="AK16" s="11" t="s">
        <v>
34</v>
      </c>
      <c r="AL16" s="9" t="s">
        <v>
32</v>
      </c>
      <c r="AM16" s="108">
        <v>
17</v>
      </c>
      <c r="AN16" s="108"/>
      <c r="AO16" s="34" t="s">
        <v>
56</v>
      </c>
      <c r="AP16" s="9" t="s">
        <v>
31</v>
      </c>
      <c r="AQ16" s="10" t="s">
        <v>
30</v>
      </c>
      <c r="AR16" s="118">
        <f>
ROUNDUP(O14*U14*AA16*AG16/AM16,0)</f>
        <v>
0</v>
      </c>
      <c r="AS16" s="118"/>
      <c r="AT16" s="118"/>
      <c r="AU16" s="7" t="s">
        <v>
11</v>
      </c>
      <c r="AV16" s="13" t="s">
        <v>
18</v>
      </c>
      <c r="AW16" s="119">
        <f>
ROUNDDOWN(SUM(AR14:AT16)*1.4,0)</f>
        <v>
0</v>
      </c>
      <c r="AX16" s="120"/>
      <c r="AY16" s="120"/>
      <c r="AZ16" s="120"/>
      <c r="BA16" s="120"/>
      <c r="BB16" s="124"/>
      <c r="BC16" s="125"/>
      <c r="BD16" s="125"/>
      <c r="BE16" s="111"/>
      <c r="BF16" s="112"/>
      <c r="BG16" s="114"/>
      <c r="BH16" s="2"/>
    </row>
    <row r="17" spans="1:60" ht="18" customHeight="1" x14ac:dyDescent="0.15">
      <c r="A17" s="2"/>
      <c r="B17" s="117" t="s">
        <v>
7</v>
      </c>
      <c r="C17" s="83"/>
      <c r="D17" s="83"/>
      <c r="E17" s="83"/>
      <c r="F17" s="83"/>
      <c r="G17" s="84"/>
      <c r="H17" s="95" t="s">
        <v>
10</v>
      </c>
      <c r="I17" s="95"/>
      <c r="J17" s="95"/>
      <c r="K17" s="95"/>
      <c r="L17" s="95"/>
      <c r="M17" s="95"/>
      <c r="N17" s="5"/>
      <c r="O17" s="6"/>
      <c r="P17" s="6"/>
      <c r="Q17" s="7"/>
      <c r="R17" s="6"/>
      <c r="S17" s="6"/>
      <c r="T17" s="6"/>
      <c r="U17" s="6"/>
      <c r="V17" s="10"/>
      <c r="W17" s="10"/>
      <c r="X17" s="10"/>
      <c r="Y17" s="10"/>
      <c r="Z17" s="9" t="s">
        <v>
32</v>
      </c>
      <c r="AA17" s="97">
        <v>
1.2999999999999999E-2</v>
      </c>
      <c r="AB17" s="97"/>
      <c r="AC17" s="97"/>
      <c r="AD17" s="9" t="s">
        <v>
31</v>
      </c>
      <c r="AE17" s="11" t="s">
        <v>
22</v>
      </c>
      <c r="AF17" s="9" t="s">
        <v>
32</v>
      </c>
      <c r="AG17" s="108">
        <v>
6</v>
      </c>
      <c r="AH17" s="108"/>
      <c r="AI17" s="36" t="s">
        <v>
57</v>
      </c>
      <c r="AJ17" s="9" t="s">
        <v>
31</v>
      </c>
      <c r="AK17" s="11" t="s">
        <v>
34</v>
      </c>
      <c r="AL17" s="9" t="s">
        <v>
32</v>
      </c>
      <c r="AM17" s="108">
        <v>
4</v>
      </c>
      <c r="AN17" s="108"/>
      <c r="AO17" s="34" t="s">
        <v>
60</v>
      </c>
      <c r="AP17" s="9" t="s">
        <v>
31</v>
      </c>
      <c r="AQ17" s="10" t="s">
        <v>
30</v>
      </c>
      <c r="AR17" s="118">
        <f>
ROUNDUP(O14*U14*AA17*AG17/AM17,0)</f>
        <v>
0</v>
      </c>
      <c r="AS17" s="118"/>
      <c r="AT17" s="118"/>
      <c r="AU17" s="7" t="s">
        <v>
11</v>
      </c>
      <c r="AV17" s="13" t="s">
        <v>
19</v>
      </c>
      <c r="AW17" s="122" t="s">
        <v>
105</v>
      </c>
      <c r="AX17" s="123"/>
      <c r="AY17" s="123"/>
      <c r="AZ17" s="123"/>
      <c r="BA17" s="123"/>
      <c r="BB17" s="124" t="s">
        <v>
11</v>
      </c>
      <c r="BC17" s="125">
        <v>
2</v>
      </c>
      <c r="BD17" s="125"/>
      <c r="BE17" s="109">
        <f>
IF(BC17&gt;0,ROUNDUP(AW18/BC17,0),)</f>
        <v>
0</v>
      </c>
      <c r="BF17" s="110"/>
      <c r="BG17" s="113" t="s">
        <v>
11</v>
      </c>
      <c r="BH17" s="2"/>
    </row>
    <row r="18" spans="1:60" ht="18" customHeight="1" x14ac:dyDescent="0.15">
      <c r="A18" s="2"/>
      <c r="B18" s="115" t="s">
        <v>
8</v>
      </c>
      <c r="C18" s="85"/>
      <c r="D18" s="85"/>
      <c r="E18" s="85"/>
      <c r="F18" s="85"/>
      <c r="G18" s="86"/>
      <c r="H18" s="95"/>
      <c r="I18" s="95"/>
      <c r="J18" s="95"/>
      <c r="K18" s="95"/>
      <c r="L18" s="95"/>
      <c r="M18" s="95"/>
      <c r="N18" s="14"/>
      <c r="O18" s="15"/>
      <c r="P18" s="15"/>
      <c r="Q18" s="16"/>
      <c r="R18" s="15"/>
      <c r="S18" s="15"/>
      <c r="T18" s="15"/>
      <c r="U18" s="15"/>
      <c r="V18" s="17"/>
      <c r="W18" s="17"/>
      <c r="X18" s="17"/>
      <c r="Y18" s="17"/>
      <c r="Z18" s="18" t="s">
        <v>
32</v>
      </c>
      <c r="AA18" s="116">
        <v>
2E-3</v>
      </c>
      <c r="AB18" s="116"/>
      <c r="AC18" s="116"/>
      <c r="AD18" s="18" t="s">
        <v>
31</v>
      </c>
      <c r="AE18" s="17" t="s">
        <v>
22</v>
      </c>
      <c r="AF18" s="18" t="s">
        <v>
32</v>
      </c>
      <c r="AG18" s="121">
        <v>
6</v>
      </c>
      <c r="AH18" s="121"/>
      <c r="AI18" s="37" t="s">
        <v>
57</v>
      </c>
      <c r="AJ18" s="18" t="s">
        <v>
31</v>
      </c>
      <c r="AK18" s="17" t="s">
        <v>
34</v>
      </c>
      <c r="AL18" s="18" t="s">
        <v>
32</v>
      </c>
      <c r="AM18" s="121">
        <v>
1</v>
      </c>
      <c r="AN18" s="121"/>
      <c r="AO18" s="38" t="s">
        <v>
59</v>
      </c>
      <c r="AP18" s="18" t="s">
        <v>
31</v>
      </c>
      <c r="AQ18" s="17" t="s">
        <v>
30</v>
      </c>
      <c r="AR18" s="85">
        <f>
ROUNDUP(O14*U14*AA18*AG18/AM18,0)</f>
        <v>
0</v>
      </c>
      <c r="AS18" s="85"/>
      <c r="AT18" s="85"/>
      <c r="AU18" s="16" t="s">
        <v>
11</v>
      </c>
      <c r="AV18" s="19" t="s">
        <v>
20</v>
      </c>
      <c r="AW18" s="119">
        <f>
ROUNDDOWN(SUM(AR17:AT18)*1.4,0)</f>
        <v>
0</v>
      </c>
      <c r="AX18" s="120"/>
      <c r="AY18" s="120"/>
      <c r="AZ18" s="120"/>
      <c r="BA18" s="120"/>
      <c r="BB18" s="124"/>
      <c r="BC18" s="125"/>
      <c r="BD18" s="125"/>
      <c r="BE18" s="111"/>
      <c r="BF18" s="112"/>
      <c r="BG18" s="114"/>
      <c r="BH18" s="2"/>
    </row>
    <row r="19" spans="1:60" ht="11.25" customHeight="1" x14ac:dyDescent="0.15">
      <c r="A19" s="2"/>
      <c r="B19" s="7"/>
      <c r="C19" s="7"/>
      <c r="D19" s="7"/>
      <c r="E19" s="7"/>
      <c r="F19" s="7"/>
      <c r="G19" s="7"/>
      <c r="H19" s="20"/>
      <c r="I19" s="20"/>
      <c r="J19" s="20"/>
      <c r="K19" s="20"/>
      <c r="L19" s="20"/>
      <c r="M19" s="20"/>
      <c r="N19" s="6"/>
      <c r="O19" s="6"/>
      <c r="P19" s="6"/>
      <c r="Q19" s="7"/>
      <c r="R19" s="6"/>
      <c r="S19" s="6"/>
      <c r="T19" s="6"/>
      <c r="U19" s="6"/>
      <c r="V19" s="10"/>
      <c r="W19" s="10"/>
      <c r="X19" s="10"/>
      <c r="Y19" s="10"/>
      <c r="Z19" s="9"/>
      <c r="AA19" s="21"/>
      <c r="AB19" s="21"/>
      <c r="AC19" s="21"/>
      <c r="AD19" s="9"/>
      <c r="AE19" s="10"/>
      <c r="AF19" s="9"/>
      <c r="AG19" s="12"/>
      <c r="AH19" s="12"/>
      <c r="AI19" s="12"/>
      <c r="AJ19" s="9"/>
      <c r="AK19" s="10"/>
      <c r="AL19" s="9"/>
      <c r="AM19" s="21"/>
      <c r="AN19" s="21"/>
      <c r="AO19" s="21"/>
      <c r="AP19" s="9"/>
      <c r="AQ19" s="10"/>
      <c r="AR19" s="10"/>
      <c r="AS19" s="10"/>
      <c r="AT19" s="10"/>
      <c r="AU19" s="7"/>
      <c r="AV19" s="6"/>
      <c r="AW19" s="22"/>
      <c r="AX19" s="22"/>
      <c r="AY19" s="22"/>
      <c r="AZ19" s="22"/>
      <c r="BA19" s="22"/>
      <c r="BB19" s="23"/>
      <c r="BC19" s="22"/>
      <c r="BD19" s="22"/>
      <c r="BE19" s="22"/>
      <c r="BF19" s="22"/>
      <c r="BG19" s="22"/>
      <c r="BH19" s="2"/>
    </row>
    <row r="20" spans="1:60" ht="15" customHeight="1" x14ac:dyDescent="0.15">
      <c r="A20" s="2"/>
      <c r="B20" s="4" t="s">
        <v>
73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95" customHeight="1" x14ac:dyDescent="0.15">
      <c r="A21" s="2"/>
      <c r="B21" s="98" t="s">
        <v>
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8" t="s">
        <v>
42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100"/>
      <c r="Z21" s="155" t="s">
        <v>
70</v>
      </c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2"/>
    </row>
    <row r="22" spans="1:60" ht="15.95" customHeight="1" x14ac:dyDescent="0.15">
      <c r="A22" s="2"/>
      <c r="B22" s="102" t="s">
        <v>
100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102" t="s">
        <v>
98</v>
      </c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9"/>
      <c r="Z22" s="64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56"/>
      <c r="BC22" s="94"/>
      <c r="BD22" s="94"/>
      <c r="BE22" s="94"/>
      <c r="BF22" s="48"/>
      <c r="BG22" s="49" t="s">
        <v>
37</v>
      </c>
      <c r="BH22" s="2"/>
    </row>
    <row r="23" spans="1:60" ht="18" customHeight="1" x14ac:dyDescent="0.15">
      <c r="A23" s="2"/>
      <c r="B23" s="106" t="s">
        <v>
108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6" t="s">
        <v>
106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24"/>
      <c r="AA23" s="107">
        <v>
1.57</v>
      </c>
      <c r="AB23" s="107"/>
      <c r="AC23" s="107"/>
      <c r="AD23" s="107"/>
      <c r="AE23" s="107"/>
      <c r="AF23" s="107"/>
      <c r="AG23" s="25"/>
      <c r="AH23" s="26" t="s">
        <v>
36</v>
      </c>
      <c r="AI23" s="27"/>
      <c r="AJ23" s="71">
        <v>
0.59</v>
      </c>
      <c r="AK23" s="71"/>
      <c r="AL23" s="71"/>
      <c r="AM23" s="71"/>
      <c r="AN23" s="71"/>
      <c r="AO23" s="71"/>
      <c r="AP23" s="25"/>
      <c r="AQ23" s="26" t="s">
        <v>
36</v>
      </c>
      <c r="AR23" s="27"/>
      <c r="AS23" s="71">
        <f>
BE12</f>
        <v>
0</v>
      </c>
      <c r="AT23" s="71"/>
      <c r="AU23" s="71"/>
      <c r="AV23" s="71"/>
      <c r="AW23" s="27"/>
      <c r="AX23" s="26" t="s">
        <v>
41</v>
      </c>
      <c r="AY23" s="26"/>
      <c r="AZ23" s="26" t="s">
        <v>
39</v>
      </c>
      <c r="BA23" s="25"/>
      <c r="BB23" s="94">
        <f>
ROUND(AA23*AJ23*AS23,2)</f>
        <v>
0</v>
      </c>
      <c r="BC23" s="94"/>
      <c r="BD23" s="94"/>
      <c r="BE23" s="94"/>
      <c r="BF23" s="25"/>
      <c r="BG23" s="28" t="s">
        <v>
37</v>
      </c>
      <c r="BH23" s="2"/>
    </row>
    <row r="24" spans="1:60" ht="18" customHeight="1" x14ac:dyDescent="0.15">
      <c r="A24" s="2"/>
      <c r="B24" s="96" t="s">
        <v>
49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 t="s">
        <v>
44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24"/>
      <c r="AA24" s="71">
        <v>
0.53</v>
      </c>
      <c r="AB24" s="71"/>
      <c r="AC24" s="71"/>
      <c r="AD24" s="71"/>
      <c r="AE24" s="71"/>
      <c r="AF24" s="71"/>
      <c r="AG24" s="25"/>
      <c r="AH24" s="26" t="s">
        <v>
36</v>
      </c>
      <c r="AI24" s="27"/>
      <c r="AJ24" s="71">
        <v>
0.36599999999999999</v>
      </c>
      <c r="AK24" s="71"/>
      <c r="AL24" s="71"/>
      <c r="AM24" s="71"/>
      <c r="AN24" s="71"/>
      <c r="AO24" s="71"/>
      <c r="AP24" s="25"/>
      <c r="AQ24" s="26" t="s">
        <v>
35</v>
      </c>
      <c r="AR24" s="27"/>
      <c r="AS24" s="71">
        <f>
BE13</f>
        <v>
0</v>
      </c>
      <c r="AT24" s="71"/>
      <c r="AU24" s="71"/>
      <c r="AV24" s="71"/>
      <c r="AW24" s="27"/>
      <c r="AX24" s="26" t="s">
        <v>
41</v>
      </c>
      <c r="AY24" s="26"/>
      <c r="AZ24" s="26" t="s">
        <v>
40</v>
      </c>
      <c r="BA24" s="25"/>
      <c r="BB24" s="94">
        <f t="shared" ref="BB24:BB26" si="2">
ROUND(AA24*AJ24*AS24,2)</f>
        <v>
0</v>
      </c>
      <c r="BC24" s="94"/>
      <c r="BD24" s="94"/>
      <c r="BE24" s="94"/>
      <c r="BF24" s="25"/>
      <c r="BG24" s="28" t="s">
        <v>
38</v>
      </c>
      <c r="BH24" s="2"/>
    </row>
    <row r="25" spans="1:60" ht="18" customHeight="1" x14ac:dyDescent="0.15">
      <c r="A25" s="2"/>
      <c r="B25" s="96" t="s">
        <v>
50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 t="s">
        <v>
45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24"/>
      <c r="AA25" s="71">
        <v>
0.53</v>
      </c>
      <c r="AB25" s="71"/>
      <c r="AC25" s="71"/>
      <c r="AD25" s="71"/>
      <c r="AE25" s="71"/>
      <c r="AF25" s="71"/>
      <c r="AG25" s="25"/>
      <c r="AH25" s="26" t="s">
        <v>
36</v>
      </c>
      <c r="AI25" s="27"/>
      <c r="AJ25" s="71">
        <v>
0.36599999999999999</v>
      </c>
      <c r="AK25" s="71"/>
      <c r="AL25" s="71"/>
      <c r="AM25" s="71"/>
      <c r="AN25" s="71"/>
      <c r="AO25" s="71"/>
      <c r="AP25" s="25"/>
      <c r="AQ25" s="26" t="s">
        <v>
35</v>
      </c>
      <c r="AR25" s="27"/>
      <c r="AS25" s="71">
        <f>
BE14</f>
        <v>
0</v>
      </c>
      <c r="AT25" s="71"/>
      <c r="AU25" s="71"/>
      <c r="AV25" s="71"/>
      <c r="AW25" s="27"/>
      <c r="AX25" s="26" t="s">
        <v>
41</v>
      </c>
      <c r="AY25" s="26"/>
      <c r="AZ25" s="26" t="s">
        <v>
40</v>
      </c>
      <c r="BA25" s="25"/>
      <c r="BB25" s="94">
        <f t="shared" si="2"/>
        <v>
0</v>
      </c>
      <c r="BC25" s="94"/>
      <c r="BD25" s="94"/>
      <c r="BE25" s="94"/>
      <c r="BF25" s="25"/>
      <c r="BG25" s="28" t="s">
        <v>
38</v>
      </c>
      <c r="BH25" s="2"/>
    </row>
    <row r="26" spans="1:60" ht="18" customHeight="1" x14ac:dyDescent="0.15">
      <c r="A26" s="2"/>
      <c r="B26" s="96" t="s">
        <v>
51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 t="s">
        <v>
46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24"/>
      <c r="AA26" s="71">
        <v>
0.4</v>
      </c>
      <c r="AB26" s="71"/>
      <c r="AC26" s="71"/>
      <c r="AD26" s="71"/>
      <c r="AE26" s="71"/>
      <c r="AF26" s="71"/>
      <c r="AG26" s="25"/>
      <c r="AH26" s="26" t="s">
        <v>
36</v>
      </c>
      <c r="AI26" s="27"/>
      <c r="AJ26" s="71">
        <v>
0.4</v>
      </c>
      <c r="AK26" s="71"/>
      <c r="AL26" s="71"/>
      <c r="AM26" s="71"/>
      <c r="AN26" s="71"/>
      <c r="AO26" s="71"/>
      <c r="AP26" s="25"/>
      <c r="AQ26" s="26" t="s">
        <v>
35</v>
      </c>
      <c r="AR26" s="27"/>
      <c r="AS26" s="71">
        <f>
BE17</f>
        <v>
0</v>
      </c>
      <c r="AT26" s="71"/>
      <c r="AU26" s="71"/>
      <c r="AV26" s="71"/>
      <c r="AW26" s="27"/>
      <c r="AX26" s="26" t="s">
        <v>
41</v>
      </c>
      <c r="AY26" s="26"/>
      <c r="AZ26" s="26" t="s">
        <v>
40</v>
      </c>
      <c r="BA26" s="25"/>
      <c r="BB26" s="94">
        <f t="shared" si="2"/>
        <v>
0</v>
      </c>
      <c r="BC26" s="94"/>
      <c r="BD26" s="94"/>
      <c r="BE26" s="94"/>
      <c r="BF26" s="25"/>
      <c r="BG26" s="28" t="s">
        <v>
38</v>
      </c>
      <c r="BH26" s="2"/>
    </row>
    <row r="27" spans="1:60" ht="10.5" customHeight="1" x14ac:dyDescent="0.15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0"/>
      <c r="AA27" s="7"/>
      <c r="AB27" s="7"/>
      <c r="AC27" s="7"/>
      <c r="AD27" s="7"/>
      <c r="AE27" s="7"/>
      <c r="AF27" s="7"/>
      <c r="AG27" s="10"/>
      <c r="AH27" s="7"/>
      <c r="AI27" s="6"/>
      <c r="AJ27" s="7"/>
      <c r="AK27" s="7"/>
      <c r="AL27" s="7"/>
      <c r="AM27" s="7"/>
      <c r="AN27" s="7"/>
      <c r="AO27" s="7"/>
      <c r="AP27" s="10"/>
      <c r="AQ27" s="7"/>
      <c r="AR27" s="6"/>
      <c r="AS27" s="6"/>
      <c r="AT27" s="7"/>
      <c r="AU27" s="7"/>
      <c r="AV27" s="7"/>
      <c r="AW27" s="7"/>
      <c r="AX27" s="7"/>
      <c r="AY27" s="7"/>
      <c r="AZ27" s="7"/>
      <c r="BA27" s="10"/>
      <c r="BB27" s="7"/>
      <c r="BC27" s="7"/>
      <c r="BD27" s="7"/>
      <c r="BE27" s="7"/>
      <c r="BF27" s="10"/>
      <c r="BG27" s="7"/>
      <c r="BH27" s="2"/>
    </row>
    <row r="28" spans="1:60" ht="15" customHeight="1" x14ac:dyDescent="0.15">
      <c r="A28" s="2"/>
      <c r="B28" s="4" t="s">
        <v>
74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4" t="s">
        <v>
75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 x14ac:dyDescent="0.15">
      <c r="A29" s="2"/>
      <c r="B29" s="102" t="s">
        <v>
43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27"/>
      <c r="O29" s="94">
        <f>
SUM(BB22:BE26)</f>
        <v>
0</v>
      </c>
      <c r="P29" s="94"/>
      <c r="Q29" s="94"/>
      <c r="R29" s="94"/>
      <c r="S29" s="27"/>
      <c r="T29" s="27" t="s">
        <v>
38</v>
      </c>
      <c r="U29" s="28"/>
      <c r="V29" s="2"/>
      <c r="W29" s="2"/>
      <c r="X29" s="96" t="s">
        <v>
61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0"/>
      <c r="AK29" s="105"/>
      <c r="AL29" s="105"/>
      <c r="AM29" s="105"/>
      <c r="AN29" s="105"/>
      <c r="AO29" s="31"/>
      <c r="AP29" s="27" t="s">
        <v>
67</v>
      </c>
      <c r="AQ29" s="3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 x14ac:dyDescent="0.15">
      <c r="A30" s="2"/>
      <c r="B30" s="102" t="s">
        <v>
69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27"/>
      <c r="O30" s="94"/>
      <c r="P30" s="94"/>
      <c r="Q30" s="94"/>
      <c r="R30" s="94"/>
      <c r="S30" s="27"/>
      <c r="T30" s="27" t="s">
        <v>
38</v>
      </c>
      <c r="U30" s="28"/>
      <c r="V30" s="2"/>
      <c r="W30" s="2"/>
      <c r="X30" s="102" t="s">
        <v>
69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4"/>
      <c r="AJ30" s="30"/>
      <c r="AK30" s="105"/>
      <c r="AL30" s="105"/>
      <c r="AM30" s="105"/>
      <c r="AN30" s="105"/>
      <c r="AO30" s="31"/>
      <c r="AP30" s="27" t="s">
        <v>
67</v>
      </c>
      <c r="AQ30" s="3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 x14ac:dyDescent="0.15">
      <c r="A31" s="2"/>
      <c r="B31" s="69" t="s">
        <v>
47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0"/>
      <c r="N31" s="27"/>
      <c r="O31" s="94">
        <f>
O29+O30</f>
        <v>
0</v>
      </c>
      <c r="P31" s="94"/>
      <c r="Q31" s="94"/>
      <c r="R31" s="94"/>
      <c r="S31" s="27"/>
      <c r="T31" s="27" t="s">
        <v>
38</v>
      </c>
      <c r="U31" s="28"/>
      <c r="V31" s="2"/>
      <c r="W31" s="2"/>
      <c r="X31" s="95" t="s">
        <v>
47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30"/>
      <c r="AK31" s="101">
        <f>
SUM(AK29:AN30)</f>
        <v>
0</v>
      </c>
      <c r="AL31" s="101"/>
      <c r="AM31" s="101"/>
      <c r="AN31" s="101"/>
      <c r="AO31" s="31"/>
      <c r="AP31" s="27" t="s">
        <v>
67</v>
      </c>
      <c r="AQ31" s="3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93" t="s">
        <v>
48</v>
      </c>
      <c r="C33" s="93"/>
      <c r="D33" s="93"/>
      <c r="E33" s="93"/>
      <c r="F33" s="93"/>
      <c r="G33" s="93"/>
      <c r="H33" s="93"/>
      <c r="I33" s="8"/>
      <c r="J33" s="8"/>
      <c r="K33" s="8" t="s">
        <v>
63</v>
      </c>
      <c r="L33" s="8"/>
      <c r="M33" s="8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15">
      <c r="A34" s="2"/>
      <c r="B34" s="8"/>
      <c r="C34" s="8"/>
      <c r="D34" s="8"/>
      <c r="E34" s="8"/>
      <c r="F34" s="8"/>
      <c r="G34" s="8"/>
      <c r="H34" s="8"/>
      <c r="I34" s="8"/>
      <c r="J34" s="8"/>
      <c r="K34" s="8" t="s">
        <v>
62</v>
      </c>
      <c r="L34" s="8"/>
      <c r="M34" s="8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15">
      <c r="A35" s="2"/>
      <c r="B35" s="8"/>
      <c r="C35" s="8"/>
      <c r="D35" s="8"/>
      <c r="E35" s="8"/>
      <c r="F35" s="8"/>
      <c r="G35" s="8"/>
      <c r="H35" s="8"/>
      <c r="I35" s="8"/>
      <c r="J35" s="8"/>
      <c r="K35" s="8" t="s">
        <v>
64</v>
      </c>
      <c r="L35" s="8"/>
      <c r="M35" s="8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15">
      <c r="A36" s="2"/>
      <c r="B36" s="8"/>
      <c r="C36" s="8"/>
      <c r="D36" s="8"/>
      <c r="E36" s="8"/>
      <c r="F36" s="8"/>
      <c r="G36" s="8"/>
      <c r="H36" s="8"/>
      <c r="I36" s="8"/>
      <c r="J36" s="8"/>
      <c r="K36" s="8" t="s">
        <v>
65</v>
      </c>
      <c r="L36" s="8"/>
      <c r="M36" s="8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8" t="s">
        <v>
66</v>
      </c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152">
    <mergeCell ref="B7:G7"/>
    <mergeCell ref="H7:M7"/>
    <mergeCell ref="AS7:AT7"/>
    <mergeCell ref="AW7:AZ7"/>
    <mergeCell ref="U7:V7"/>
    <mergeCell ref="O7:P7"/>
    <mergeCell ref="B22:M22"/>
    <mergeCell ref="N22:Y22"/>
    <mergeCell ref="AZ12:BA12"/>
    <mergeCell ref="AW12:AY12"/>
    <mergeCell ref="AW13:AY13"/>
    <mergeCell ref="AZ13:BA13"/>
    <mergeCell ref="H12:M12"/>
    <mergeCell ref="AG12:AH12"/>
    <mergeCell ref="Z21:BG21"/>
    <mergeCell ref="BB22:BE22"/>
    <mergeCell ref="B10:G11"/>
    <mergeCell ref="H10:M11"/>
    <mergeCell ref="N10:R11"/>
    <mergeCell ref="S10:S11"/>
    <mergeCell ref="T10:X10"/>
    <mergeCell ref="AQ10:AQ11"/>
    <mergeCell ref="AW10:BB11"/>
    <mergeCell ref="AR10:AV11"/>
    <mergeCell ref="BC10:BD11"/>
    <mergeCell ref="BE10:BG11"/>
    <mergeCell ref="T11:X11"/>
    <mergeCell ref="Z11:AD11"/>
    <mergeCell ref="AL11:AP11"/>
    <mergeCell ref="Y10:Y11"/>
    <mergeCell ref="Z10:AD10"/>
    <mergeCell ref="AE10:AE11"/>
    <mergeCell ref="AF10:AJ11"/>
    <mergeCell ref="AK10:AK11"/>
    <mergeCell ref="AL10:AP10"/>
    <mergeCell ref="B12:G12"/>
    <mergeCell ref="AA12:AC12"/>
    <mergeCell ref="AR12:AT12"/>
    <mergeCell ref="BC12:BD12"/>
    <mergeCell ref="BE12:BF12"/>
    <mergeCell ref="AM12:AN12"/>
    <mergeCell ref="AM13:AN13"/>
    <mergeCell ref="BC13:BD13"/>
    <mergeCell ref="BE13:BF13"/>
    <mergeCell ref="B13:G13"/>
    <mergeCell ref="AR13:AT13"/>
    <mergeCell ref="AG13:AH13"/>
    <mergeCell ref="BG14:BG16"/>
    <mergeCell ref="B15:G15"/>
    <mergeCell ref="AA15:AC15"/>
    <mergeCell ref="AR15:AT15"/>
    <mergeCell ref="B14:G14"/>
    <mergeCell ref="H14:M16"/>
    <mergeCell ref="AA14:AC14"/>
    <mergeCell ref="AR14:AT14"/>
    <mergeCell ref="AW15:BA15"/>
    <mergeCell ref="BC14:BD16"/>
    <mergeCell ref="B16:G16"/>
    <mergeCell ref="AA16:AC16"/>
    <mergeCell ref="AR16:AT16"/>
    <mergeCell ref="AW16:BA16"/>
    <mergeCell ref="AW14:BA14"/>
    <mergeCell ref="BB14:BB16"/>
    <mergeCell ref="O14:P14"/>
    <mergeCell ref="U14:V14"/>
    <mergeCell ref="AG14:AH14"/>
    <mergeCell ref="AG15:AH15"/>
    <mergeCell ref="AG16:AH16"/>
    <mergeCell ref="AM16:AN16"/>
    <mergeCell ref="AM15:AN15"/>
    <mergeCell ref="BE14:BF16"/>
    <mergeCell ref="B23:M23"/>
    <mergeCell ref="N23:Y23"/>
    <mergeCell ref="AA23:AF23"/>
    <mergeCell ref="AJ23:AO23"/>
    <mergeCell ref="AS23:AV23"/>
    <mergeCell ref="BB23:BE23"/>
    <mergeCell ref="AM14:AN14"/>
    <mergeCell ref="BE17:BF18"/>
    <mergeCell ref="BG17:BG18"/>
    <mergeCell ref="B18:G18"/>
    <mergeCell ref="AA18:AC18"/>
    <mergeCell ref="AR18:AT18"/>
    <mergeCell ref="B17:G17"/>
    <mergeCell ref="H17:M18"/>
    <mergeCell ref="AA17:AC17"/>
    <mergeCell ref="AR17:AT17"/>
    <mergeCell ref="AW18:BA18"/>
    <mergeCell ref="AG17:AH17"/>
    <mergeCell ref="AG18:AH18"/>
    <mergeCell ref="AM18:AN18"/>
    <mergeCell ref="AM17:AN17"/>
    <mergeCell ref="AW17:BA17"/>
    <mergeCell ref="BB17:BB18"/>
    <mergeCell ref="BC17:BD18"/>
    <mergeCell ref="AS26:AV26"/>
    <mergeCell ref="BB26:BE26"/>
    <mergeCell ref="B25:M25"/>
    <mergeCell ref="N25:Y25"/>
    <mergeCell ref="AA25:AF25"/>
    <mergeCell ref="AJ25:AO25"/>
    <mergeCell ref="AS25:AV25"/>
    <mergeCell ref="BB25:BE25"/>
    <mergeCell ref="AJ24:AO24"/>
    <mergeCell ref="AS24:AV24"/>
    <mergeCell ref="BB24:BE24"/>
    <mergeCell ref="AK31:AN31"/>
    <mergeCell ref="B29:M29"/>
    <mergeCell ref="O29:R29"/>
    <mergeCell ref="X29:AI29"/>
    <mergeCell ref="AK29:AN29"/>
    <mergeCell ref="B30:M30"/>
    <mergeCell ref="O30:R30"/>
    <mergeCell ref="X30:AI30"/>
    <mergeCell ref="AK30:AN30"/>
    <mergeCell ref="B5:G6"/>
    <mergeCell ref="H5:M6"/>
    <mergeCell ref="N5:R6"/>
    <mergeCell ref="S5:S6"/>
    <mergeCell ref="T5:X6"/>
    <mergeCell ref="Y5:Y6"/>
    <mergeCell ref="Z5:AD6"/>
    <mergeCell ref="AE5:AE6"/>
    <mergeCell ref="B33:H33"/>
    <mergeCell ref="B31:M31"/>
    <mergeCell ref="O31:R31"/>
    <mergeCell ref="X31:AI31"/>
    <mergeCell ref="B26:M26"/>
    <mergeCell ref="N26:Y26"/>
    <mergeCell ref="AA26:AF26"/>
    <mergeCell ref="B24:M24"/>
    <mergeCell ref="N24:Y24"/>
    <mergeCell ref="AA24:AF24"/>
    <mergeCell ref="H13:M13"/>
    <mergeCell ref="AA13:AC13"/>
    <mergeCell ref="AF5:AJ6"/>
    <mergeCell ref="AJ26:AO26"/>
    <mergeCell ref="B21:M21"/>
    <mergeCell ref="N21:Y21"/>
    <mergeCell ref="AK5:AK6"/>
    <mergeCell ref="AL5:AP6"/>
    <mergeCell ref="AQ5:AQ6"/>
    <mergeCell ref="AR5:AU6"/>
    <mergeCell ref="AV5:AV6"/>
    <mergeCell ref="BE5:BG6"/>
    <mergeCell ref="BB5:BD6"/>
    <mergeCell ref="AW5:BA6"/>
    <mergeCell ref="AA7:AC7"/>
    <mergeCell ref="AG7:AH7"/>
    <mergeCell ref="AM7:AN7"/>
    <mergeCell ref="BE7:BF7"/>
    <mergeCell ref="BB7:BC7"/>
  </mergeCells>
  <phoneticPr fontId="1"/>
  <conditionalFormatting sqref="BC12:BD12">
    <cfRule type="containsBlanks" dxfId="7" priority="8">
      <formula>
LEN(TRIM(BC12))=0</formula>
    </cfRule>
    <cfRule type="containsBlanks" dxfId="6" priority="11">
      <formula>
LEN(TRIM(BC12))=0</formula>
    </cfRule>
  </conditionalFormatting>
  <conditionalFormatting sqref="H12:M12 AM12:AN12 BC13:BD18">
    <cfRule type="containsBlanks" dxfId="5" priority="10">
      <formula>
LEN(TRIM(H12))=0</formula>
    </cfRule>
  </conditionalFormatting>
  <conditionalFormatting sqref="O14:P14">
    <cfRule type="containsBlanks" dxfId="4" priority="6">
      <formula>
LEN(TRIM(O14))=0</formula>
    </cfRule>
  </conditionalFormatting>
  <conditionalFormatting sqref="B23:M23">
    <cfRule type="containsBlanks" dxfId="3" priority="4">
      <formula>
LEN(TRIM(B23))=0</formula>
    </cfRule>
  </conditionalFormatting>
  <conditionalFormatting sqref="AK29:AN30">
    <cfRule type="containsBlanks" dxfId="2" priority="3">
      <formula>
LEN(TRIM(AK29))=0</formula>
    </cfRule>
  </conditionalFormatting>
  <conditionalFormatting sqref="AS7:AT7">
    <cfRule type="containsBlanks" dxfId="1" priority="2">
      <formula>
LEN(TRIM(AS7))=0</formula>
    </cfRule>
  </conditionalFormatting>
  <conditionalFormatting sqref="BE7:BF7">
    <cfRule type="containsBlanks" dxfId="0" priority="1">
      <formula>
LEN(TRIM(BE7))=0</formula>
    </cfRule>
  </conditionalFormatting>
  <pageMargins left="0.19685039370078741" right="0.19685039370078741" top="0.78740157480314965" bottom="0.19685039370078741" header="0.31496062992125984" footer="0.196850393700787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自動貯留排出機</vt:lpstr>
      <vt:lpstr>自動貯留排出機!Print_Area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小瀧　浩嗣</cp:lastModifiedBy>
  <cp:lastPrinted>2023-07-25T01:16:52Z</cp:lastPrinted>
  <dcterms:created xsi:type="dcterms:W3CDTF">2016-09-09T23:44:16Z</dcterms:created>
  <dcterms:modified xsi:type="dcterms:W3CDTF">2023-07-25T01:16:56Z</dcterms:modified>
</cp:coreProperties>
</file>