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38"/>
  </bookViews>
  <sheets>
    <sheet name="目次" sheetId="92" r:id="rId1"/>
    <sheet name="業務所管課別目次" sheetId="99" r:id="rId2"/>
    <sheet name="凡例" sheetId="98" r:id="rId3"/>
    <sheet name="4p" sheetId="86" r:id="rId4"/>
    <sheet name="5p" sheetId="87" r:id="rId5"/>
    <sheet name="6p" sheetId="88" r:id="rId6"/>
    <sheet name="7p" sheetId="89" r:id="rId7"/>
    <sheet name="8p" sheetId="90" r:id="rId8"/>
    <sheet name="9p" sheetId="14" r:id="rId9"/>
    <sheet name="10p" sheetId="15" r:id="rId10"/>
    <sheet name="11p" sheetId="19" r:id="rId11"/>
    <sheet name="12p" sheetId="17" r:id="rId12"/>
    <sheet name="13p" sheetId="18" r:id="rId13"/>
    <sheet name="15p" sheetId="20" r:id="rId14"/>
    <sheet name="16p" sheetId="21" r:id="rId15"/>
    <sheet name="17p" sheetId="22" r:id="rId16"/>
    <sheet name="18p" sheetId="23" r:id="rId17"/>
    <sheet name="19p" sheetId="24" r:id="rId18"/>
    <sheet name="20p" sheetId="25" r:id="rId19"/>
    <sheet name="21p" sheetId="26" r:id="rId20"/>
    <sheet name="22p" sheetId="27" r:id="rId21"/>
    <sheet name="23p" sheetId="28" r:id="rId22"/>
    <sheet name="24p" sheetId="29" r:id="rId23"/>
    <sheet name="25p" sheetId="30" r:id="rId24"/>
    <sheet name="26p" sheetId="31" r:id="rId25"/>
    <sheet name="27p" sheetId="32" r:id="rId26"/>
    <sheet name="28p" sheetId="33" r:id="rId27"/>
    <sheet name="29p" sheetId="34" r:id="rId28"/>
    <sheet name="30p" sheetId="35" r:id="rId29"/>
    <sheet name="31p" sheetId="36" r:id="rId30"/>
    <sheet name="32p" sheetId="37" r:id="rId31"/>
    <sheet name="33p" sheetId="38" r:id="rId32"/>
    <sheet name="34p" sheetId="39" r:id="rId33"/>
    <sheet name="35p" sheetId="40" r:id="rId34"/>
    <sheet name="36p" sheetId="41" r:id="rId35"/>
    <sheet name="37p" sheetId="42" r:id="rId36"/>
    <sheet name="38p" sheetId="43" r:id="rId37"/>
    <sheet name="39p" sheetId="44" r:id="rId38"/>
    <sheet name="40p" sheetId="45" r:id="rId39"/>
    <sheet name="41p" sheetId="46" r:id="rId40"/>
    <sheet name="42p" sheetId="47" r:id="rId41"/>
    <sheet name="43p" sheetId="48" r:id="rId42"/>
    <sheet name="44p" sheetId="49" r:id="rId43"/>
    <sheet name="45p" sheetId="50" r:id="rId44"/>
    <sheet name="46p" sheetId="51" r:id="rId45"/>
    <sheet name="47p" sheetId="52" r:id="rId46"/>
    <sheet name="48p" sheetId="53" r:id="rId47"/>
    <sheet name="49p" sheetId="54" r:id="rId48"/>
    <sheet name="50p" sheetId="55" r:id="rId49"/>
    <sheet name="51p" sheetId="56" r:id="rId50"/>
    <sheet name="52p" sheetId="57" r:id="rId51"/>
    <sheet name="53p" sheetId="58" r:id="rId52"/>
    <sheet name="54p" sheetId="59" r:id="rId53"/>
    <sheet name="55p" sheetId="60" r:id="rId54"/>
    <sheet name="56p" sheetId="61" r:id="rId55"/>
    <sheet name="57p" sheetId="62" r:id="rId56"/>
    <sheet name="58p" sheetId="63" r:id="rId57"/>
    <sheet name="59p" sheetId="64" r:id="rId58"/>
    <sheet name="60p" sheetId="65" r:id="rId59"/>
    <sheet name="61p" sheetId="66" r:id="rId60"/>
    <sheet name="62p" sheetId="67" r:id="rId61"/>
    <sheet name="63p" sheetId="68" r:id="rId62"/>
    <sheet name="64p" sheetId="69" r:id="rId63"/>
    <sheet name="65p" sheetId="70" r:id="rId64"/>
    <sheet name="66p" sheetId="71" r:id="rId65"/>
    <sheet name="67p" sheetId="72" r:id="rId66"/>
    <sheet name="68p" sheetId="73" r:id="rId67"/>
    <sheet name="69p" sheetId="74" r:id="rId68"/>
    <sheet name="70p" sheetId="75" r:id="rId69"/>
    <sheet name="71p" sheetId="76" r:id="rId70"/>
    <sheet name="72p" sheetId="77" r:id="rId71"/>
    <sheet name="73p" sheetId="78" r:id="rId72"/>
    <sheet name="74p" sheetId="79" r:id="rId73"/>
    <sheet name="75p" sheetId="80" r:id="rId74"/>
    <sheet name="76p" sheetId="81" r:id="rId75"/>
    <sheet name="77p" sheetId="82" r:id="rId76"/>
    <sheet name="78p" sheetId="83" r:id="rId77"/>
    <sheet name="79p" sheetId="84" r:id="rId78"/>
  </sheets>
  <definedNames>
    <definedName name="_xlnm._FilterDatabase" localSheetId="77" hidden="1">'79p'!$A$3:$Z$353</definedName>
    <definedName name="_xlnm._FilterDatabase" localSheetId="1" hidden="1">業務所管課別目次!$A$1:$D$400</definedName>
    <definedName name="_xlnm._FilterDatabase" localSheetId="0" hidden="1">目次!$A$1:$D$328</definedName>
    <definedName name="_xlnm.Print_Area" localSheetId="9">'10p'!$A$3:$H$32</definedName>
    <definedName name="_xlnm.Print_Area" localSheetId="10">'11p'!$A$3:$O$43</definedName>
    <definedName name="_xlnm.Print_Area" localSheetId="11">'12p'!$A$3:$H$49</definedName>
    <definedName name="_xlnm.Print_Area" localSheetId="12">'13p'!$A$3:$DE$357</definedName>
    <definedName name="_xlnm.Print_Area" localSheetId="13">'15p'!$A$3:$F$55</definedName>
    <definedName name="_xlnm.Print_Area" localSheetId="14">'16p'!$A$3:$J$47</definedName>
    <definedName name="_xlnm.Print_Area" localSheetId="15">'17p'!$A$3:$G$38</definedName>
    <definedName name="_xlnm.Print_Area" localSheetId="16">'18p'!$A$3:$G$37</definedName>
    <definedName name="_xlnm.Print_Area" localSheetId="17">'19p'!$A$3:$O$42</definedName>
    <definedName name="_xlnm.Print_Area" localSheetId="18">'20p'!$A$3:$D$50</definedName>
    <definedName name="_xlnm.Print_Area" localSheetId="19">'21p'!$A$3:$K$54</definedName>
    <definedName name="_xlnm.Print_Area" localSheetId="20">'22p'!$A$3:$M$49</definedName>
    <definedName name="_xlnm.Print_Area" localSheetId="21">'23p'!$A$3:$L$45</definedName>
    <definedName name="_xlnm.Print_Area" localSheetId="22">'24p'!$A$3:$I$40</definedName>
    <definedName name="_xlnm.Print_Area" localSheetId="23">'25p'!$A$3:$I$42</definedName>
    <definedName name="_xlnm.Print_Area" localSheetId="24">'26p'!$A$3:$F$55</definedName>
    <definedName name="_xlnm.Print_Area" localSheetId="25">'27p'!$A$3:$F$52</definedName>
    <definedName name="_xlnm.Print_Area" localSheetId="26">'28p'!$A$3:$F$44</definedName>
    <definedName name="_xlnm.Print_Area" localSheetId="27">'29p'!$A$3:$F$52</definedName>
    <definedName name="_xlnm.Print_Area" localSheetId="28">'30p'!$A$3:$H$36</definedName>
    <definedName name="_xlnm.Print_Area" localSheetId="29">'31p'!$A$3:$K$49</definedName>
    <definedName name="_xlnm.Print_Area" localSheetId="30">'32p'!$A$3:$J$32</definedName>
    <definedName name="_xlnm.Print_Area" localSheetId="31">'33p'!$A$3:$D$43</definedName>
    <definedName name="_xlnm.Print_Area" localSheetId="32">'34p'!$A$3:$D$39</definedName>
    <definedName name="_xlnm.Print_Area" localSheetId="33">'35p'!$A$3:$K$40</definedName>
    <definedName name="_xlnm.Print_Area" localSheetId="34">'36p'!$A$3:$L$45</definedName>
    <definedName name="_xlnm.Print_Area" localSheetId="35">'37p'!$A$3:$M$54</definedName>
    <definedName name="_xlnm.Print_Area" localSheetId="36">'38p'!$A$3:$L$51</definedName>
    <definedName name="_xlnm.Print_Area" localSheetId="37">'39p'!$A$3:$L$41</definedName>
    <definedName name="_xlnm.Print_Area" localSheetId="38">'40p'!$A$3:$L$45</definedName>
    <definedName name="_xlnm.Print_Area" localSheetId="39">'41p'!$A$3:$J$47</definedName>
    <definedName name="_xlnm.Print_Area" localSheetId="40">'42p'!$A$3:$H$41</definedName>
    <definedName name="_xlnm.Print_Area" localSheetId="41">'43p'!$A$3:$H$38</definedName>
    <definedName name="_xlnm.Print_Area" localSheetId="42">'44p'!$A$3:$H$57</definedName>
    <definedName name="_xlnm.Print_Area" localSheetId="43">'45p'!$A$3:$I$55</definedName>
    <definedName name="_xlnm.Print_Area" localSheetId="44">'46p'!$A$3:$J$50</definedName>
    <definedName name="_xlnm.Print_Area" localSheetId="45">'47p'!$A$3:$L$55</definedName>
    <definedName name="_xlnm.Print_Area" localSheetId="46">'48p'!$A$3:$J$50</definedName>
    <definedName name="_xlnm.Print_Area" localSheetId="47">'49p'!$A$3:$H$49</definedName>
    <definedName name="_xlnm.Print_Area" localSheetId="3">'4p'!$A$3:$G$43</definedName>
    <definedName name="_xlnm.Print_Area" localSheetId="48">'50p'!$A$3:$L$55</definedName>
    <definedName name="_xlnm.Print_Area" localSheetId="49">'51p'!$A$3:$I$53</definedName>
    <definedName name="_xlnm.Print_Area" localSheetId="50">'52p'!$A$3:$F$62</definedName>
    <definedName name="_xlnm.Print_Area" localSheetId="51">'53p'!$A$3:$F$56</definedName>
    <definedName name="_xlnm.Print_Area" localSheetId="52">'54p'!$A$3:$F$61</definedName>
    <definedName name="_xlnm.Print_Area" localSheetId="53">'55p'!$A$3:$K$56</definedName>
    <definedName name="_xlnm.Print_Area" localSheetId="54">'56p'!$A$3:$K$36</definedName>
    <definedName name="_xlnm.Print_Area" localSheetId="55">'57p'!$A$3:$L$47</definedName>
    <definedName name="_xlnm.Print_Area" localSheetId="56">'58p'!$A$3:$K$53</definedName>
    <definedName name="_xlnm.Print_Area" localSheetId="57">'59p'!$A$3:$N$61</definedName>
    <definedName name="_xlnm.Print_Area" localSheetId="4">'5p'!$A$3:$H$42</definedName>
    <definedName name="_xlnm.Print_Area" localSheetId="58">'60p'!$A$3:$M$44</definedName>
    <definedName name="_xlnm.Print_Area" localSheetId="59">'61p'!$A$3:$L$63</definedName>
    <definedName name="_xlnm.Print_Area" localSheetId="60">'62p'!$A$3:$H$41</definedName>
    <definedName name="_xlnm.Print_Area" localSheetId="61">'63p'!$A$3:$I$48</definedName>
    <definedName name="_xlnm.Print_Area" localSheetId="62">'64p'!$A$3:$L$47</definedName>
    <definedName name="_xlnm.Print_Area" localSheetId="63">'65p'!$A$3:$L$45</definedName>
    <definedName name="_xlnm.Print_Area" localSheetId="64">'66p'!$A$3:$L$41</definedName>
    <definedName name="_xlnm.Print_Area" localSheetId="65">'67p'!$A$3:$C$47</definedName>
    <definedName name="_xlnm.Print_Area" localSheetId="66">'68p'!$A$3:$F$34</definedName>
    <definedName name="_xlnm.Print_Area" localSheetId="67">'69p'!$A$3:$I$40</definedName>
    <definedName name="_xlnm.Print_Area" localSheetId="5">'6p'!$A$3:$F$44</definedName>
    <definedName name="_xlnm.Print_Area" localSheetId="68">'70p'!$A$3:$L$45</definedName>
    <definedName name="_xlnm.Print_Area" localSheetId="69">'71p'!$A$3:$F$48</definedName>
    <definedName name="_xlnm.Print_Area" localSheetId="70">'72p'!$A$3:$H$43</definedName>
    <definedName name="_xlnm.Print_Area" localSheetId="71">'73p'!$A$3:$I$38</definedName>
    <definedName name="_xlnm.Print_Area" localSheetId="72">'74p'!$A$3:$I$49</definedName>
    <definedName name="_xlnm.Print_Area" localSheetId="73">'75p'!$A$3:$I$57</definedName>
    <definedName name="_xlnm.Print_Area" localSheetId="74">'76p'!$A$3:$H$54</definedName>
    <definedName name="_xlnm.Print_Area" localSheetId="75">'77p'!$A$3:$M$43</definedName>
    <definedName name="_xlnm.Print_Area" localSheetId="76">'78p'!$A$3:$F$40</definedName>
    <definedName name="_xlnm.Print_Area" localSheetId="77">'79p'!$A$3:$F$353</definedName>
    <definedName name="_xlnm.Print_Area" localSheetId="6">'7p'!$A$3:$G$57</definedName>
    <definedName name="_xlnm.Print_Area" localSheetId="7">'8p'!$A$3:$J$40</definedName>
    <definedName name="_xlnm.Print_Area" localSheetId="8">'9p'!$A$3:$K$35</definedName>
    <definedName name="_xlnm.Print_Area" localSheetId="1">業務所管課別目次!$A$1:$D$400</definedName>
    <definedName name="_xlnm.Print_Area" localSheetId="0">目次!$A$1:$D$328</definedName>
    <definedName name="_xlnm.Print_Titles" localSheetId="1">業務所管課別目次!$1:$1</definedName>
    <definedName name="_xlnm.Print_Titles" localSheetId="0">目次!$1:$1</definedName>
  </definedNames>
  <calcPr calcId="162913"/>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zoomScaleNormal="100" zoomScaleSheetLayoutView="100" workbookViewId="0">
      <selection activeCell="B6" sqref="B6"/>
    </sheetView>
  </sheetViews>
  <sheetFormatPr defaultRowHeight="18.75" customHeight="1"/>
  <cols>
    <col min="1" max="1" width="11.125" style="327" customWidth="1"/>
    <col min="2" max="8" width="11.125" style="221" customWidth="1"/>
    <col min="9" max="16384" width="9" style="221"/>
  </cols>
  <sheetData>
    <row r="1" spans="1:26" s="325" customFormat="1" ht="20.100000000000001" customHeight="1">
      <c r="A1" s="2053" t="str">
        <f>
HYPERLINK("#目次!A1","【目次に戻る】")</f>
        <v>
【目次に戻る】</v>
      </c>
      <c r="B1" s="2053"/>
      <c r="C1" s="2053"/>
      <c r="D1" s="2053"/>
      <c r="E1" s="2053"/>
      <c r="F1" s="2053"/>
      <c r="G1" s="2053"/>
      <c r="H1" s="2053"/>
      <c r="I1" s="2053"/>
      <c r="J1" s="2053"/>
      <c r="K1" s="2053"/>
      <c r="L1" s="2053"/>
      <c r="M1" s="2053"/>
      <c r="N1" s="2053"/>
      <c r="O1" s="2053"/>
      <c r="P1" s="2053"/>
      <c r="Q1" s="2053"/>
      <c r="R1" s="2053"/>
      <c r="S1" s="2053"/>
      <c r="T1" s="2053"/>
      <c r="U1" s="2053"/>
      <c r="V1" s="2053"/>
      <c r="W1" s="2053"/>
      <c r="X1" s="2053"/>
      <c r="Y1" s="2053"/>
      <c r="Z1" s="2053"/>
    </row>
    <row r="2" spans="1:26" s="325" customFormat="1" ht="20.100000000000001" customHeight="1">
      <c r="A2" s="2053" t="str">
        <f>
HYPERLINK("#業務所管課別目次!A1","【業務所管課別目次に戻る】")</f>
        <v>
【業務所管課別目次に戻る】</v>
      </c>
      <c r="B2" s="2053"/>
      <c r="C2" s="2053"/>
      <c r="D2" s="2053"/>
      <c r="E2" s="2053"/>
      <c r="F2" s="2053"/>
      <c r="G2" s="2053"/>
      <c r="H2" s="2053"/>
      <c r="I2" s="2053"/>
      <c r="J2" s="2053"/>
      <c r="K2" s="2053"/>
      <c r="L2" s="2053"/>
      <c r="M2" s="2053"/>
      <c r="N2" s="2053"/>
      <c r="O2" s="2053"/>
      <c r="P2" s="2053"/>
      <c r="Q2" s="2053"/>
      <c r="R2" s="2053"/>
      <c r="S2" s="2053"/>
      <c r="T2" s="2053"/>
      <c r="U2" s="2053"/>
      <c r="V2" s="2053"/>
      <c r="W2" s="2053"/>
      <c r="X2" s="2053"/>
      <c r="Y2" s="2053"/>
      <c r="Z2" s="2053"/>
    </row>
    <row r="3" spans="1:26" s="326" customFormat="1" ht="19.5" customHeight="1">
      <c r="A3" s="1029" t="s">
        <v>
4269</v>
      </c>
      <c r="H3" s="231" t="s">
        <v>
721</v>
      </c>
    </row>
    <row r="4" spans="1:26" ht="19.5" customHeight="1">
      <c r="A4" s="2019" t="s">
        <v>
0</v>
      </c>
      <c r="B4" s="2019" t="s">
        <v>
4268</v>
      </c>
      <c r="C4" s="2019"/>
      <c r="D4" s="2019" t="s">
        <v>
4267</v>
      </c>
      <c r="E4" s="2019"/>
      <c r="F4" s="2018" t="s">
        <v>
4266</v>
      </c>
      <c r="G4" s="2018" t="s">
        <v>
4265</v>
      </c>
      <c r="H4" s="2795" t="s">
        <v>
4264</v>
      </c>
    </row>
    <row r="5" spans="1:26" ht="30" customHeight="1">
      <c r="A5" s="2802"/>
      <c r="B5" s="720" t="s">
        <v>
2785</v>
      </c>
      <c r="C5" s="1097" t="s">
        <v>
4263</v>
      </c>
      <c r="D5" s="720" t="s">
        <v>
2785</v>
      </c>
      <c r="E5" s="1097" t="s">
        <v>
4263</v>
      </c>
      <c r="F5" s="2063"/>
      <c r="G5" s="2019"/>
      <c r="H5" s="2796"/>
    </row>
    <row r="6" spans="1:26" ht="19.5" customHeight="1">
      <c r="A6" s="1508" t="s">
        <v>
4262</v>
      </c>
      <c r="B6" s="1105">
        <v>
2077</v>
      </c>
      <c r="C6" s="311">
        <v>
18192380</v>
      </c>
      <c r="D6" s="1105">
        <v>
2187</v>
      </c>
      <c r="E6" s="311">
        <v>
17380040</v>
      </c>
      <c r="F6" s="1507">
        <f t="shared" ref="F6:F15" si="0">
ROUND(D6/B6*100,1)</f>
        <v>
105.3</v>
      </c>
      <c r="G6" s="311">
        <v>
4800000</v>
      </c>
      <c r="H6" s="1507">
        <f t="shared" ref="H6:H15" si="1">
ROUND(E6/G6*100,1)</f>
        <v>
362.1</v>
      </c>
    </row>
    <row r="7" spans="1:26" ht="19.5" customHeight="1">
      <c r="A7" s="1508">
        <v>
24</v>
      </c>
      <c r="B7" s="1105">
        <v>
1841</v>
      </c>
      <c r="C7" s="311">
        <v>
14032550</v>
      </c>
      <c r="D7" s="1105">
        <v>
1609</v>
      </c>
      <c r="E7" s="311">
        <v>
11362700</v>
      </c>
      <c r="F7" s="1507">
        <f t="shared" si="0"/>
        <v>
87.4</v>
      </c>
      <c r="G7" s="311">
        <v>
4800000</v>
      </c>
      <c r="H7" s="1507">
        <f t="shared" si="1"/>
        <v>
236.7</v>
      </c>
    </row>
    <row r="8" spans="1:26" ht="19.5" customHeight="1">
      <c r="A8" s="1508">
        <v>
25</v>
      </c>
      <c r="B8" s="1105">
        <v>
1811</v>
      </c>
      <c r="C8" s="311">
        <v>
14632040</v>
      </c>
      <c r="D8" s="1105">
        <v>
1461</v>
      </c>
      <c r="E8" s="311">
        <v>
9837040</v>
      </c>
      <c r="F8" s="1507">
        <f t="shared" si="0"/>
        <v>
80.7</v>
      </c>
      <c r="G8" s="311">
        <v>
4800000</v>
      </c>
      <c r="H8" s="1507">
        <f t="shared" si="1"/>
        <v>
204.9</v>
      </c>
    </row>
    <row r="9" spans="1:26" ht="19.5" customHeight="1">
      <c r="A9" s="606">
        <v>
26</v>
      </c>
      <c r="B9" s="1105">
        <v>
1498</v>
      </c>
      <c r="C9" s="311">
        <v>
10816400</v>
      </c>
      <c r="D9" s="1105">
        <v>
1209</v>
      </c>
      <c r="E9" s="311">
        <v>
7558160</v>
      </c>
      <c r="F9" s="1507">
        <f t="shared" si="0"/>
        <v>
80.7</v>
      </c>
      <c r="G9" s="311">
        <v>
4800000</v>
      </c>
      <c r="H9" s="1507">
        <f t="shared" si="1"/>
        <v>
157.5</v>
      </c>
    </row>
    <row r="10" spans="1:26" ht="19.5" customHeight="1">
      <c r="A10" s="606">
        <v>
27</v>
      </c>
      <c r="B10" s="1105">
        <v>
1489</v>
      </c>
      <c r="C10" s="311">
        <v>
11131590</v>
      </c>
      <c r="D10" s="1105">
        <v>
1184</v>
      </c>
      <c r="E10" s="311">
        <v>
7641110</v>
      </c>
      <c r="F10" s="1507">
        <f t="shared" si="0"/>
        <v>
79.5</v>
      </c>
      <c r="G10" s="311">
        <v>
4800000</v>
      </c>
      <c r="H10" s="1507">
        <f t="shared" si="1"/>
        <v>
159.19999999999999</v>
      </c>
    </row>
    <row r="11" spans="1:26" ht="19.5" customHeight="1">
      <c r="A11" s="606">
        <v>
28</v>
      </c>
      <c r="B11" s="1105">
        <v>
1246</v>
      </c>
      <c r="C11" s="311">
        <v>
9330480</v>
      </c>
      <c r="D11" s="1105">
        <v>
1063</v>
      </c>
      <c r="E11" s="311">
        <v>
7236706</v>
      </c>
      <c r="F11" s="1507">
        <f t="shared" si="0"/>
        <v>
85.3</v>
      </c>
      <c r="G11" s="311">
        <v>
4800000</v>
      </c>
      <c r="H11" s="1507">
        <f t="shared" si="1"/>
        <v>
150.80000000000001</v>
      </c>
    </row>
    <row r="12" spans="1:26" ht="19.5" customHeight="1">
      <c r="A12" s="606">
        <v>
29</v>
      </c>
      <c r="B12" s="1105">
        <v>
1187</v>
      </c>
      <c r="C12" s="311">
        <v>
8668050</v>
      </c>
      <c r="D12" s="1105">
        <v>
1082</v>
      </c>
      <c r="E12" s="311">
        <v>
7443440</v>
      </c>
      <c r="F12" s="1507">
        <f t="shared" si="0"/>
        <v>
91.2</v>
      </c>
      <c r="G12" s="311">
        <v>
4800000</v>
      </c>
      <c r="H12" s="1507">
        <f t="shared" si="1"/>
        <v>
155.1</v>
      </c>
    </row>
    <row r="13" spans="1:26" ht="19.5" customHeight="1">
      <c r="A13" s="606">
        <v>
30</v>
      </c>
      <c r="B13" s="1105">
        <v>
1310</v>
      </c>
      <c r="C13" s="311">
        <v>
10987920</v>
      </c>
      <c r="D13" s="1105">
        <v>
1175</v>
      </c>
      <c r="E13" s="311">
        <v>
9633330</v>
      </c>
      <c r="F13" s="1507">
        <f t="shared" si="0"/>
        <v>
89.7</v>
      </c>
      <c r="G13" s="311">
        <v>
4800000</v>
      </c>
      <c r="H13" s="1507">
        <f t="shared" si="1"/>
        <v>
200.7</v>
      </c>
    </row>
    <row r="14" spans="1:26" ht="19.5" customHeight="1">
      <c r="A14" s="606" t="s">
        <v>
4253</v>
      </c>
      <c r="B14" s="1105">
        <v>
1530</v>
      </c>
      <c r="C14" s="311">
        <v>
13130540</v>
      </c>
      <c r="D14" s="1105">
        <v>
1257</v>
      </c>
      <c r="E14" s="311">
        <v>
10368400</v>
      </c>
      <c r="F14" s="1507">
        <f t="shared" si="0"/>
        <v>
82.2</v>
      </c>
      <c r="G14" s="311">
        <v>
4800000</v>
      </c>
      <c r="H14" s="1507">
        <f t="shared" si="1"/>
        <v>
216</v>
      </c>
    </row>
    <row r="15" spans="1:26" ht="19.5" customHeight="1">
      <c r="A15" s="606">
        <v>
2</v>
      </c>
      <c r="B15" s="1105">
        <v>
3838</v>
      </c>
      <c r="C15" s="311">
        <v>
28883500</v>
      </c>
      <c r="D15" s="1105">
        <v>
3212</v>
      </c>
      <c r="E15" s="311">
        <v>
22924409</v>
      </c>
      <c r="F15" s="1507">
        <f t="shared" si="0"/>
        <v>
83.7</v>
      </c>
      <c r="G15" s="311">
        <v>
4800000</v>
      </c>
      <c r="H15" s="1507">
        <f t="shared" si="1"/>
        <v>
477.6</v>
      </c>
    </row>
    <row r="16" spans="1:26" ht="19.5" customHeight="1">
      <c r="H16" s="231" t="s">
        <v>
4251</v>
      </c>
    </row>
    <row r="17" spans="1:7" ht="19.5" customHeight="1">
      <c r="F17" s="1506"/>
    </row>
    <row r="18" spans="1:7" s="326" customFormat="1" ht="19.5" customHeight="1">
      <c r="A18" s="1029" t="s">
        <v>
4261</v>
      </c>
      <c r="G18" s="231" t="s">
        <v>
4260</v>
      </c>
    </row>
    <row r="19" spans="1:7" ht="24.95" customHeight="1">
      <c r="A19" s="2787" t="s">
        <v>
0</v>
      </c>
      <c r="B19" s="2799" t="s">
        <v>
4259</v>
      </c>
      <c r="C19" s="2801" t="s">
        <v>
4258</v>
      </c>
      <c r="D19" s="2019" t="s">
        <v>
4257</v>
      </c>
      <c r="E19" s="2063"/>
      <c r="F19" s="2063"/>
      <c r="G19" s="2797" t="s">
        <v>
4256</v>
      </c>
    </row>
    <row r="20" spans="1:7" ht="24.95" customHeight="1">
      <c r="A20" s="2788"/>
      <c r="B20" s="2800"/>
      <c r="C20" s="2800"/>
      <c r="D20" s="439" t="s">
        <v>
1539</v>
      </c>
      <c r="E20" s="439" t="s">
        <v>
4255</v>
      </c>
      <c r="F20" s="439" t="s">
        <v>
4254</v>
      </c>
      <c r="G20" s="2798"/>
    </row>
    <row r="21" spans="1:7" ht="19.5" customHeight="1">
      <c r="A21" s="2789" t="s">
        <v>
2781</v>
      </c>
      <c r="B21" s="2791">
        <v>
198</v>
      </c>
      <c r="C21" s="2791">
        <v>
464</v>
      </c>
      <c r="D21" s="1504">
        <v>
4421</v>
      </c>
      <c r="E21" s="1505" t="s">
        <v>
533</v>
      </c>
      <c r="F21" s="1504">
        <v>
4421</v>
      </c>
      <c r="G21" s="2793">
        <v>
22.3</v>
      </c>
    </row>
    <row r="22" spans="1:7" ht="19.5" customHeight="1">
      <c r="A22" s="2790"/>
      <c r="B22" s="2792"/>
      <c r="C22" s="2792"/>
      <c r="D22" s="1503">
        <v>
6944</v>
      </c>
      <c r="E22" s="1503">
        <v>
5126</v>
      </c>
      <c r="F22" s="1503">
        <v>
1818</v>
      </c>
      <c r="G22" s="2794"/>
    </row>
    <row r="23" spans="1:7" ht="19.5" customHeight="1">
      <c r="A23" s="2789">
        <v>
24</v>
      </c>
      <c r="B23" s="2791">
        <v>
196</v>
      </c>
      <c r="C23" s="2791">
        <v>
450</v>
      </c>
      <c r="D23" s="1504">
        <v>
4289</v>
      </c>
      <c r="E23" s="1505" t="s">
        <v>
533</v>
      </c>
      <c r="F23" s="1504">
        <v>
4289</v>
      </c>
      <c r="G23" s="2793">
        <v>
22</v>
      </c>
    </row>
    <row r="24" spans="1:7" ht="19.5" customHeight="1">
      <c r="A24" s="2790"/>
      <c r="B24" s="2792"/>
      <c r="C24" s="2792"/>
      <c r="D24" s="1503">
        <v>
5539</v>
      </c>
      <c r="E24" s="1503">
        <v>
4660</v>
      </c>
      <c r="F24" s="1503">
        <v>
879</v>
      </c>
      <c r="G24" s="2794"/>
    </row>
    <row r="25" spans="1:7" ht="19.5" customHeight="1">
      <c r="A25" s="2789">
        <v>
25</v>
      </c>
      <c r="B25" s="2791">
        <v>
190</v>
      </c>
      <c r="C25" s="2791">
        <v>
455</v>
      </c>
      <c r="D25" s="1504">
        <v>
4156</v>
      </c>
      <c r="E25" s="1505" t="s">
        <v>
533</v>
      </c>
      <c r="F25" s="1504">
        <v>
4156</v>
      </c>
      <c r="G25" s="2793">
        <v>
22</v>
      </c>
    </row>
    <row r="26" spans="1:7" ht="19.5" customHeight="1">
      <c r="A26" s="2790"/>
      <c r="B26" s="2792"/>
      <c r="C26" s="2792"/>
      <c r="D26" s="1503">
        <v>
5385</v>
      </c>
      <c r="E26" s="1503">
        <v>
4478</v>
      </c>
      <c r="F26" s="1503">
        <v>
907</v>
      </c>
      <c r="G26" s="2794"/>
    </row>
    <row r="27" spans="1:7" ht="19.5" customHeight="1">
      <c r="A27" s="2789">
        <v>
26</v>
      </c>
      <c r="B27" s="2791">
        <v>
189</v>
      </c>
      <c r="C27" s="2791">
        <v>
465</v>
      </c>
      <c r="D27" s="1504">
        <v>
4104</v>
      </c>
      <c r="E27" s="1505" t="s">
        <v>
533</v>
      </c>
      <c r="F27" s="1504">
        <v>
4104</v>
      </c>
      <c r="G27" s="2793">
        <v>
21.7</v>
      </c>
    </row>
    <row r="28" spans="1:7" ht="19.5" customHeight="1">
      <c r="A28" s="2790"/>
      <c r="B28" s="2792"/>
      <c r="C28" s="2792"/>
      <c r="D28" s="1503">
        <v>
5721</v>
      </c>
      <c r="E28" s="1503">
        <v>
4562</v>
      </c>
      <c r="F28" s="1503">
        <v>
1159</v>
      </c>
      <c r="G28" s="2794"/>
    </row>
    <row r="29" spans="1:7" ht="19.5" customHeight="1">
      <c r="A29" s="2789">
        <v>
27</v>
      </c>
      <c r="B29" s="2791">
        <v>
183</v>
      </c>
      <c r="C29" s="2791">
        <v>
455</v>
      </c>
      <c r="D29" s="1504">
        <v>
3970</v>
      </c>
      <c r="E29" s="1505" t="s">
        <v>
533</v>
      </c>
      <c r="F29" s="1504">
        <v>
3970</v>
      </c>
      <c r="G29" s="2793">
        <v>
21.6</v>
      </c>
    </row>
    <row r="30" spans="1:7" ht="19.5" customHeight="1">
      <c r="A30" s="2790"/>
      <c r="B30" s="2792"/>
      <c r="C30" s="2792"/>
      <c r="D30" s="1503">
        <v>
5660</v>
      </c>
      <c r="E30" s="1503">
        <v>
4534</v>
      </c>
      <c r="F30" s="1503">
        <v>
1126</v>
      </c>
      <c r="G30" s="2794"/>
    </row>
    <row r="31" spans="1:7" ht="19.5" customHeight="1">
      <c r="A31" s="2789">
        <v>
28</v>
      </c>
      <c r="B31" s="2791">
        <v>
176</v>
      </c>
      <c r="C31" s="2791">
        <v>
441</v>
      </c>
      <c r="D31" s="1504">
        <v>
3780</v>
      </c>
      <c r="E31" s="1505" t="s">
        <v>
533</v>
      </c>
      <c r="F31" s="1504">
        <v>
3780</v>
      </c>
      <c r="G31" s="2793">
        <v>
21.4</v>
      </c>
    </row>
    <row r="32" spans="1:7" ht="19.5" customHeight="1">
      <c r="A32" s="2790"/>
      <c r="B32" s="2792"/>
      <c r="C32" s="2792"/>
      <c r="D32" s="1503">
        <v>
5470</v>
      </c>
      <c r="E32" s="1503">
        <v>
4409</v>
      </c>
      <c r="F32" s="1503">
        <v>
1061</v>
      </c>
      <c r="G32" s="2794"/>
    </row>
    <row r="33" spans="1:7" ht="19.5" customHeight="1">
      <c r="A33" s="2789">
        <v>
29</v>
      </c>
      <c r="B33" s="2791">
        <v>
173</v>
      </c>
      <c r="C33" s="2791">
        <v>
424</v>
      </c>
      <c r="D33" s="1504">
        <v>
3700</v>
      </c>
      <c r="E33" s="1505" t="s">
        <v>
533</v>
      </c>
      <c r="F33" s="1504">
        <v>
3700</v>
      </c>
      <c r="G33" s="2793">
        <v>
21.3</v>
      </c>
    </row>
    <row r="34" spans="1:7" ht="19.5" customHeight="1">
      <c r="A34" s="2790"/>
      <c r="B34" s="2792"/>
      <c r="C34" s="2792"/>
      <c r="D34" s="1503">
        <v>
5388</v>
      </c>
      <c r="E34" s="1503">
        <v>
4347</v>
      </c>
      <c r="F34" s="1503">
        <v>
1041</v>
      </c>
      <c r="G34" s="2794"/>
    </row>
    <row r="35" spans="1:7" ht="19.5" customHeight="1">
      <c r="A35" s="2789">
        <v>
30</v>
      </c>
      <c r="B35" s="2791">
        <v>
170</v>
      </c>
      <c r="C35" s="2791">
        <v>
422</v>
      </c>
      <c r="D35" s="1504">
        <v>
3656</v>
      </c>
      <c r="E35" s="1505" t="s">
        <v>
533</v>
      </c>
      <c r="F35" s="1504">
        <v>
3656</v>
      </c>
      <c r="G35" s="2793">
        <v>
21.5</v>
      </c>
    </row>
    <row r="36" spans="1:7" ht="19.5" customHeight="1">
      <c r="A36" s="2790"/>
      <c r="B36" s="2792"/>
      <c r="C36" s="2792"/>
      <c r="D36" s="1503">
        <v>
5438</v>
      </c>
      <c r="E36" s="1503">
        <v>
4400</v>
      </c>
      <c r="F36" s="1503">
        <v>
1038</v>
      </c>
      <c r="G36" s="2794"/>
    </row>
    <row r="37" spans="1:7" ht="19.5" customHeight="1">
      <c r="A37" s="2789" t="s">
        <v>
4253</v>
      </c>
      <c r="B37" s="2791">
        <v>
168</v>
      </c>
      <c r="C37" s="2791">
        <v>
416</v>
      </c>
      <c r="D37" s="1504">
        <v>
3583</v>
      </c>
      <c r="E37" s="1505" t="s">
        <v>
533</v>
      </c>
      <c r="F37" s="1504">
        <v>
3583</v>
      </c>
      <c r="G37" s="2793">
        <v>
21.3</v>
      </c>
    </row>
    <row r="38" spans="1:7" ht="19.5" customHeight="1">
      <c r="A38" s="2790"/>
      <c r="B38" s="2792"/>
      <c r="C38" s="2792"/>
      <c r="D38" s="1503">
        <v>
5438</v>
      </c>
      <c r="E38" s="1503">
        <v>
4400</v>
      </c>
      <c r="F38" s="1503">
        <v>
1038</v>
      </c>
      <c r="G38" s="2794"/>
    </row>
    <row r="39" spans="1:7" ht="19.5" customHeight="1">
      <c r="A39" s="2789">
        <v>
2</v>
      </c>
      <c r="B39" s="2791">
        <v>
167</v>
      </c>
      <c r="C39" s="2791">
        <v>
408</v>
      </c>
      <c r="D39" s="1504">
        <v>
3495</v>
      </c>
      <c r="E39" s="1505" t="s">
        <v>
533</v>
      </c>
      <c r="F39" s="1504">
        <v>
3495</v>
      </c>
      <c r="G39" s="2793">
        <v>
20.9</v>
      </c>
    </row>
    <row r="40" spans="1:7" ht="19.5" customHeight="1">
      <c r="A40" s="2790"/>
      <c r="B40" s="2792"/>
      <c r="C40" s="2792"/>
      <c r="D40" s="1503">
        <v>
5472</v>
      </c>
      <c r="E40" s="1503">
        <v>
4366</v>
      </c>
      <c r="F40" s="1503">
        <v>
1106</v>
      </c>
      <c r="G40" s="2794"/>
    </row>
    <row r="41" spans="1:7" ht="19.5" customHeight="1">
      <c r="A41" s="232" t="s">
        <v>
4252</v>
      </c>
      <c r="D41" s="402"/>
      <c r="E41" s="402"/>
      <c r="G41" s="231" t="s">
        <v>
4251</v>
      </c>
    </row>
    <row r="42" spans="1:7" ht="15" customHeight="1"/>
    <row r="43" spans="1:7" ht="15" customHeight="1"/>
    <row r="44" spans="1:7" ht="15" customHeight="1"/>
    <row r="45" spans="1:7" ht="15" customHeight="1"/>
    <row r="46" spans="1:7" ht="15" customHeight="1"/>
    <row r="47" spans="1:7" ht="15" customHeight="1"/>
    <row r="48" spans="1:7" ht="15" customHeight="1"/>
    <row r="49" ht="15" customHeight="1"/>
    <row r="50" ht="15" customHeight="1"/>
  </sheetData>
  <mergeCells count="53">
    <mergeCell ref="A1:Z1"/>
    <mergeCell ref="A2:Z2"/>
    <mergeCell ref="F4:F5"/>
    <mergeCell ref="B4:C4"/>
    <mergeCell ref="D4:E4"/>
    <mergeCell ref="A4:A5"/>
    <mergeCell ref="C37:C38"/>
    <mergeCell ref="D19:F19"/>
    <mergeCell ref="B19:B20"/>
    <mergeCell ref="C19:C20"/>
    <mergeCell ref="C39:C40"/>
    <mergeCell ref="C33:C34"/>
    <mergeCell ref="C31:C32"/>
    <mergeCell ref="C35:C36"/>
    <mergeCell ref="B39:B40"/>
    <mergeCell ref="B37:B38"/>
    <mergeCell ref="C27:C28"/>
    <mergeCell ref="C29:C30"/>
    <mergeCell ref="B21:B22"/>
    <mergeCell ref="B23:B24"/>
    <mergeCell ref="B25:B26"/>
    <mergeCell ref="G39:G40"/>
    <mergeCell ref="H4:H5"/>
    <mergeCell ref="G23:G24"/>
    <mergeCell ref="G21:G22"/>
    <mergeCell ref="G29:G30"/>
    <mergeCell ref="G4:G5"/>
    <mergeCell ref="G19:G20"/>
    <mergeCell ref="G27:G28"/>
    <mergeCell ref="G25:G26"/>
    <mergeCell ref="G33:G34"/>
    <mergeCell ref="G37:G38"/>
    <mergeCell ref="G35:G36"/>
    <mergeCell ref="G31:G32"/>
    <mergeCell ref="A35:A36"/>
    <mergeCell ref="A27:A28"/>
    <mergeCell ref="B31:B32"/>
    <mergeCell ref="A39:A40"/>
    <mergeCell ref="B35:B36"/>
    <mergeCell ref="A37:A38"/>
    <mergeCell ref="A33:A34"/>
    <mergeCell ref="B33:B34"/>
    <mergeCell ref="A31:A32"/>
    <mergeCell ref="B27:B28"/>
    <mergeCell ref="A29:A30"/>
    <mergeCell ref="B29:B30"/>
    <mergeCell ref="A19:A20"/>
    <mergeCell ref="A21:A22"/>
    <mergeCell ref="A23:A24"/>
    <mergeCell ref="A25:A26"/>
    <mergeCell ref="C21:C22"/>
    <mergeCell ref="C23:C24"/>
    <mergeCell ref="C25:C26"/>
  </mergeCells>
  <phoneticPr fontId="1"/>
  <printOptions horizontalCentered="1"/>
  <pageMargins left="0.78740157480314965" right="0.78740157480314965" top="0.98425196850393704" bottom="0.98425196850393704" header="0.51181102362204722" footer="0.51181102362204722"/>
  <headerFooter alignWithMargins="0"/>
</worksheet>
</file>

<file path=xl/sharedStrings.xml><?xml version="1.0" encoding="utf-8"?>
<sst xmlns="http://schemas.openxmlformats.org/spreadsheetml/2006/main" count="10672" uniqueCount="6639">
  <si>
    <t>年度</t>
    <rPh sb="0" eb="2">
      <t>ネンド</t>
    </rPh>
    <phoneticPr fontId="3"/>
  </si>
  <si>
    <t>女</t>
    <phoneticPr fontId="3"/>
  </si>
  <si>
    <t>男</t>
    <phoneticPr fontId="3"/>
  </si>
  <si>
    <t>（単位：人）</t>
    <rPh sb="1" eb="3">
      <t>タンイ</t>
    </rPh>
    <rPh sb="4" eb="5">
      <t>ヒト</t>
    </rPh>
    <phoneticPr fontId="3"/>
  </si>
  <si>
    <t>(産業経済課・教育総務課・選挙管理委員会事務局・監査事務局)</t>
    <rPh sb="7" eb="9">
      <t>キョウイク</t>
    </rPh>
    <rPh sb="9" eb="11">
      <t>ソウム</t>
    </rPh>
    <rPh sb="11" eb="12">
      <t>カ</t>
    </rPh>
    <rPh sb="13" eb="15">
      <t>センキョ</t>
    </rPh>
    <rPh sb="15" eb="17">
      <t>カンリ</t>
    </rPh>
    <rPh sb="17" eb="20">
      <t>イインカイ</t>
    </rPh>
    <rPh sb="20" eb="23">
      <t>ジムキョク</t>
    </rPh>
    <rPh sb="24" eb="26">
      <t>カンサ</t>
    </rPh>
    <rPh sb="26" eb="29">
      <t>ジムキョク</t>
    </rPh>
    <phoneticPr fontId="3"/>
  </si>
  <si>
    <t>＊農業委員会等に関する法律が改正されたため、平成29年度7月から公選制は廃止。</t>
    <rPh sb="1" eb="3">
      <t>ノウギョウ</t>
    </rPh>
    <rPh sb="3" eb="6">
      <t>イインカイ</t>
    </rPh>
    <rPh sb="6" eb="7">
      <t>ナド</t>
    </rPh>
    <rPh sb="8" eb="9">
      <t>カン</t>
    </rPh>
    <rPh sb="11" eb="13">
      <t>ホウリツ</t>
    </rPh>
    <rPh sb="14" eb="16">
      <t>カイセイ</t>
    </rPh>
    <rPh sb="22" eb="24">
      <t>ヘイセイ</t>
    </rPh>
    <rPh sb="26" eb="28">
      <t>ネンド</t>
    </rPh>
    <rPh sb="29" eb="30">
      <t>ガツ</t>
    </rPh>
    <rPh sb="32" eb="35">
      <t>コウセンセイ</t>
    </rPh>
    <rPh sb="36" eb="38">
      <t>ハイシ</t>
    </rPh>
    <phoneticPr fontId="3"/>
  </si>
  <si>
    <t>農業委員会</t>
    <phoneticPr fontId="3"/>
  </si>
  <si>
    <t>会長　　　１名
委員　　１１名</t>
    <phoneticPr fontId="3"/>
  </si>
  <si>
    <t>３年</t>
    <phoneticPr fontId="3"/>
  </si>
  <si>
    <t>識見を有する者　２名
区議会議員　　　２名</t>
    <phoneticPr fontId="3"/>
  </si>
  <si>
    <t>識見を有する者 ４年
議員　 　議員の任期</t>
    <phoneticPr fontId="3"/>
  </si>
  <si>
    <t>監査委員</t>
    <phoneticPr fontId="3"/>
  </si>
  <si>
    <t>選挙管理委員会</t>
    <phoneticPr fontId="3"/>
  </si>
  <si>
    <t>委員長　　１名
委員　　　３名</t>
    <phoneticPr fontId="3"/>
  </si>
  <si>
    <t>４年</t>
    <phoneticPr fontId="3"/>
  </si>
  <si>
    <t>教育委員会</t>
    <rPh sb="3" eb="4">
      <t>イン</t>
    </rPh>
    <phoneticPr fontId="3"/>
  </si>
  <si>
    <t>教育長　　１名
教育委員　５名</t>
    <rPh sb="0" eb="3">
      <t>キョウイクチョウ</t>
    </rPh>
    <rPh sb="6" eb="7">
      <t>メイ</t>
    </rPh>
    <phoneticPr fontId="3"/>
  </si>
  <si>
    <t>教育長　　３年
教育委員　４年</t>
    <rPh sb="0" eb="3">
      <t>キョウイクチョウ</t>
    </rPh>
    <rPh sb="6" eb="7">
      <t>ネン</t>
    </rPh>
    <rPh sb="8" eb="10">
      <t>キョウイク</t>
    </rPh>
    <rPh sb="10" eb="12">
      <t>イイン</t>
    </rPh>
    <rPh sb="14" eb="15">
      <t>ネン</t>
    </rPh>
    <phoneticPr fontId="3"/>
  </si>
  <si>
    <t>構成</t>
  </si>
  <si>
    <t>任期</t>
  </si>
  <si>
    <t>うち女性</t>
    <phoneticPr fontId="3"/>
  </si>
  <si>
    <t>現員数</t>
    <phoneticPr fontId="3"/>
  </si>
  <si>
    <t>法定数</t>
    <phoneticPr fontId="3"/>
  </si>
  <si>
    <t>委員会名</t>
  </si>
  <si>
    <t>［３］執行機関</t>
  </si>
  <si>
    <t>（区議会事務局）</t>
  </si>
  <si>
    <t>無所属</t>
    <phoneticPr fontId="3"/>
  </si>
  <si>
    <t>都市基盤整備特別委員会</t>
    <rPh sb="0" eb="2">
      <t>トシ</t>
    </rPh>
    <rPh sb="2" eb="4">
      <t>キバン</t>
    </rPh>
    <rPh sb="4" eb="6">
      <t>セイビ</t>
    </rPh>
    <rPh sb="6" eb="8">
      <t>トクベツ</t>
    </rPh>
    <rPh sb="8" eb="11">
      <t>イインカイ</t>
    </rPh>
    <phoneticPr fontId="3"/>
  </si>
  <si>
    <t>危機管理対策特別委員会</t>
    <rPh sb="0" eb="2">
      <t>キキ</t>
    </rPh>
    <rPh sb="2" eb="4">
      <t>カンリ</t>
    </rPh>
    <rPh sb="4" eb="6">
      <t>タイサク</t>
    </rPh>
    <rPh sb="6" eb="8">
      <t>トクベツ</t>
    </rPh>
    <rPh sb="8" eb="11">
      <t>イインカイ</t>
    </rPh>
    <phoneticPr fontId="3"/>
  </si>
  <si>
    <t>地域活性化・区民サービス向上
対策特別委員会</t>
    <rPh sb="0" eb="2">
      <t>チイキ</t>
    </rPh>
    <rPh sb="2" eb="5">
      <t>カッセイカ</t>
    </rPh>
    <rPh sb="6" eb="8">
      <t>クミン</t>
    </rPh>
    <rPh sb="12" eb="14">
      <t>コウジョウ</t>
    </rPh>
    <rPh sb="15" eb="17">
      <t>タイサク</t>
    </rPh>
    <rPh sb="17" eb="19">
      <t>トクベツ</t>
    </rPh>
    <rPh sb="19" eb="21">
      <t>イイン</t>
    </rPh>
    <rPh sb="21" eb="22">
      <t>カイ</t>
    </rPh>
    <phoneticPr fontId="3"/>
  </si>
  <si>
    <t>特別委員会</t>
    <rPh sb="0" eb="2">
      <t>トクベツ</t>
    </rPh>
    <rPh sb="2" eb="5">
      <t>イインカイ</t>
    </rPh>
    <phoneticPr fontId="3"/>
  </si>
  <si>
    <t>議会運営委員会</t>
    <phoneticPr fontId="3"/>
  </si>
  <si>
    <t>颯新かつしか</t>
    <rPh sb="0" eb="1">
      <t>サツ</t>
    </rPh>
    <rPh sb="1" eb="2">
      <t>シン</t>
    </rPh>
    <phoneticPr fontId="3"/>
  </si>
  <si>
    <t>文教委員会</t>
    <phoneticPr fontId="3"/>
  </si>
  <si>
    <t>日本共産党飾区議会議員団</t>
    <rPh sb="5" eb="7">
      <t>カツシカ</t>
    </rPh>
    <phoneticPr fontId="3"/>
  </si>
  <si>
    <t>建設環境委員会</t>
    <rPh sb="0" eb="2">
      <t>ケンセツ</t>
    </rPh>
    <rPh sb="2" eb="4">
      <t>カンキョウ</t>
    </rPh>
    <phoneticPr fontId="3"/>
  </si>
  <si>
    <t>かつしか区民連合</t>
    <rPh sb="4" eb="6">
      <t>クミン</t>
    </rPh>
    <rPh sb="6" eb="8">
      <t>レンゴウ</t>
    </rPh>
    <phoneticPr fontId="3"/>
  </si>
  <si>
    <t>保健福祉委員会</t>
    <rPh sb="0" eb="2">
      <t>ホケン</t>
    </rPh>
    <rPh sb="2" eb="4">
      <t>フクシ</t>
    </rPh>
    <phoneticPr fontId="3"/>
  </si>
  <si>
    <t>総務委員会</t>
    <phoneticPr fontId="3"/>
  </si>
  <si>
    <t>常任委員会</t>
    <rPh sb="0" eb="2">
      <t>ジョウニン</t>
    </rPh>
    <rPh sb="2" eb="5">
      <t>イインカイ</t>
    </rPh>
    <phoneticPr fontId="3"/>
  </si>
  <si>
    <t>自由民主党議員団</t>
    <phoneticPr fontId="3"/>
  </si>
  <si>
    <t>現員</t>
    <rPh sb="1" eb="2">
      <t>イン</t>
    </rPh>
    <phoneticPr fontId="3"/>
  </si>
  <si>
    <t>定数</t>
    <phoneticPr fontId="3"/>
  </si>
  <si>
    <t>人員</t>
    <phoneticPr fontId="3"/>
  </si>
  <si>
    <t>会派名</t>
  </si>
  <si>
    <t>（単位：人）</t>
    <rPh sb="1" eb="3">
      <t>タンイ</t>
    </rPh>
    <phoneticPr fontId="3"/>
  </si>
  <si>
    <t>３　委員会</t>
    <phoneticPr fontId="3"/>
  </si>
  <si>
    <t>＊（）はうち女性議員</t>
    <phoneticPr fontId="3"/>
  </si>
  <si>
    <t>38(11)</t>
    <phoneticPr fontId="3"/>
  </si>
  <si>
    <t>現員数</t>
    <rPh sb="2" eb="3">
      <t>カズ</t>
    </rPh>
    <phoneticPr fontId="3"/>
  </si>
  <si>
    <t>条例定数</t>
    <phoneticPr fontId="3"/>
  </si>
  <si>
    <t>１　議員</t>
    <phoneticPr fontId="3"/>
  </si>
  <si>
    <t>［２］区議会</t>
    <rPh sb="3" eb="6">
      <t>クギカイ</t>
    </rPh>
    <phoneticPr fontId="3"/>
  </si>
  <si>
    <t>地域教育課</t>
    <rPh sb="0" eb="2">
      <t>チイキ</t>
    </rPh>
    <rPh sb="2" eb="4">
      <t>キョウイク</t>
    </rPh>
    <phoneticPr fontId="3"/>
  </si>
  <si>
    <t>区長(会長)､区議会議員4名､教育委員1名､
学識経験者31名､関係行政機関職員3名､区職員4名</t>
  </si>
  <si>
    <r>
      <t xml:space="preserve">学識
経験者
のみ
</t>
    </r>
    <r>
      <rPr>
        <sz val="10"/>
        <rFont val="ＭＳ ゴシック"/>
        <family val="3"/>
        <charset val="128"/>
      </rPr>
      <t>2年</t>
    </r>
    <phoneticPr fontId="3"/>
  </si>
  <si>
    <t>青少年問題協議会</t>
  </si>
  <si>
    <t>生涯学習課</t>
  </si>
  <si>
    <t>学識経験者5名､社会･家庭教育関係者1名､
中学校校長会1名､小学校校長会1名</t>
  </si>
  <si>
    <t>2年</t>
  </si>
  <si>
    <r>
      <t xml:space="preserve">10
</t>
    </r>
    <r>
      <rPr>
        <sz val="8"/>
        <rFont val="ＭＳ ゴシック"/>
        <family val="3"/>
        <charset val="128"/>
      </rPr>
      <t>以内</t>
    </r>
    <phoneticPr fontId="3"/>
  </si>
  <si>
    <t>郷土と天文の博物館
運営協議会</t>
    <rPh sb="10" eb="12">
      <t>ウンエイ</t>
    </rPh>
    <rPh sb="12" eb="15">
      <t>キョウギカイ</t>
    </rPh>
    <phoneticPr fontId="3"/>
  </si>
  <si>
    <t>学識経験者3名</t>
    <phoneticPr fontId="3"/>
  </si>
  <si>
    <r>
      <t xml:space="preserve">7
</t>
    </r>
    <r>
      <rPr>
        <sz val="8"/>
        <rFont val="ＭＳ ゴシック"/>
        <family val="3"/>
        <charset val="128"/>
      </rPr>
      <t>以内</t>
    </r>
    <phoneticPr fontId="3"/>
  </si>
  <si>
    <t>学識経験者2名､学校長2名､社会教育関係者4名</t>
  </si>
  <si>
    <r>
      <t xml:space="preserve">10
</t>
    </r>
    <r>
      <rPr>
        <sz val="8"/>
        <rFont val="ＭＳ ゴシック"/>
        <family val="3"/>
        <charset val="128"/>
      </rPr>
      <t>以内</t>
    </r>
    <phoneticPr fontId="3"/>
  </si>
  <si>
    <t>社会教育委員</t>
  </si>
  <si>
    <t>学務課</t>
  </si>
  <si>
    <t>区議会議員4名､学識経験者3名､学校職員4名､学校医1名､学校歯科医1名､学校薬剤師1名､保護者代表2名､保健所職員1名</t>
    <phoneticPr fontId="3"/>
  </si>
  <si>
    <t>学校保健委員会</t>
  </si>
  <si>
    <t>都市計画課</t>
    <rPh sb="0" eb="2">
      <t>トシ</t>
    </rPh>
    <rPh sb="2" eb="4">
      <t>ケイカク</t>
    </rPh>
    <rPh sb="4" eb="5">
      <t>カ</t>
    </rPh>
    <phoneticPr fontId="3"/>
  </si>
  <si>
    <t>学識経験者7名､区議会議員4名､
関係行政機関職員2名</t>
  </si>
  <si>
    <t>都市計画審議会</t>
  </si>
  <si>
    <t>学識経験者3名､弁護士2名</t>
  </si>
  <si>
    <t>建築審査会</t>
  </si>
  <si>
    <t>住環境整備課</t>
    <rPh sb="0" eb="3">
      <t>ジュウカンキョウ</t>
    </rPh>
    <rPh sb="3" eb="5">
      <t>セイビ</t>
    </rPh>
    <rPh sb="5" eb="6">
      <t>カ</t>
    </rPh>
    <phoneticPr fontId="3"/>
  </si>
  <si>
    <t>区長(会長)､副区長(副会長)､地域団体等3名､区議会議員4名､学識経験者5名､その他関係行政機関2名</t>
  </si>
  <si>
    <r>
      <t xml:space="preserve">20
</t>
    </r>
    <r>
      <rPr>
        <sz val="8"/>
        <rFont val="ＭＳ ゴシック"/>
        <family val="3"/>
        <charset val="128"/>
      </rPr>
      <t>以内</t>
    </r>
    <rPh sb="3" eb="5">
      <t>イナイ</t>
    </rPh>
    <phoneticPr fontId="3"/>
  </si>
  <si>
    <t>空家等対策協議会</t>
    <rPh sb="0" eb="2">
      <t>アキヤ</t>
    </rPh>
    <rPh sb="2" eb="3">
      <t>トウ</t>
    </rPh>
    <rPh sb="3" eb="5">
      <t>タイサク</t>
    </rPh>
    <rPh sb="5" eb="8">
      <t>キョウギカイ</t>
    </rPh>
    <phoneticPr fontId="3"/>
  </si>
  <si>
    <r>
      <t xml:space="preserve">6
</t>
    </r>
    <r>
      <rPr>
        <sz val="8"/>
        <rFont val="ＭＳ ゴシック"/>
        <family val="3"/>
        <charset val="128"/>
      </rPr>
      <t>以内</t>
    </r>
    <rPh sb="2" eb="4">
      <t>イナイ</t>
    </rPh>
    <phoneticPr fontId="3"/>
  </si>
  <si>
    <t>建築紛争調停委員会</t>
    <phoneticPr fontId="3"/>
  </si>
  <si>
    <t>保健予防課</t>
    <rPh sb="0" eb="2">
      <t>ホケン</t>
    </rPh>
    <phoneticPr fontId="3"/>
  </si>
  <si>
    <t>医師3名､学識経験者2名</t>
  </si>
  <si>
    <t>飾区感染症の診査に
関する協議会(結核以外)</t>
    <rPh sb="0" eb="2">
      <t>カツシカ</t>
    </rPh>
    <rPh sb="2" eb="3">
      <t>ク</t>
    </rPh>
    <rPh sb="11" eb="12">
      <t>カン</t>
    </rPh>
    <rPh sb="14" eb="17">
      <t>キョウギカイ</t>
    </rPh>
    <rPh sb="18" eb="20">
      <t>ケッカク</t>
    </rPh>
    <rPh sb="20" eb="22">
      <t>イガイ</t>
    </rPh>
    <phoneticPr fontId="3"/>
  </si>
  <si>
    <t>医師7名､学識経験者2名</t>
  </si>
  <si>
    <t>飾区感染症の診査に
関する協議会（結核）</t>
    <rPh sb="0" eb="3">
      <t>カツシカク</t>
    </rPh>
    <rPh sb="3" eb="5">
      <t>カンセン</t>
    </rPh>
    <rPh sb="5" eb="6">
      <t>ショウ</t>
    </rPh>
    <rPh sb="11" eb="12">
      <t>カン</t>
    </rPh>
    <rPh sb="18" eb="20">
      <t>ケッカク</t>
    </rPh>
    <phoneticPr fontId="3"/>
  </si>
  <si>
    <t>地域保健課</t>
    <rPh sb="0" eb="2">
      <t>チイキ</t>
    </rPh>
    <rPh sb="2" eb="4">
      <t>ホケン</t>
    </rPh>
    <rPh sb="4" eb="5">
      <t>カ</t>
    </rPh>
    <phoneticPr fontId="3"/>
  </si>
  <si>
    <t>医師5名､薬剤師2名</t>
  </si>
  <si>
    <r>
      <t xml:space="preserve">7
</t>
    </r>
    <r>
      <rPr>
        <sz val="8"/>
        <rFont val="ＭＳ ゴシック"/>
        <family val="3"/>
        <charset val="128"/>
      </rPr>
      <t>以内</t>
    </r>
    <rPh sb="2" eb="4">
      <t>イナイ</t>
    </rPh>
    <phoneticPr fontId="3"/>
  </si>
  <si>
    <t>公害健康被害補償
診療報酬審査会</t>
    <phoneticPr fontId="3"/>
  </si>
  <si>
    <t>学識経験者2名､医師5名､弁護士2名､保健所医師2名</t>
  </si>
  <si>
    <r>
      <t xml:space="preserve">15
</t>
    </r>
    <r>
      <rPr>
        <sz val="8"/>
        <rFont val="ＭＳ ゴシック"/>
        <family val="3"/>
        <charset val="128"/>
      </rPr>
      <t>以内</t>
    </r>
    <rPh sb="3" eb="5">
      <t>イナイ</t>
    </rPh>
    <phoneticPr fontId="3"/>
  </si>
  <si>
    <t>公害健康被害
認定審査会</t>
    <phoneticPr fontId="3"/>
  </si>
  <si>
    <t>学識経験者1名､医師3名､保健所医師1名</t>
  </si>
  <si>
    <r>
      <t xml:space="preserve">10
</t>
    </r>
    <r>
      <rPr>
        <sz val="8"/>
        <rFont val="ＭＳ ゴシック"/>
        <family val="3"/>
        <charset val="128"/>
      </rPr>
      <t>以内</t>
    </r>
    <rPh sb="3" eb="5">
      <t>イナイ</t>
    </rPh>
    <phoneticPr fontId="3"/>
  </si>
  <si>
    <t>大気汚染障害者
認定審査会</t>
    <phoneticPr fontId="3"/>
  </si>
  <si>
    <t>介護保険課</t>
    <phoneticPr fontId="3"/>
  </si>
  <si>
    <t>医師､歯科医師､薬剤師､看護師等､理学療法士等､柔道整復師等､介護支援専門員､社会福祉士､介護福祉士､医療施設関係者､社会福祉施設関係者､社会福祉団体関係者</t>
  </si>
  <si>
    <r>
      <t>250</t>
    </r>
    <r>
      <rPr>
        <sz val="9"/>
        <rFont val="ＭＳ ゴシック"/>
        <family val="3"/>
        <charset val="128"/>
      </rPr>
      <t xml:space="preserve">
</t>
    </r>
    <r>
      <rPr>
        <sz val="8"/>
        <rFont val="ＭＳ ゴシック"/>
        <family val="3"/>
        <charset val="128"/>
      </rPr>
      <t>以内</t>
    </r>
    <rPh sb="4" eb="6">
      <t>イナイ</t>
    </rPh>
    <phoneticPr fontId="3"/>
  </si>
  <si>
    <t>介護認定審査会</t>
  </si>
  <si>
    <t>学識経験者3名､保健医療関係者7名､福祉関係者6名､被保険者代表3名､区内関係団体の代表7名､区職員4名</t>
  </si>
  <si>
    <t>3年</t>
  </si>
  <si>
    <r>
      <t xml:space="preserve">30
</t>
    </r>
    <r>
      <rPr>
        <sz val="8"/>
        <rFont val="ＭＳ ゴシック"/>
        <family val="3"/>
        <charset val="128"/>
      </rPr>
      <t>以内</t>
    </r>
    <rPh sb="3" eb="5">
      <t>イナイ</t>
    </rPh>
    <phoneticPr fontId="3"/>
  </si>
  <si>
    <t>介護保険事業審議会</t>
    <phoneticPr fontId="3"/>
  </si>
  <si>
    <t>福祉管理課</t>
    <rPh sb="2" eb="4">
      <t>カンリ</t>
    </rPh>
    <phoneticPr fontId="3"/>
  </si>
  <si>
    <t>区の実情に通ずる者14名</t>
    <phoneticPr fontId="3"/>
  </si>
  <si>
    <t>民生委員推薦会</t>
    <phoneticPr fontId="3"/>
  </si>
  <si>
    <t>生活安全課</t>
    <rPh sb="0" eb="2">
      <t>セイカツ</t>
    </rPh>
    <rPh sb="2" eb="5">
      <t>アンゼンカ</t>
    </rPh>
    <phoneticPr fontId="3"/>
  </si>
  <si>
    <t>区長(会長)､指定地方行政機関の職員､自衛隊に所属する者､都の職員､区副区長､区教育長･消防吏員､区職員､指定公共機関又は指定地方公共機関の役員又は職員､知識又は経験を有する者</t>
  </si>
  <si>
    <r>
      <t xml:space="preserve">55
</t>
    </r>
    <r>
      <rPr>
        <sz val="8"/>
        <rFont val="ＭＳ ゴシック"/>
        <family val="3"/>
        <charset val="128"/>
      </rPr>
      <t>以内</t>
    </r>
    <rPh sb="3" eb="5">
      <t>イナイ</t>
    </rPh>
    <phoneticPr fontId="3"/>
  </si>
  <si>
    <t>国民保護協議会</t>
    <rPh sb="0" eb="2">
      <t>コクミン</t>
    </rPh>
    <rPh sb="2" eb="4">
      <t>ホゴ</t>
    </rPh>
    <rPh sb="4" eb="7">
      <t>キョウギカイ</t>
    </rPh>
    <phoneticPr fontId="3"/>
  </si>
  <si>
    <t>指定公共機関及び指定地方公共機関の役員又は職員､区議会議員､医療関係団体の代表､自主防災組織を構成する者又は学識経験のある者</t>
  </si>
  <si>
    <t>危機管理課</t>
    <rPh sb="0" eb="2">
      <t>キキ</t>
    </rPh>
    <rPh sb="2" eb="4">
      <t>カンリ</t>
    </rPh>
    <rPh sb="4" eb="5">
      <t>カ</t>
    </rPh>
    <phoneticPr fontId="3"/>
  </si>
  <si>
    <t>区長(会長)･指定地方行政機関の職員､陸上自衛隊の自衛官､警視庁の警察官､東京消防庁の消防吏員及び消防団長､都職員･区職員･区教育長</t>
  </si>
  <si>
    <t>在任期間</t>
  </si>
  <si>
    <t>防災会議</t>
    <phoneticPr fontId="3"/>
  </si>
  <si>
    <t>消費生活
センター</t>
    <rPh sb="0" eb="2">
      <t>ショウヒ</t>
    </rPh>
    <rPh sb="2" eb="4">
      <t>セイカツ</t>
    </rPh>
    <phoneticPr fontId="3"/>
  </si>
  <si>
    <t>消費生活対策審議会</t>
    <rPh sb="0" eb="2">
      <t>ショウヒ</t>
    </rPh>
    <rPh sb="2" eb="4">
      <t>セイカツ</t>
    </rPh>
    <rPh sb="4" eb="6">
      <t>タイサク</t>
    </rPh>
    <rPh sb="6" eb="9">
      <t>シンギカイ</t>
    </rPh>
    <phoneticPr fontId="3"/>
  </si>
  <si>
    <t>学識経験者3名､区内関係団体代表4名</t>
  </si>
  <si>
    <t>消費者被害救済委員会</t>
    <rPh sb="0" eb="3">
      <t>ショウヒシャ</t>
    </rPh>
    <rPh sb="3" eb="5">
      <t>ヒガイ</t>
    </rPh>
    <rPh sb="5" eb="7">
      <t>キュウサイ</t>
    </rPh>
    <rPh sb="7" eb="10">
      <t>イインカイ</t>
    </rPh>
    <phoneticPr fontId="3"/>
  </si>
  <si>
    <t>国保年金課</t>
    <rPh sb="0" eb="2">
      <t>コクホ</t>
    </rPh>
    <rPh sb="2" eb="4">
      <t>ネンキン</t>
    </rPh>
    <rPh sb="4" eb="5">
      <t>カ</t>
    </rPh>
    <phoneticPr fontId="3"/>
  </si>
  <si>
    <t>被保険者代表6名､保険医又は保険薬剤師代表6名､
公益代表6名､被用者保険等保険者代表3名</t>
    <phoneticPr fontId="3"/>
  </si>
  <si>
    <t>3年</t>
    <phoneticPr fontId="3"/>
  </si>
  <si>
    <t>国民健康保険
運営協議会</t>
    <phoneticPr fontId="3"/>
  </si>
  <si>
    <t>契約管財課</t>
    <rPh sb="0" eb="2">
      <t>ケイヤク</t>
    </rPh>
    <rPh sb="2" eb="4">
      <t>カンザイ</t>
    </rPh>
    <phoneticPr fontId="3"/>
  </si>
  <si>
    <t>副区長2名(うち1名会長)､学識経験者4名､区職員2名</t>
  </si>
  <si>
    <r>
      <t xml:space="preserve">13
</t>
    </r>
    <r>
      <rPr>
        <sz val="8"/>
        <rFont val="ＭＳ ゴシック"/>
        <family val="3"/>
        <charset val="128"/>
      </rPr>
      <t>以内</t>
    </r>
    <rPh sb="3" eb="5">
      <t>イナイ</t>
    </rPh>
    <phoneticPr fontId="3"/>
  </si>
  <si>
    <t>財産価格審議会</t>
    <phoneticPr fontId="3"/>
  </si>
  <si>
    <t>人権推進課</t>
    <rPh sb="0" eb="2">
      <t>ジンケン</t>
    </rPh>
    <rPh sb="2" eb="4">
      <t>スイシン</t>
    </rPh>
    <rPh sb="4" eb="5">
      <t>カ</t>
    </rPh>
    <phoneticPr fontId="3"/>
  </si>
  <si>
    <t>公募区民代表4名､学識経験者3名､
区内関係団体代表8名､区長が必要と認める者2名</t>
  </si>
  <si>
    <t>男女平等推進審議会</t>
    <rPh sb="0" eb="2">
      <t>ダンジョ</t>
    </rPh>
    <rPh sb="2" eb="4">
      <t>ビョウドウ</t>
    </rPh>
    <rPh sb="4" eb="6">
      <t>スイシン</t>
    </rPh>
    <phoneticPr fontId="3"/>
  </si>
  <si>
    <t>総務課</t>
  </si>
  <si>
    <t>区の区域内の公共的団体の代表者等</t>
  </si>
  <si>
    <t>特別職議員報酬等審議会</t>
    <rPh sb="3" eb="5">
      <t>ギイン</t>
    </rPh>
    <phoneticPr fontId="3"/>
  </si>
  <si>
    <t>区民6名､区議会議員4名、学識経験者3名</t>
    <rPh sb="13" eb="15">
      <t>ガクシキ</t>
    </rPh>
    <rPh sb="15" eb="18">
      <t>ケイケンシャ</t>
    </rPh>
    <rPh sb="19" eb="20">
      <t>メイ</t>
    </rPh>
    <phoneticPr fontId="3"/>
  </si>
  <si>
    <t>情報公開運営委員会</t>
    <phoneticPr fontId="3"/>
  </si>
  <si>
    <t>区民4名､区議会議員4名、学識経験者4名</t>
    <rPh sb="13" eb="15">
      <t>ガクシキ</t>
    </rPh>
    <rPh sb="15" eb="18">
      <t>ケイケンシャ</t>
    </rPh>
    <rPh sb="19" eb="20">
      <t>メイ</t>
    </rPh>
    <phoneticPr fontId="3"/>
  </si>
  <si>
    <r>
      <t xml:space="preserve">13
</t>
    </r>
    <r>
      <rPr>
        <sz val="8"/>
        <rFont val="ＭＳ ゴシック"/>
        <family val="3"/>
        <charset val="128"/>
      </rPr>
      <t>以内</t>
    </r>
    <phoneticPr fontId="3"/>
  </si>
  <si>
    <t>個人情報保護委員会</t>
    <phoneticPr fontId="3"/>
  </si>
  <si>
    <t>学識経験者3名</t>
  </si>
  <si>
    <t>行政不服審査会</t>
    <rPh sb="0" eb="2">
      <t>ギョウセイ</t>
    </rPh>
    <rPh sb="2" eb="4">
      <t>フフク</t>
    </rPh>
    <rPh sb="4" eb="7">
      <t>シンサカイ</t>
    </rPh>
    <phoneticPr fontId="3"/>
  </si>
  <si>
    <t>所管課</t>
  </si>
  <si>
    <t>構成（現員）</t>
  </si>
  <si>
    <t>現員
数</t>
    <phoneticPr fontId="3"/>
  </si>
  <si>
    <t>定員</t>
    <rPh sb="1" eb="2">
      <t>イン</t>
    </rPh>
    <phoneticPr fontId="3"/>
  </si>
  <si>
    <t>名称</t>
  </si>
  <si>
    <t>２　附属機関</t>
    <phoneticPr fontId="3"/>
  </si>
  <si>
    <t>（人事課）</t>
    <rPh sb="1" eb="4">
      <t>ジンジカ</t>
    </rPh>
    <phoneticPr fontId="3"/>
  </si>
  <si>
    <t>歳</t>
    <phoneticPr fontId="3"/>
  </si>
  <si>
    <t>平均年齢</t>
    <rPh sb="0" eb="2">
      <t>ヘイキン</t>
    </rPh>
    <rPh sb="2" eb="4">
      <t>ネンレイ</t>
    </rPh>
    <phoneticPr fontId="3"/>
  </si>
  <si>
    <t>構成割合（％）</t>
    <phoneticPr fontId="3"/>
  </si>
  <si>
    <t>職員数
（人）</t>
    <rPh sb="5" eb="6">
      <t>ヒト</t>
    </rPh>
    <phoneticPr fontId="3"/>
  </si>
  <si>
    <t>（各年度4月1日現在）</t>
    <rPh sb="1" eb="3">
      <t>カクネン</t>
    </rPh>
    <rPh sb="3" eb="4">
      <t>ド</t>
    </rPh>
    <rPh sb="5" eb="6">
      <t>ガツ</t>
    </rPh>
    <rPh sb="7" eb="8">
      <t>ニチ</t>
    </rPh>
    <phoneticPr fontId="3"/>
  </si>
  <si>
    <t>（単位：人）</t>
    <phoneticPr fontId="3"/>
  </si>
  <si>
    <t>（４）年齢層別職員数</t>
    <rPh sb="3" eb="5">
      <t>ネンレイベツ</t>
    </rPh>
    <rPh sb="5" eb="6">
      <t>ソウ</t>
    </rPh>
    <rPh sb="6" eb="7">
      <t>ベツ</t>
    </rPh>
    <rPh sb="7" eb="10">
      <t>ショクインスウ</t>
    </rPh>
    <phoneticPr fontId="3"/>
  </si>
  <si>
    <t>（３）職員数の年度別推移</t>
    <phoneticPr fontId="3"/>
  </si>
  <si>
    <t>＊再任用職員（フルタイム）を含む。</t>
    <phoneticPr fontId="3"/>
  </si>
  <si>
    <t>＊人事・厚生事務組合、清掃一部事務組合等への派遣職員を除く。</t>
    <rPh sb="11" eb="13">
      <t>セイソウ</t>
    </rPh>
    <rPh sb="13" eb="15">
      <t>イチブ</t>
    </rPh>
    <rPh sb="15" eb="17">
      <t>ジム</t>
    </rPh>
    <rPh sb="17" eb="19">
      <t>クミアイ</t>
    </rPh>
    <rPh sb="19" eb="20">
      <t>トウ</t>
    </rPh>
    <rPh sb="22" eb="24">
      <t>ハケン</t>
    </rPh>
    <rPh sb="24" eb="26">
      <t>ショクイン</t>
    </rPh>
    <phoneticPr fontId="3"/>
  </si>
  <si>
    <t>職員数</t>
  </si>
  <si>
    <t>事務系</t>
    <phoneticPr fontId="3"/>
  </si>
  <si>
    <t>区分</t>
  </si>
  <si>
    <t>＊（）内は女性の内数</t>
  </si>
  <si>
    <t>指導主事</t>
    <phoneticPr fontId="3"/>
  </si>
  <si>
    <t>副園長</t>
    <rPh sb="0" eb="3">
      <t>フクエンチョウ</t>
    </rPh>
    <phoneticPr fontId="3"/>
  </si>
  <si>
    <t>園長</t>
    <phoneticPr fontId="3"/>
  </si>
  <si>
    <t>教育委員会</t>
    <phoneticPr fontId="3"/>
  </si>
  <si>
    <t>係長(主査)数</t>
    <phoneticPr fontId="3"/>
  </si>
  <si>
    <t>課長級数</t>
  </si>
  <si>
    <t>部長級数</t>
  </si>
  <si>
    <t>区議会
事務局</t>
    <phoneticPr fontId="3"/>
  </si>
  <si>
    <t>監査
事務局</t>
    <phoneticPr fontId="3"/>
  </si>
  <si>
    <t>選挙管理委
員会事務局</t>
    <rPh sb="0" eb="2">
      <t>センキョ</t>
    </rPh>
    <rPh sb="2" eb="4">
      <t>カンリ</t>
    </rPh>
    <rPh sb="4" eb="5">
      <t>イ</t>
    </rPh>
    <rPh sb="6" eb="7">
      <t>イン</t>
    </rPh>
    <rPh sb="7" eb="8">
      <t>カイ</t>
    </rPh>
    <rPh sb="8" eb="11">
      <t>ジムキョク</t>
    </rPh>
    <phoneticPr fontId="3"/>
  </si>
  <si>
    <t>教育委員会
事務局</t>
    <rPh sb="0" eb="2">
      <t>キョウイク</t>
    </rPh>
    <rPh sb="2" eb="5">
      <t>イインカイ</t>
    </rPh>
    <rPh sb="6" eb="7">
      <t>コト</t>
    </rPh>
    <rPh sb="7" eb="8">
      <t>ツトム</t>
    </rPh>
    <rPh sb="8" eb="9">
      <t>キョク</t>
    </rPh>
    <phoneticPr fontId="3"/>
  </si>
  <si>
    <t>出先機関</t>
    <phoneticPr fontId="3"/>
  </si>
  <si>
    <t>区役所
(庁内）</t>
    <rPh sb="0" eb="1">
      <t>ク</t>
    </rPh>
    <phoneticPr fontId="3"/>
  </si>
  <si>
    <t>（単位：人）</t>
    <phoneticPr fontId="3"/>
  </si>
  <si>
    <t>（１）部・課・係長等数</t>
    <phoneticPr fontId="3"/>
  </si>
  <si>
    <t>３　組織</t>
    <phoneticPr fontId="3"/>
  </si>
  <si>
    <t>＊人事・厚生事務組合、清掃一部事務組合等への派遣職員を除く。</t>
    <rPh sb="11" eb="13">
      <t>セイソウ</t>
    </rPh>
    <rPh sb="13" eb="15">
      <t>イチブ</t>
    </rPh>
    <rPh sb="15" eb="17">
      <t>ジム</t>
    </rPh>
    <rPh sb="17" eb="19">
      <t>クミアイ</t>
    </rPh>
    <rPh sb="19" eb="20">
      <t>トウ</t>
    </rPh>
    <phoneticPr fontId="3"/>
  </si>
  <si>
    <t>＊担当部長、担当課長は各主管課に含む。</t>
  </si>
  <si>
    <t>公園管理所</t>
    <phoneticPr fontId="3"/>
  </si>
  <si>
    <t>障害者施設課</t>
    <rPh sb="0" eb="3">
      <t>ショウガイシャ</t>
    </rPh>
    <rPh sb="3" eb="5">
      <t>シセツ</t>
    </rPh>
    <rPh sb="5" eb="6">
      <t>カ</t>
    </rPh>
    <phoneticPr fontId="3"/>
  </si>
  <si>
    <t>公園課</t>
    <rPh sb="0" eb="2">
      <t>コウエン</t>
    </rPh>
    <rPh sb="2" eb="3">
      <t>カ</t>
    </rPh>
    <phoneticPr fontId="3"/>
  </si>
  <si>
    <t>障害福祉課</t>
    <rPh sb="0" eb="2">
      <t>ショウガイ</t>
    </rPh>
    <rPh sb="2" eb="4">
      <t>フクシ</t>
    </rPh>
    <rPh sb="4" eb="5">
      <t>カ</t>
    </rPh>
    <phoneticPr fontId="3"/>
  </si>
  <si>
    <t>道路保全事務所</t>
    <phoneticPr fontId="3"/>
  </si>
  <si>
    <t>シニア活動支援センター</t>
    <rPh sb="3" eb="5">
      <t>カツドウ</t>
    </rPh>
    <rPh sb="5" eb="7">
      <t>シエン</t>
    </rPh>
    <phoneticPr fontId="3"/>
  </si>
  <si>
    <t>道路補修課</t>
    <phoneticPr fontId="3"/>
  </si>
  <si>
    <t>清掃事務所</t>
  </si>
  <si>
    <t>立石駅周辺地区街づくり事務所</t>
    <rPh sb="0" eb="2">
      <t>タテイシ</t>
    </rPh>
    <rPh sb="2" eb="3">
      <t>エキ</t>
    </rPh>
    <rPh sb="3" eb="7">
      <t>シュウヘンチク</t>
    </rPh>
    <phoneticPr fontId="3"/>
  </si>
  <si>
    <t>観光課</t>
    <rPh sb="0" eb="3">
      <t>カンコウカ</t>
    </rPh>
    <phoneticPr fontId="3"/>
  </si>
  <si>
    <t>子ども家庭支援課</t>
    <rPh sb="0" eb="1">
      <t>コ</t>
    </rPh>
    <rPh sb="3" eb="5">
      <t>カテイ</t>
    </rPh>
    <rPh sb="5" eb="7">
      <t>シエン</t>
    </rPh>
    <rPh sb="7" eb="8">
      <t>カ</t>
    </rPh>
    <phoneticPr fontId="3"/>
  </si>
  <si>
    <t>商工振興課</t>
    <rPh sb="0" eb="1">
      <t>ショウ</t>
    </rPh>
    <rPh sb="1" eb="2">
      <t>タクミ</t>
    </rPh>
    <rPh sb="2" eb="3">
      <t>ブルイ</t>
    </rPh>
    <rPh sb="3" eb="4">
      <t>キョウ</t>
    </rPh>
    <rPh sb="4" eb="5">
      <t>カ</t>
    </rPh>
    <phoneticPr fontId="3"/>
  </si>
  <si>
    <t>保育園</t>
  </si>
  <si>
    <t>消費生活センター</t>
  </si>
  <si>
    <t>幼稚園</t>
    <phoneticPr fontId="3"/>
  </si>
  <si>
    <t>子ども未来プラザ</t>
    <rPh sb="0" eb="1">
      <t>コ</t>
    </rPh>
    <rPh sb="3" eb="5">
      <t>ミライ</t>
    </rPh>
    <phoneticPr fontId="3"/>
  </si>
  <si>
    <t>産業経済課</t>
    <rPh sb="2" eb="4">
      <t>ケイザイ</t>
    </rPh>
    <phoneticPr fontId="3"/>
  </si>
  <si>
    <t>中学校</t>
    <phoneticPr fontId="3"/>
  </si>
  <si>
    <t>児童館</t>
  </si>
  <si>
    <t>文化国際課</t>
    <rPh sb="0" eb="2">
      <t>ブンカ</t>
    </rPh>
    <rPh sb="2" eb="5">
      <t>コクサイカ</t>
    </rPh>
    <phoneticPr fontId="3"/>
  </si>
  <si>
    <t>保田しおさい学校</t>
    <phoneticPr fontId="3"/>
  </si>
  <si>
    <t>金町保健センター</t>
    <rPh sb="0" eb="2">
      <t>カナマチ</t>
    </rPh>
    <phoneticPr fontId="3"/>
  </si>
  <si>
    <t>区民事務所</t>
  </si>
  <si>
    <t>小学校</t>
    <phoneticPr fontId="3"/>
  </si>
  <si>
    <t>青戸保健センター</t>
    <rPh sb="0" eb="2">
      <t>アオト</t>
    </rPh>
    <rPh sb="2" eb="4">
      <t>ホケン</t>
    </rPh>
    <phoneticPr fontId="3"/>
  </si>
  <si>
    <t>地区センター</t>
    <rPh sb="0" eb="2">
      <t>チク</t>
    </rPh>
    <phoneticPr fontId="3"/>
  </si>
  <si>
    <t>中央図書館</t>
    <rPh sb="0" eb="2">
      <t>チュウオウ</t>
    </rPh>
    <rPh sb="2" eb="5">
      <t>トショカン</t>
    </rPh>
    <phoneticPr fontId="3"/>
  </si>
  <si>
    <t>施設維持課</t>
    <rPh sb="0" eb="2">
      <t>シセツ</t>
    </rPh>
    <rPh sb="2" eb="4">
      <t>イジ</t>
    </rPh>
    <rPh sb="4" eb="5">
      <t>カ</t>
    </rPh>
    <phoneticPr fontId="3"/>
  </si>
  <si>
    <t>生涯スポーツ課</t>
    <phoneticPr fontId="3"/>
  </si>
  <si>
    <t>健康づくり課</t>
    <rPh sb="0" eb="2">
      <t>ケンコウ</t>
    </rPh>
    <rPh sb="5" eb="6">
      <t>カ</t>
    </rPh>
    <phoneticPr fontId="3"/>
  </si>
  <si>
    <t>人材育成課</t>
    <rPh sb="0" eb="2">
      <t>ジンザイ</t>
    </rPh>
    <rPh sb="2" eb="4">
      <t>イクセイ</t>
    </rPh>
    <rPh sb="4" eb="5">
      <t>カ</t>
    </rPh>
    <phoneticPr fontId="3"/>
  </si>
  <si>
    <t>郷土と天文の博物館</t>
    <rPh sb="8" eb="9">
      <t>カン</t>
    </rPh>
    <phoneticPr fontId="3"/>
  </si>
  <si>
    <t>生活衛生課</t>
    <rPh sb="0" eb="2">
      <t>セイカツ</t>
    </rPh>
    <rPh sb="2" eb="4">
      <t>エイセイ</t>
    </rPh>
    <rPh sb="4" eb="5">
      <t>カ</t>
    </rPh>
    <phoneticPr fontId="3"/>
  </si>
  <si>
    <t>総合教育センター</t>
    <phoneticPr fontId="3"/>
  </si>
  <si>
    <t>地域保健課</t>
    <rPh sb="0" eb="2">
      <t>チイキ</t>
    </rPh>
    <phoneticPr fontId="3"/>
  </si>
  <si>
    <t>すぐやる分室</t>
    <rPh sb="4" eb="6">
      <t>ブンシツ</t>
    </rPh>
    <phoneticPr fontId="3"/>
  </si>
  <si>
    <t>教育総務課分室</t>
    <rPh sb="0" eb="2">
      <t>キョウイク</t>
    </rPh>
    <rPh sb="2" eb="4">
      <t>ソウム</t>
    </rPh>
    <phoneticPr fontId="3"/>
  </si>
  <si>
    <t>東生活課</t>
  </si>
  <si>
    <t>職員数</t>
    <phoneticPr fontId="3"/>
  </si>
  <si>
    <t>所属名</t>
  </si>
  <si>
    <t>職員数</t>
    <phoneticPr fontId="3"/>
  </si>
  <si>
    <t>イ　出先機関関係</t>
    <phoneticPr fontId="3"/>
  </si>
  <si>
    <t>調整課</t>
    <rPh sb="0" eb="2">
      <t>チョウセイ</t>
    </rPh>
    <rPh sb="2" eb="3">
      <t>カ</t>
    </rPh>
    <phoneticPr fontId="3"/>
  </si>
  <si>
    <t>戸籍住民課</t>
  </si>
  <si>
    <t>区議会事務局</t>
    <phoneticPr fontId="3"/>
  </si>
  <si>
    <t>子ども応援課</t>
    <rPh sb="0" eb="1">
      <t>コ</t>
    </rPh>
    <rPh sb="3" eb="5">
      <t>オウエン</t>
    </rPh>
    <rPh sb="5" eb="6">
      <t>カ</t>
    </rPh>
    <phoneticPr fontId="3"/>
  </si>
  <si>
    <t>地域振興課</t>
  </si>
  <si>
    <t>選挙管理委員会事務局</t>
    <phoneticPr fontId="3"/>
  </si>
  <si>
    <t>保育課</t>
    <rPh sb="0" eb="2">
      <t>ホイク</t>
    </rPh>
    <rPh sb="2" eb="3">
      <t>カ</t>
    </rPh>
    <phoneticPr fontId="3"/>
  </si>
  <si>
    <t>監査事務局</t>
    <phoneticPr fontId="3"/>
  </si>
  <si>
    <t>子育て支援課</t>
    <rPh sb="0" eb="1">
      <t>コ</t>
    </rPh>
    <rPh sb="1" eb="2">
      <t>イク</t>
    </rPh>
    <rPh sb="3" eb="4">
      <t>ササ</t>
    </rPh>
    <rPh sb="4" eb="5">
      <t>オン</t>
    </rPh>
    <rPh sb="5" eb="6">
      <t>カ</t>
    </rPh>
    <phoneticPr fontId="3"/>
  </si>
  <si>
    <t>営繕課</t>
    <phoneticPr fontId="3"/>
  </si>
  <si>
    <t>生涯学習課</t>
    <phoneticPr fontId="3"/>
  </si>
  <si>
    <t>育成課</t>
    <rPh sb="0" eb="2">
      <t>イクセイ</t>
    </rPh>
    <rPh sb="2" eb="3">
      <t>カ</t>
    </rPh>
    <phoneticPr fontId="3"/>
  </si>
  <si>
    <t>施設管理課</t>
    <rPh sb="0" eb="2">
      <t>シセツ</t>
    </rPh>
    <rPh sb="2" eb="4">
      <t>カンリ</t>
    </rPh>
    <rPh sb="4" eb="5">
      <t>カ</t>
    </rPh>
    <phoneticPr fontId="3"/>
  </si>
  <si>
    <t>放課後支援課</t>
    <rPh sb="0" eb="3">
      <t>ホウカゴ</t>
    </rPh>
    <rPh sb="3" eb="5">
      <t>シエン</t>
    </rPh>
    <rPh sb="5" eb="6">
      <t>カ</t>
    </rPh>
    <phoneticPr fontId="3"/>
  </si>
  <si>
    <t>地域保健課</t>
    <rPh sb="0" eb="1">
      <t>チ</t>
    </rPh>
    <rPh sb="1" eb="2">
      <t>イキ</t>
    </rPh>
    <rPh sb="2" eb="3">
      <t>タモツ</t>
    </rPh>
    <phoneticPr fontId="3"/>
  </si>
  <si>
    <t>税務課</t>
    <phoneticPr fontId="3"/>
  </si>
  <si>
    <t>地域教育課</t>
    <rPh sb="0" eb="2">
      <t>チイキ</t>
    </rPh>
    <rPh sb="2" eb="5">
      <t>キョウイクカ</t>
    </rPh>
    <phoneticPr fontId="3"/>
  </si>
  <si>
    <t>西生活課</t>
    <phoneticPr fontId="3"/>
  </si>
  <si>
    <t>収納対策課</t>
    <phoneticPr fontId="3"/>
  </si>
  <si>
    <t>指導室</t>
    <phoneticPr fontId="3"/>
  </si>
  <si>
    <t>契約管財課</t>
    <phoneticPr fontId="3"/>
  </si>
  <si>
    <t>学務課</t>
    <phoneticPr fontId="3"/>
  </si>
  <si>
    <t>国保年金課</t>
    <rPh sb="1" eb="2">
      <t>ホ</t>
    </rPh>
    <phoneticPr fontId="3"/>
  </si>
  <si>
    <t>人事課</t>
    <phoneticPr fontId="3"/>
  </si>
  <si>
    <t>教育総務課</t>
    <rPh sb="0" eb="2">
      <t>キョウイク</t>
    </rPh>
    <rPh sb="2" eb="4">
      <t>ソウム</t>
    </rPh>
    <phoneticPr fontId="3"/>
  </si>
  <si>
    <t>すぐやる課</t>
    <rPh sb="4" eb="5">
      <t>カ</t>
    </rPh>
    <phoneticPr fontId="3"/>
  </si>
  <si>
    <t>会計管理課</t>
    <rPh sb="0" eb="2">
      <t>カイケイ</t>
    </rPh>
    <rPh sb="2" eb="4">
      <t>カンリ</t>
    </rPh>
    <rPh sb="4" eb="5">
      <t>カ</t>
    </rPh>
    <phoneticPr fontId="3"/>
  </si>
  <si>
    <t>高齢者支援課</t>
    <rPh sb="2" eb="3">
      <t>シャ</t>
    </rPh>
    <rPh sb="3" eb="4">
      <t>ササ</t>
    </rPh>
    <rPh sb="4" eb="5">
      <t>エン</t>
    </rPh>
    <rPh sb="5" eb="6">
      <t>カ</t>
    </rPh>
    <phoneticPr fontId="3"/>
  </si>
  <si>
    <t>広報課</t>
    <rPh sb="0" eb="3">
      <t>コウホウカ</t>
    </rPh>
    <phoneticPr fontId="3"/>
  </si>
  <si>
    <t>道路建設課</t>
    <phoneticPr fontId="3"/>
  </si>
  <si>
    <t>福祉管理課</t>
    <rPh sb="2" eb="3">
      <t>カン</t>
    </rPh>
    <rPh sb="3" eb="4">
      <t>リ</t>
    </rPh>
    <phoneticPr fontId="3"/>
  </si>
  <si>
    <t>秘書課</t>
    <phoneticPr fontId="3"/>
  </si>
  <si>
    <t>道路管理課</t>
    <phoneticPr fontId="3"/>
  </si>
  <si>
    <t>リサイクル清掃課</t>
    <phoneticPr fontId="3"/>
  </si>
  <si>
    <t>総務課</t>
    <phoneticPr fontId="3"/>
  </si>
  <si>
    <t>建築課</t>
    <phoneticPr fontId="3"/>
  </si>
  <si>
    <t>環境課</t>
    <phoneticPr fontId="3"/>
  </si>
  <si>
    <t>財政課</t>
    <phoneticPr fontId="3"/>
  </si>
  <si>
    <t>地域防災課</t>
    <rPh sb="0" eb="2">
      <t>チイキ</t>
    </rPh>
    <rPh sb="2" eb="5">
      <t>ボウサイカ</t>
    </rPh>
    <phoneticPr fontId="3"/>
  </si>
  <si>
    <t>政策企画課</t>
    <phoneticPr fontId="3"/>
  </si>
  <si>
    <t>交通政策課</t>
    <rPh sb="0" eb="2">
      <t>コウツウ</t>
    </rPh>
    <rPh sb="2" eb="5">
      <t>セイサクカ</t>
    </rPh>
    <phoneticPr fontId="3"/>
  </si>
  <si>
    <t>ア　区役所関係</t>
    <phoneticPr fontId="3"/>
  </si>
  <si>
    <t>（５）職員数</t>
    <phoneticPr fontId="3"/>
  </si>
  <si>
    <t>庶務係、議事調査担当係（４）</t>
    <rPh sb="0" eb="2">
      <t>ショム</t>
    </rPh>
    <rPh sb="2" eb="3">
      <t>カカリ</t>
    </rPh>
    <rPh sb="4" eb="6">
      <t>ギジ</t>
    </rPh>
    <rPh sb="6" eb="8">
      <t>チョウサ</t>
    </rPh>
    <rPh sb="8" eb="10">
      <t>タントウ</t>
    </rPh>
    <rPh sb="10" eb="11">
      <t>カカリ</t>
    </rPh>
    <phoneticPr fontId="3"/>
  </si>
  <si>
    <t>次長</t>
    <rPh sb="0" eb="2">
      <t>ジチョウ</t>
    </rPh>
    <phoneticPr fontId="3"/>
  </si>
  <si>
    <t>事務局長</t>
    <rPh sb="0" eb="2">
      <t>ジム</t>
    </rPh>
    <rPh sb="2" eb="3">
      <t>キョク</t>
    </rPh>
    <rPh sb="3" eb="4">
      <t>チョウ</t>
    </rPh>
    <phoneticPr fontId="3"/>
  </si>
  <si>
    <t>区議会</t>
    <rPh sb="0" eb="3">
      <t>クギカイ</t>
    </rPh>
    <phoneticPr fontId="3"/>
  </si>
  <si>
    <t>（区議会事務局）</t>
    <rPh sb="1" eb="2">
      <t>ク</t>
    </rPh>
    <rPh sb="2" eb="4">
      <t>ギカイ</t>
    </rPh>
    <rPh sb="4" eb="7">
      <t>ジムキョク</t>
    </rPh>
    <phoneticPr fontId="3"/>
  </si>
  <si>
    <t>主任書記</t>
    <rPh sb="0" eb="2">
      <t>シュニン</t>
    </rPh>
    <rPh sb="2" eb="4">
      <t>ショキ</t>
    </rPh>
    <phoneticPr fontId="3"/>
  </si>
  <si>
    <t>農業委員会</t>
    <rPh sb="0" eb="2">
      <t>ノウギョウ</t>
    </rPh>
    <rPh sb="2" eb="5">
      <t>イインカイ</t>
    </rPh>
    <phoneticPr fontId="3"/>
  </si>
  <si>
    <t>選挙担当係</t>
    <rPh sb="0" eb="2">
      <t>センキョ</t>
    </rPh>
    <rPh sb="2" eb="4">
      <t>タントウ</t>
    </rPh>
    <rPh sb="4" eb="5">
      <t>カカリ</t>
    </rPh>
    <phoneticPr fontId="3"/>
  </si>
  <si>
    <t>選挙管理委員会</t>
    <rPh sb="0" eb="2">
      <t>センキョ</t>
    </rPh>
    <rPh sb="2" eb="4">
      <t>カンリ</t>
    </rPh>
    <rPh sb="4" eb="7">
      <t>イインカイ</t>
    </rPh>
    <phoneticPr fontId="3"/>
  </si>
  <si>
    <t>（選挙管理委員会事務局）</t>
    <rPh sb="1" eb="3">
      <t>センキョ</t>
    </rPh>
    <rPh sb="3" eb="5">
      <t>カンリ</t>
    </rPh>
    <rPh sb="5" eb="8">
      <t>イインカイ</t>
    </rPh>
    <rPh sb="8" eb="11">
      <t>ジムキョク</t>
    </rPh>
    <phoneticPr fontId="3"/>
  </si>
  <si>
    <t>監査担当係（４）</t>
    <rPh sb="0" eb="2">
      <t>カンサ</t>
    </rPh>
    <rPh sb="2" eb="4">
      <t>タントウ</t>
    </rPh>
    <rPh sb="4" eb="5">
      <t>カカリ</t>
    </rPh>
    <phoneticPr fontId="3"/>
  </si>
  <si>
    <t>監査委員</t>
    <rPh sb="0" eb="2">
      <t>カンサ</t>
    </rPh>
    <rPh sb="2" eb="4">
      <t>イイン</t>
    </rPh>
    <phoneticPr fontId="3"/>
  </si>
  <si>
    <t>（監査事務局）</t>
    <rPh sb="1" eb="3">
      <t>カンサ</t>
    </rPh>
    <rPh sb="3" eb="6">
      <t>ジムキョク</t>
    </rPh>
    <phoneticPr fontId="3"/>
  </si>
  <si>
    <t>管理係、事業推進係、図書館（６）</t>
    <rPh sb="0" eb="2">
      <t>カンリ</t>
    </rPh>
    <rPh sb="2" eb="3">
      <t>カカリ</t>
    </rPh>
    <rPh sb="4" eb="6">
      <t>ジギョウ</t>
    </rPh>
    <rPh sb="6" eb="8">
      <t>スイシン</t>
    </rPh>
    <rPh sb="8" eb="9">
      <t>カカリ</t>
    </rPh>
    <rPh sb="10" eb="13">
      <t>トショカン</t>
    </rPh>
    <phoneticPr fontId="3"/>
  </si>
  <si>
    <t>管理係、事業係</t>
    <rPh sb="0" eb="2">
      <t>カンリ</t>
    </rPh>
    <rPh sb="2" eb="3">
      <t>カカリ</t>
    </rPh>
    <rPh sb="4" eb="6">
      <t>ジギョウ</t>
    </rPh>
    <rPh sb="6" eb="7">
      <t>カカリ</t>
    </rPh>
    <phoneticPr fontId="3"/>
  </si>
  <si>
    <t>生涯スポーツ課</t>
    <rPh sb="0" eb="2">
      <t>ショウガイ</t>
    </rPh>
    <rPh sb="6" eb="7">
      <t>カ</t>
    </rPh>
    <phoneticPr fontId="3"/>
  </si>
  <si>
    <t>生涯学習係、学び支援係、区民大学係、郷土と天文の博物館</t>
    <rPh sb="0" eb="2">
      <t>ショウガイ</t>
    </rPh>
    <rPh sb="2" eb="4">
      <t>ガクシュウ</t>
    </rPh>
    <rPh sb="4" eb="5">
      <t>カカリ</t>
    </rPh>
    <rPh sb="6" eb="7">
      <t>マナ</t>
    </rPh>
    <rPh sb="8" eb="10">
      <t>シエン</t>
    </rPh>
    <rPh sb="10" eb="11">
      <t>カカリ</t>
    </rPh>
    <rPh sb="12" eb="14">
      <t>クミン</t>
    </rPh>
    <rPh sb="14" eb="16">
      <t>ダイガク</t>
    </rPh>
    <rPh sb="16" eb="17">
      <t>カカリ</t>
    </rPh>
    <phoneticPr fontId="3"/>
  </si>
  <si>
    <t>生涯学習課</t>
    <rPh sb="0" eb="2">
      <t>ショウガイ</t>
    </rPh>
    <rPh sb="2" eb="4">
      <t>ガクシュウ</t>
    </rPh>
    <rPh sb="4" eb="5">
      <t>カ</t>
    </rPh>
    <phoneticPr fontId="3"/>
  </si>
  <si>
    <t>放課後支援係</t>
    <rPh sb="0" eb="3">
      <t>ホウカゴ</t>
    </rPh>
    <rPh sb="3" eb="5">
      <t>シエン</t>
    </rPh>
    <rPh sb="5" eb="6">
      <t>カカリ</t>
    </rPh>
    <phoneticPr fontId="3"/>
  </si>
  <si>
    <t>◆放課後支援課</t>
    <rPh sb="1" eb="4">
      <t>ホウカゴ</t>
    </rPh>
    <rPh sb="4" eb="6">
      <t>シエン</t>
    </rPh>
    <rPh sb="6" eb="7">
      <t>カ</t>
    </rPh>
    <phoneticPr fontId="3"/>
  </si>
  <si>
    <t>青少年育成係、地域家庭連携係、放課後子ども事業係</t>
    <rPh sb="0" eb="3">
      <t>セイショウネン</t>
    </rPh>
    <rPh sb="3" eb="5">
      <t>イクセイ</t>
    </rPh>
    <rPh sb="5" eb="6">
      <t>カカリ</t>
    </rPh>
    <rPh sb="7" eb="9">
      <t>チイキ</t>
    </rPh>
    <rPh sb="9" eb="11">
      <t>カテイ</t>
    </rPh>
    <rPh sb="11" eb="13">
      <t>レンケイ</t>
    </rPh>
    <rPh sb="13" eb="14">
      <t>カカリ</t>
    </rPh>
    <rPh sb="15" eb="18">
      <t>ホウカゴ</t>
    </rPh>
    <rPh sb="18" eb="19">
      <t>コ</t>
    </rPh>
    <rPh sb="21" eb="23">
      <t>ジギョウ</t>
    </rPh>
    <rPh sb="23" eb="24">
      <t>カカリ</t>
    </rPh>
    <phoneticPr fontId="3"/>
  </si>
  <si>
    <t>◆地域教育課</t>
    <rPh sb="1" eb="3">
      <t>チイキ</t>
    </rPh>
    <rPh sb="3" eb="5">
      <t>キョウイク</t>
    </rPh>
    <rPh sb="5" eb="6">
      <t>カ</t>
    </rPh>
    <phoneticPr fontId="3"/>
  </si>
  <si>
    <t>◆学校教育支援担当課長</t>
    <rPh sb="1" eb="3">
      <t>ガッコウ</t>
    </rPh>
    <rPh sb="3" eb="5">
      <t>キョウイク</t>
    </rPh>
    <rPh sb="5" eb="7">
      <t>シエン</t>
    </rPh>
    <rPh sb="7" eb="9">
      <t>タントウ</t>
    </rPh>
    <rPh sb="9" eb="11">
      <t>カチョウ</t>
    </rPh>
    <phoneticPr fontId="3"/>
  </si>
  <si>
    <t>◆指導室</t>
    <rPh sb="1" eb="4">
      <t>シドウシツ</t>
    </rPh>
    <phoneticPr fontId="3"/>
  </si>
  <si>
    <t>◆の組織を所掌</t>
    <rPh sb="2" eb="4">
      <t>ソシキ</t>
    </rPh>
    <rPh sb="5" eb="7">
      <t>ショショウ</t>
    </rPh>
    <phoneticPr fontId="3"/>
  </si>
  <si>
    <t>学事係、給食保健係</t>
    <rPh sb="0" eb="2">
      <t>ガクジ</t>
    </rPh>
    <rPh sb="2" eb="3">
      <t>カカリ</t>
    </rPh>
    <rPh sb="4" eb="6">
      <t>キュウショク</t>
    </rPh>
    <rPh sb="6" eb="8">
      <t>ホケン</t>
    </rPh>
    <rPh sb="8" eb="9">
      <t>カカリ</t>
    </rPh>
    <phoneticPr fontId="3"/>
  </si>
  <si>
    <t>学務課</t>
    <rPh sb="0" eb="2">
      <t>ガクム</t>
    </rPh>
    <rPh sb="2" eb="3">
      <t>カ</t>
    </rPh>
    <phoneticPr fontId="3"/>
  </si>
  <si>
    <t>学校施設担当課長</t>
    <rPh sb="0" eb="2">
      <t>ガッコウ</t>
    </rPh>
    <rPh sb="2" eb="4">
      <t>シセツ</t>
    </rPh>
    <rPh sb="4" eb="6">
      <t>タントウ</t>
    </rPh>
    <rPh sb="6" eb="8">
      <t>カチョウ</t>
    </rPh>
    <phoneticPr fontId="3"/>
  </si>
  <si>
    <t>学校教育
担当部長</t>
    <rPh sb="0" eb="2">
      <t>ガッコウ</t>
    </rPh>
    <rPh sb="2" eb="4">
      <t>キョウイク</t>
    </rPh>
    <rPh sb="5" eb="7">
      <t>タントウ</t>
    </rPh>
    <rPh sb="7" eb="9">
      <t>ブチョウ</t>
    </rPh>
    <phoneticPr fontId="3"/>
  </si>
  <si>
    <t>教育総務係、教育企画係、学校施設係</t>
    <rPh sb="0" eb="2">
      <t>キョウイク</t>
    </rPh>
    <rPh sb="2" eb="4">
      <t>ソウム</t>
    </rPh>
    <rPh sb="4" eb="5">
      <t>カカリ</t>
    </rPh>
    <rPh sb="6" eb="8">
      <t>キョウイク</t>
    </rPh>
    <rPh sb="8" eb="10">
      <t>キカク</t>
    </rPh>
    <rPh sb="10" eb="11">
      <t>カカリ</t>
    </rPh>
    <rPh sb="12" eb="14">
      <t>ガッコウ</t>
    </rPh>
    <rPh sb="14" eb="16">
      <t>シセツ</t>
    </rPh>
    <rPh sb="16" eb="17">
      <t>カカリ</t>
    </rPh>
    <phoneticPr fontId="3"/>
  </si>
  <si>
    <t>教育総務課</t>
    <rPh sb="0" eb="2">
      <t>キョウイク</t>
    </rPh>
    <rPh sb="2" eb="4">
      <t>ソウム</t>
    </rPh>
    <rPh sb="4" eb="5">
      <t>カ</t>
    </rPh>
    <phoneticPr fontId="3"/>
  </si>
  <si>
    <t>教育次長</t>
    <rPh sb="0" eb="2">
      <t>キョウイク</t>
    </rPh>
    <rPh sb="2" eb="4">
      <t>ジチョウ</t>
    </rPh>
    <phoneticPr fontId="3"/>
  </si>
  <si>
    <t>教育長</t>
    <rPh sb="0" eb="3">
      <t>キョウイクチョウ</t>
    </rPh>
    <phoneticPr fontId="3"/>
  </si>
  <si>
    <t>教育
委員会</t>
    <rPh sb="0" eb="2">
      <t>キョウイク</t>
    </rPh>
    <rPh sb="3" eb="6">
      <t>イインカイ</t>
    </rPh>
    <phoneticPr fontId="3"/>
  </si>
  <si>
    <t>（教育委員会事務局）</t>
    <rPh sb="1" eb="3">
      <t>キョウイク</t>
    </rPh>
    <rPh sb="3" eb="6">
      <t>イインカイ</t>
    </rPh>
    <rPh sb="6" eb="9">
      <t>ジムキョク</t>
    </rPh>
    <phoneticPr fontId="3"/>
  </si>
  <si>
    <t>会計管理係、出納係</t>
    <rPh sb="0" eb="2">
      <t>カイケイ</t>
    </rPh>
    <rPh sb="2" eb="4">
      <t>カンリ</t>
    </rPh>
    <rPh sb="4" eb="5">
      <t>カカリ</t>
    </rPh>
    <rPh sb="6" eb="8">
      <t>スイトウ</t>
    </rPh>
    <rPh sb="8" eb="9">
      <t>カカリ</t>
    </rPh>
    <phoneticPr fontId="3"/>
  </si>
  <si>
    <t>会計管理者</t>
    <rPh sb="0" eb="2">
      <t>カイケイ</t>
    </rPh>
    <rPh sb="2" eb="5">
      <t>カンリシャ</t>
    </rPh>
    <phoneticPr fontId="3"/>
  </si>
  <si>
    <t>（会計管理室）</t>
    <rPh sb="1" eb="3">
      <t>カイケイ</t>
    </rPh>
    <rPh sb="3" eb="5">
      <t>カンリ</t>
    </rPh>
    <rPh sb="5" eb="6">
      <t>シツ</t>
    </rPh>
    <phoneticPr fontId="3"/>
  </si>
  <si>
    <t>工務係、建設係、施設再生係、管理運営係、公園管理所</t>
    <rPh sb="0" eb="2">
      <t>コウム</t>
    </rPh>
    <rPh sb="2" eb="3">
      <t>カカリ</t>
    </rPh>
    <rPh sb="4" eb="6">
      <t>ケンセツ</t>
    </rPh>
    <rPh sb="6" eb="7">
      <t>カカリ</t>
    </rPh>
    <rPh sb="8" eb="10">
      <t>シセツ</t>
    </rPh>
    <rPh sb="10" eb="12">
      <t>サイセイ</t>
    </rPh>
    <rPh sb="12" eb="13">
      <t>カカリ</t>
    </rPh>
    <rPh sb="14" eb="16">
      <t>カンリ</t>
    </rPh>
    <rPh sb="16" eb="18">
      <t>ウンエイ</t>
    </rPh>
    <rPh sb="18" eb="19">
      <t>カカリ</t>
    </rPh>
    <rPh sb="20" eb="22">
      <t>コウエン</t>
    </rPh>
    <rPh sb="22" eb="24">
      <t>カンリ</t>
    </rPh>
    <rPh sb="24" eb="25">
      <t>ショ</t>
    </rPh>
    <phoneticPr fontId="3"/>
  </si>
  <si>
    <t>◆公園課</t>
    <rPh sb="1" eb="3">
      <t>コウエン</t>
    </rPh>
    <rPh sb="3" eb="4">
      <t>カ</t>
    </rPh>
    <phoneticPr fontId="3"/>
  </si>
  <si>
    <t>道路保全事務所</t>
    <rPh sb="0" eb="2">
      <t>ドウロ</t>
    </rPh>
    <rPh sb="2" eb="4">
      <t>ホゼン</t>
    </rPh>
    <rPh sb="4" eb="6">
      <t>ジム</t>
    </rPh>
    <rPh sb="6" eb="7">
      <t>ショ</t>
    </rPh>
    <phoneticPr fontId="3"/>
  </si>
  <si>
    <t>工務係、道路照明係、工事第一係、工事第二係、橋梁係、街路樹係、</t>
    <rPh sb="0" eb="2">
      <t>コウム</t>
    </rPh>
    <rPh sb="2" eb="3">
      <t>カカリ</t>
    </rPh>
    <rPh sb="4" eb="6">
      <t>ドウロ</t>
    </rPh>
    <rPh sb="6" eb="8">
      <t>ショウメイ</t>
    </rPh>
    <rPh sb="8" eb="9">
      <t>カカリ</t>
    </rPh>
    <rPh sb="10" eb="12">
      <t>コウジ</t>
    </rPh>
    <rPh sb="12" eb="14">
      <t>ダイイチ</t>
    </rPh>
    <rPh sb="14" eb="15">
      <t>カカリ</t>
    </rPh>
    <rPh sb="16" eb="18">
      <t>コウジ</t>
    </rPh>
    <rPh sb="18" eb="20">
      <t>ダイニ</t>
    </rPh>
    <rPh sb="20" eb="21">
      <t>カカリ</t>
    </rPh>
    <rPh sb="22" eb="24">
      <t>キョウリョウ</t>
    </rPh>
    <rPh sb="24" eb="25">
      <t>カカリ</t>
    </rPh>
    <phoneticPr fontId="3"/>
  </si>
  <si>
    <t>◆道路補修課</t>
    <rPh sb="1" eb="3">
      <t>ドウロ</t>
    </rPh>
    <rPh sb="3" eb="5">
      <t>ホシュウ</t>
    </rPh>
    <rPh sb="5" eb="6">
      <t>カ</t>
    </rPh>
    <phoneticPr fontId="3"/>
  </si>
  <si>
    <t>事業推進係、工事係、用地第一係、用地第二係、用地第三係</t>
    <rPh sb="0" eb="2">
      <t>ジギョウ</t>
    </rPh>
    <rPh sb="2" eb="4">
      <t>スイシン</t>
    </rPh>
    <rPh sb="4" eb="5">
      <t>カカリ</t>
    </rPh>
    <rPh sb="6" eb="8">
      <t>コウジ</t>
    </rPh>
    <rPh sb="8" eb="9">
      <t>カカリ</t>
    </rPh>
    <rPh sb="10" eb="12">
      <t>ヨウチ</t>
    </rPh>
    <rPh sb="12" eb="14">
      <t>ダイイチ</t>
    </rPh>
    <rPh sb="14" eb="15">
      <t>カカリ</t>
    </rPh>
    <rPh sb="16" eb="18">
      <t>ヨウチ</t>
    </rPh>
    <rPh sb="18" eb="20">
      <t>ダイニ</t>
    </rPh>
    <rPh sb="20" eb="21">
      <t>カカリ</t>
    </rPh>
    <phoneticPr fontId="3"/>
  </si>
  <si>
    <t>◆道路建設課</t>
    <rPh sb="1" eb="3">
      <t>ドウロ</t>
    </rPh>
    <rPh sb="3" eb="5">
      <t>ケンセツ</t>
    </rPh>
    <rPh sb="5" eb="6">
      <t>カ</t>
    </rPh>
    <phoneticPr fontId="3"/>
  </si>
  <si>
    <t>管理係、占用監察係、測量係</t>
    <rPh sb="0" eb="2">
      <t>カンリ</t>
    </rPh>
    <rPh sb="2" eb="3">
      <t>カカリ</t>
    </rPh>
    <rPh sb="4" eb="6">
      <t>センヨウ</t>
    </rPh>
    <rPh sb="6" eb="8">
      <t>カンサツ</t>
    </rPh>
    <rPh sb="8" eb="9">
      <t>カカリ</t>
    </rPh>
    <rPh sb="10" eb="12">
      <t>ソクリョウ</t>
    </rPh>
    <rPh sb="12" eb="13">
      <t>カカリ</t>
    </rPh>
    <phoneticPr fontId="3"/>
  </si>
  <si>
    <t>◆道路管理課</t>
    <rPh sb="1" eb="3">
      <t>ドウロ</t>
    </rPh>
    <rPh sb="3" eb="5">
      <t>カンリ</t>
    </rPh>
    <rPh sb="5" eb="6">
      <t>カ</t>
    </rPh>
    <phoneticPr fontId="3"/>
  </si>
  <si>
    <t>事務係、計画指導係、審査係、構造設備係、建築安全係</t>
    <rPh sb="0" eb="2">
      <t>ジム</t>
    </rPh>
    <rPh sb="2" eb="3">
      <t>カカリ</t>
    </rPh>
    <rPh sb="4" eb="6">
      <t>ケイカク</t>
    </rPh>
    <rPh sb="6" eb="8">
      <t>シドウ</t>
    </rPh>
    <rPh sb="8" eb="9">
      <t>カカリ</t>
    </rPh>
    <rPh sb="10" eb="12">
      <t>シンサ</t>
    </rPh>
    <rPh sb="12" eb="13">
      <t>カカリ</t>
    </rPh>
    <rPh sb="14" eb="16">
      <t>コウゾウ</t>
    </rPh>
    <rPh sb="16" eb="18">
      <t>セツビ</t>
    </rPh>
    <rPh sb="18" eb="19">
      <t>カカリ</t>
    </rPh>
    <rPh sb="20" eb="22">
      <t>ケンチク</t>
    </rPh>
    <rPh sb="22" eb="24">
      <t>アンゼン</t>
    </rPh>
    <rPh sb="24" eb="25">
      <t>カカリ</t>
    </rPh>
    <phoneticPr fontId="3"/>
  </si>
  <si>
    <t>建築課</t>
    <rPh sb="0" eb="2">
      <t>ケンチク</t>
    </rPh>
    <rPh sb="2" eb="3">
      <t>カ</t>
    </rPh>
    <phoneticPr fontId="3"/>
  </si>
  <si>
    <t>企画管理係、住宅運営指導係、開発指導係、細街路整備係</t>
    <rPh sb="0" eb="2">
      <t>キカク</t>
    </rPh>
    <rPh sb="2" eb="4">
      <t>カンリ</t>
    </rPh>
    <rPh sb="4" eb="5">
      <t>カカリ</t>
    </rPh>
    <rPh sb="6" eb="8">
      <t>ジュウタク</t>
    </rPh>
    <rPh sb="8" eb="10">
      <t>ウンエイ</t>
    </rPh>
    <rPh sb="10" eb="12">
      <t>シドウ</t>
    </rPh>
    <rPh sb="12" eb="13">
      <t>カカリ</t>
    </rPh>
    <rPh sb="14" eb="16">
      <t>カイハツ</t>
    </rPh>
    <rPh sb="16" eb="18">
      <t>シドウ</t>
    </rPh>
    <rPh sb="18" eb="19">
      <t>カカリ</t>
    </rPh>
    <rPh sb="20" eb="21">
      <t>サイ</t>
    </rPh>
    <rPh sb="21" eb="23">
      <t>ガイロ</t>
    </rPh>
    <rPh sb="23" eb="25">
      <t>セイビ</t>
    </rPh>
    <rPh sb="25" eb="26">
      <t>カカリ</t>
    </rPh>
    <phoneticPr fontId="3"/>
  </si>
  <si>
    <t>密集地域整備担当課長</t>
    <rPh sb="0" eb="2">
      <t>ミッシュウ</t>
    </rPh>
    <rPh sb="2" eb="4">
      <t>チイキ</t>
    </rPh>
    <rPh sb="4" eb="6">
      <t>セイビ</t>
    </rPh>
    <rPh sb="6" eb="8">
      <t>タントウ</t>
    </rPh>
    <rPh sb="8" eb="9">
      <t>カ</t>
    </rPh>
    <rPh sb="9" eb="10">
      <t>チョウ</t>
    </rPh>
    <phoneticPr fontId="3"/>
  </si>
  <si>
    <t>高砂・鉄道立体担当課長</t>
    <rPh sb="0" eb="2">
      <t>タカサゴ</t>
    </rPh>
    <rPh sb="3" eb="5">
      <t>テツドウ</t>
    </rPh>
    <rPh sb="5" eb="7">
      <t>リッタイ</t>
    </rPh>
    <rPh sb="7" eb="9">
      <t>タントウ</t>
    </rPh>
    <rPh sb="9" eb="10">
      <t>カ</t>
    </rPh>
    <rPh sb="10" eb="11">
      <t>チョウ</t>
    </rPh>
    <phoneticPr fontId="3"/>
  </si>
  <si>
    <t>◇立石駅南街づくり担当課長</t>
    <rPh sb="1" eb="3">
      <t>タテイシ</t>
    </rPh>
    <rPh sb="3" eb="4">
      <t>エキ</t>
    </rPh>
    <rPh sb="4" eb="5">
      <t>ミナミ</t>
    </rPh>
    <rPh sb="5" eb="6">
      <t>マチ</t>
    </rPh>
    <rPh sb="9" eb="11">
      <t>タントウ</t>
    </rPh>
    <rPh sb="11" eb="12">
      <t>カ</t>
    </rPh>
    <rPh sb="12" eb="13">
      <t>チョウ</t>
    </rPh>
    <phoneticPr fontId="3"/>
  </si>
  <si>
    <t>◇立石駅北街づくり担当課長</t>
    <rPh sb="1" eb="3">
      <t>タテイシ</t>
    </rPh>
    <rPh sb="3" eb="4">
      <t>エキ</t>
    </rPh>
    <rPh sb="4" eb="5">
      <t>キタ</t>
    </rPh>
    <rPh sb="5" eb="6">
      <t>マチ</t>
    </rPh>
    <rPh sb="9" eb="11">
      <t>タントウ</t>
    </rPh>
    <rPh sb="11" eb="12">
      <t>カ</t>
    </rPh>
    <rPh sb="12" eb="13">
      <t>チョウ</t>
    </rPh>
    <phoneticPr fontId="3"/>
  </si>
  <si>
    <t>◇金町街づくり担当課長</t>
    <rPh sb="1" eb="3">
      <t>カナマチ</t>
    </rPh>
    <rPh sb="3" eb="4">
      <t>マチ</t>
    </rPh>
    <rPh sb="7" eb="9">
      <t>タントウ</t>
    </rPh>
    <rPh sb="9" eb="10">
      <t>カ</t>
    </rPh>
    <rPh sb="10" eb="11">
      <t>チョウ</t>
    </rPh>
    <phoneticPr fontId="3"/>
  </si>
  <si>
    <t>新小岩街づくり担当課長</t>
    <rPh sb="0" eb="3">
      <t>シンコイワ</t>
    </rPh>
    <rPh sb="3" eb="4">
      <t>マチ</t>
    </rPh>
    <rPh sb="7" eb="9">
      <t>タントウ</t>
    </rPh>
    <rPh sb="9" eb="10">
      <t>カ</t>
    </rPh>
    <rPh sb="10" eb="11">
      <t>チョウ</t>
    </rPh>
    <phoneticPr fontId="3"/>
  </si>
  <si>
    <t>街づくり推進担当課長</t>
    <rPh sb="0" eb="1">
      <t>マチ</t>
    </rPh>
    <rPh sb="4" eb="6">
      <t>スイシン</t>
    </rPh>
    <rPh sb="6" eb="8">
      <t>タントウ</t>
    </rPh>
    <rPh sb="8" eb="10">
      <t>カチョウ</t>
    </rPh>
    <phoneticPr fontId="3"/>
  </si>
  <si>
    <t>立石駅周辺地区街づくり事務所</t>
    <rPh sb="0" eb="2">
      <t>タテイシ</t>
    </rPh>
    <rPh sb="2" eb="3">
      <t>エキ</t>
    </rPh>
    <rPh sb="3" eb="5">
      <t>シュウヘン</t>
    </rPh>
    <rPh sb="5" eb="7">
      <t>チク</t>
    </rPh>
    <rPh sb="7" eb="8">
      <t>マチ</t>
    </rPh>
    <rPh sb="11" eb="13">
      <t>ジム</t>
    </rPh>
    <rPh sb="13" eb="14">
      <t>ショ</t>
    </rPh>
    <phoneticPr fontId="3"/>
  </si>
  <si>
    <t>立石駅北街づくり担当係、鉄道立体担当係、高砂地域整備担当係、</t>
    <rPh sb="0" eb="2">
      <t>タテイシ</t>
    </rPh>
    <rPh sb="2" eb="3">
      <t>エキ</t>
    </rPh>
    <rPh sb="3" eb="4">
      <t>キタ</t>
    </rPh>
    <rPh sb="4" eb="5">
      <t>マチ</t>
    </rPh>
    <rPh sb="8" eb="10">
      <t>タントウ</t>
    </rPh>
    <rPh sb="10" eb="11">
      <t>カカリ</t>
    </rPh>
    <rPh sb="12" eb="14">
      <t>テツドウ</t>
    </rPh>
    <rPh sb="14" eb="16">
      <t>リッタイ</t>
    </rPh>
    <rPh sb="16" eb="18">
      <t>タントウ</t>
    </rPh>
    <rPh sb="18" eb="19">
      <t>カカリ</t>
    </rPh>
    <rPh sb="20" eb="22">
      <t>タカサゴ</t>
    </rPh>
    <rPh sb="22" eb="24">
      <t>チイキ</t>
    </rPh>
    <rPh sb="24" eb="26">
      <t>セイビ</t>
    </rPh>
    <rPh sb="26" eb="28">
      <t>タントウ</t>
    </rPh>
    <rPh sb="28" eb="29">
      <t>カカリ</t>
    </rPh>
    <phoneticPr fontId="3"/>
  </si>
  <si>
    <t>密集地域整備第三係、新小岩街づくり担当係、金町街づくり担当係、</t>
    <rPh sb="0" eb="2">
      <t>ミッシュウ</t>
    </rPh>
    <rPh sb="2" eb="4">
      <t>チイキ</t>
    </rPh>
    <rPh sb="4" eb="6">
      <t>セイビ</t>
    </rPh>
    <rPh sb="6" eb="7">
      <t>ダイ</t>
    </rPh>
    <rPh sb="7" eb="8">
      <t>サン</t>
    </rPh>
    <rPh sb="8" eb="9">
      <t>カカリ</t>
    </rPh>
    <rPh sb="10" eb="13">
      <t>シンコイワ</t>
    </rPh>
    <rPh sb="13" eb="14">
      <t>マチ</t>
    </rPh>
    <rPh sb="17" eb="19">
      <t>タントウ</t>
    </rPh>
    <rPh sb="19" eb="20">
      <t>カカリ</t>
    </rPh>
    <rPh sb="21" eb="23">
      <t>カナマチ</t>
    </rPh>
    <rPh sb="23" eb="24">
      <t>マチ</t>
    </rPh>
    <rPh sb="27" eb="29">
      <t>タントウ</t>
    </rPh>
    <rPh sb="29" eb="30">
      <t>カカリ</t>
    </rPh>
    <phoneticPr fontId="3"/>
  </si>
  <si>
    <t>街づくり
担当部長</t>
    <phoneticPr fontId="3"/>
  </si>
  <si>
    <t>市街地開発担当係、密集地域整備第一係、密集地域整備第二係、</t>
    <rPh sb="0" eb="3">
      <t>シガイチ</t>
    </rPh>
    <rPh sb="3" eb="5">
      <t>カイハツ</t>
    </rPh>
    <rPh sb="5" eb="7">
      <t>タントウ</t>
    </rPh>
    <rPh sb="7" eb="8">
      <t>カカリ</t>
    </rPh>
    <rPh sb="9" eb="11">
      <t>ミッシュウ</t>
    </rPh>
    <rPh sb="11" eb="13">
      <t>チイキ</t>
    </rPh>
    <rPh sb="13" eb="15">
      <t>セイビ</t>
    </rPh>
    <rPh sb="15" eb="16">
      <t>ダイ</t>
    </rPh>
    <rPh sb="16" eb="17">
      <t>イチ</t>
    </rPh>
    <rPh sb="17" eb="18">
      <t>カカリ</t>
    </rPh>
    <rPh sb="19" eb="21">
      <t>ミッシュウ</t>
    </rPh>
    <rPh sb="21" eb="23">
      <t>チイキ</t>
    </rPh>
    <rPh sb="23" eb="25">
      <t>セイビ</t>
    </rPh>
    <rPh sb="25" eb="26">
      <t>ダイ</t>
    </rPh>
    <rPh sb="26" eb="27">
      <t>ニ</t>
    </rPh>
    <rPh sb="27" eb="28">
      <t>カカリ</t>
    </rPh>
    <phoneticPr fontId="3"/>
  </si>
  <si>
    <t>事務係、都市計画係、街づくり計画担当係、地域街づくり担当係、</t>
    <rPh sb="0" eb="2">
      <t>ジム</t>
    </rPh>
    <rPh sb="2" eb="3">
      <t>カカリ</t>
    </rPh>
    <rPh sb="4" eb="6">
      <t>トシ</t>
    </rPh>
    <rPh sb="6" eb="8">
      <t>ケイカク</t>
    </rPh>
    <rPh sb="8" eb="9">
      <t>カカリ</t>
    </rPh>
    <rPh sb="10" eb="11">
      <t>マチ</t>
    </rPh>
    <rPh sb="14" eb="16">
      <t>ケイカク</t>
    </rPh>
    <rPh sb="16" eb="18">
      <t>タントウ</t>
    </rPh>
    <rPh sb="18" eb="19">
      <t>カカリ</t>
    </rPh>
    <rPh sb="20" eb="22">
      <t>チイキ</t>
    </rPh>
    <rPh sb="22" eb="23">
      <t>マチ</t>
    </rPh>
    <rPh sb="26" eb="28">
      <t>タントウ</t>
    </rPh>
    <rPh sb="28" eb="29">
      <t>カカリ</t>
    </rPh>
    <phoneticPr fontId="3"/>
  </si>
  <si>
    <t>◆の組織を所掌</t>
    <phoneticPr fontId="3"/>
  </si>
  <si>
    <t>◆交通安全対策担当課長</t>
    <rPh sb="1" eb="3">
      <t>コウツウ</t>
    </rPh>
    <rPh sb="3" eb="5">
      <t>アンゼン</t>
    </rPh>
    <rPh sb="5" eb="7">
      <t>タイサク</t>
    </rPh>
    <rPh sb="7" eb="9">
      <t>タントウ</t>
    </rPh>
    <rPh sb="9" eb="11">
      <t>カチョウ</t>
    </rPh>
    <phoneticPr fontId="3"/>
  </si>
  <si>
    <t>交通計画係、新金線旅客化担当係、交通安全対策係</t>
    <rPh sb="0" eb="2">
      <t>コウツウ</t>
    </rPh>
    <rPh sb="2" eb="4">
      <t>ケイカク</t>
    </rPh>
    <rPh sb="4" eb="5">
      <t>カカリ</t>
    </rPh>
    <rPh sb="6" eb="7">
      <t>シン</t>
    </rPh>
    <rPh sb="7" eb="8">
      <t>キン</t>
    </rPh>
    <rPh sb="8" eb="9">
      <t>セン</t>
    </rPh>
    <rPh sb="9" eb="11">
      <t>リョキャク</t>
    </rPh>
    <rPh sb="11" eb="12">
      <t>カ</t>
    </rPh>
    <rPh sb="12" eb="14">
      <t>タントウ</t>
    </rPh>
    <rPh sb="14" eb="15">
      <t>ガカリ</t>
    </rPh>
    <rPh sb="16" eb="18">
      <t>コウツウ</t>
    </rPh>
    <rPh sb="18" eb="20">
      <t>アンゼン</t>
    </rPh>
    <rPh sb="20" eb="22">
      <t>タイサク</t>
    </rPh>
    <rPh sb="22" eb="23">
      <t>ガカリ</t>
    </rPh>
    <phoneticPr fontId="3"/>
  </si>
  <si>
    <t>◆交通政策課</t>
    <rPh sb="1" eb="3">
      <t>コウツウ</t>
    </rPh>
    <rPh sb="3" eb="5">
      <t>セイサク</t>
    </rPh>
    <rPh sb="5" eb="6">
      <t>カ</t>
    </rPh>
    <phoneticPr fontId="3"/>
  </si>
  <si>
    <t>事務係、事業調整担当係（２）</t>
    <rPh sb="0" eb="2">
      <t>ジム</t>
    </rPh>
    <rPh sb="2" eb="3">
      <t>カカリ</t>
    </rPh>
    <rPh sb="4" eb="6">
      <t>ジギョウ</t>
    </rPh>
    <rPh sb="6" eb="8">
      <t>チョウセイ</t>
    </rPh>
    <rPh sb="8" eb="10">
      <t>タントウ</t>
    </rPh>
    <rPh sb="10" eb="11">
      <t>カカリ</t>
    </rPh>
    <phoneticPr fontId="3"/>
  </si>
  <si>
    <t>都市整備部</t>
    <rPh sb="0" eb="2">
      <t>トシ</t>
    </rPh>
    <rPh sb="2" eb="4">
      <t>セイビ</t>
    </rPh>
    <rPh sb="4" eb="5">
      <t>ブ</t>
    </rPh>
    <phoneticPr fontId="3"/>
  </si>
  <si>
    <t>子ども応援係</t>
    <rPh sb="0" eb="1">
      <t>コ</t>
    </rPh>
    <rPh sb="3" eb="5">
      <t>オウエン</t>
    </rPh>
    <rPh sb="5" eb="6">
      <t>カカリ</t>
    </rPh>
    <phoneticPr fontId="3"/>
  </si>
  <si>
    <t>ひとり親家庭相談係</t>
    <rPh sb="3" eb="4">
      <t>オヤ</t>
    </rPh>
    <rPh sb="4" eb="6">
      <t>カテイ</t>
    </rPh>
    <rPh sb="6" eb="8">
      <t>ソウダン</t>
    </rPh>
    <rPh sb="8" eb="9">
      <t>カカリ</t>
    </rPh>
    <phoneticPr fontId="3"/>
  </si>
  <si>
    <t>子育て支援係、私立幼稚園係、児童手当係、</t>
    <rPh sb="7" eb="9">
      <t>シリツ</t>
    </rPh>
    <rPh sb="9" eb="12">
      <t>ヨウチエン</t>
    </rPh>
    <rPh sb="12" eb="13">
      <t>カカリ</t>
    </rPh>
    <phoneticPr fontId="3"/>
  </si>
  <si>
    <t>子育て施設整備担当課長</t>
    <rPh sb="0" eb="2">
      <t>コソダ</t>
    </rPh>
    <rPh sb="3" eb="5">
      <t>シセツ</t>
    </rPh>
    <rPh sb="5" eb="7">
      <t>セイビ</t>
    </rPh>
    <rPh sb="7" eb="9">
      <t>タントウ</t>
    </rPh>
    <rPh sb="9" eb="10">
      <t>カ</t>
    </rPh>
    <rPh sb="10" eb="11">
      <t>チョウ</t>
    </rPh>
    <phoneticPr fontId="3"/>
  </si>
  <si>
    <t>管理係、認可指導係、子育て施設整備担当係（２）、児童館（２６）、</t>
    <rPh sb="0" eb="2">
      <t>カンリ</t>
    </rPh>
    <rPh sb="2" eb="3">
      <t>カカリ</t>
    </rPh>
    <rPh sb="4" eb="6">
      <t>ニンカ</t>
    </rPh>
    <rPh sb="6" eb="8">
      <t>シドウ</t>
    </rPh>
    <rPh sb="8" eb="9">
      <t>カカリ</t>
    </rPh>
    <rPh sb="10" eb="12">
      <t>コソダ</t>
    </rPh>
    <rPh sb="13" eb="15">
      <t>シセツ</t>
    </rPh>
    <rPh sb="15" eb="17">
      <t>セイビ</t>
    </rPh>
    <rPh sb="17" eb="19">
      <t>タントウ</t>
    </rPh>
    <rPh sb="19" eb="20">
      <t>カカリ</t>
    </rPh>
    <rPh sb="24" eb="27">
      <t>ジドウカン</t>
    </rPh>
    <phoneticPr fontId="3"/>
  </si>
  <si>
    <t>子育て支援部</t>
    <rPh sb="0" eb="2">
      <t>コソダ</t>
    </rPh>
    <rPh sb="3" eb="5">
      <t>シエン</t>
    </rPh>
    <rPh sb="5" eb="6">
      <t>ブ</t>
    </rPh>
    <phoneticPr fontId="3"/>
  </si>
  <si>
    <t>金町保健ｾﾝﾀｰ</t>
    <rPh sb="0" eb="2">
      <t>カナマチ</t>
    </rPh>
    <rPh sb="2" eb="4">
      <t>ホケン</t>
    </rPh>
    <phoneticPr fontId="3"/>
  </si>
  <si>
    <t>水元保健センター保健サービス係</t>
    <rPh sb="0" eb="2">
      <t>ミズモト</t>
    </rPh>
    <rPh sb="2" eb="4">
      <t>ホケン</t>
    </rPh>
    <rPh sb="8" eb="10">
      <t>ホケン</t>
    </rPh>
    <rPh sb="14" eb="15">
      <t>カカリ</t>
    </rPh>
    <phoneticPr fontId="3"/>
  </si>
  <si>
    <t>保健サービス係、</t>
    <rPh sb="0" eb="2">
      <t>ホケン</t>
    </rPh>
    <rPh sb="6" eb="7">
      <t>カカリ</t>
    </rPh>
    <phoneticPr fontId="3"/>
  </si>
  <si>
    <t>青戸保健ｾﾝﾀｰ</t>
    <rPh sb="0" eb="2">
      <t>アオト</t>
    </rPh>
    <rPh sb="2" eb="4">
      <t>ホケン</t>
    </rPh>
    <phoneticPr fontId="3"/>
  </si>
  <si>
    <t>新小岩保健センター保健サービス係</t>
    <rPh sb="0" eb="3">
      <t>シンコイワ</t>
    </rPh>
    <rPh sb="3" eb="5">
      <t>ホケン</t>
    </rPh>
    <rPh sb="9" eb="11">
      <t>ホケン</t>
    </rPh>
    <rPh sb="15" eb="16">
      <t>カカリ</t>
    </rPh>
    <phoneticPr fontId="3"/>
  </si>
  <si>
    <t>保健予防課</t>
    <rPh sb="0" eb="2">
      <t>ホケン</t>
    </rPh>
    <rPh sb="2" eb="4">
      <t>ヨボウ</t>
    </rPh>
    <rPh sb="4" eb="5">
      <t>カ</t>
    </rPh>
    <phoneticPr fontId="3"/>
  </si>
  <si>
    <t xml:space="preserve">
</t>
    <phoneticPr fontId="3"/>
  </si>
  <si>
    <t>医務担当係、</t>
    <rPh sb="0" eb="2">
      <t>イム</t>
    </rPh>
    <rPh sb="2" eb="4">
      <t>タントウ</t>
    </rPh>
    <rPh sb="4" eb="5">
      <t>カカリ</t>
    </rPh>
    <phoneticPr fontId="3"/>
  </si>
  <si>
    <t>保健予防係、</t>
    <rPh sb="0" eb="2">
      <t>ホケン</t>
    </rPh>
    <rPh sb="2" eb="4">
      <t>ヨボウ</t>
    </rPh>
    <rPh sb="4" eb="5">
      <t>カカリ</t>
    </rPh>
    <phoneticPr fontId="3"/>
  </si>
  <si>
    <t>歯科保健担当課長</t>
    <rPh sb="0" eb="2">
      <t>シカ</t>
    </rPh>
    <rPh sb="2" eb="4">
      <t>ホケン</t>
    </rPh>
    <rPh sb="4" eb="6">
      <t>タントウ</t>
    </rPh>
    <rPh sb="6" eb="7">
      <t>カ</t>
    </rPh>
    <rPh sb="7" eb="8">
      <t>チョウ</t>
    </rPh>
    <phoneticPr fontId="3"/>
  </si>
  <si>
    <t>歯科保健担当係</t>
    <rPh sb="0" eb="2">
      <t>シカ</t>
    </rPh>
    <rPh sb="2" eb="4">
      <t>ホケン</t>
    </rPh>
    <rPh sb="4" eb="6">
      <t>タントウ</t>
    </rPh>
    <rPh sb="6" eb="7">
      <t>カカリ</t>
    </rPh>
    <phoneticPr fontId="3"/>
  </si>
  <si>
    <t>栄養推進担当係、</t>
    <rPh sb="0" eb="2">
      <t>エイヨウ</t>
    </rPh>
    <rPh sb="2" eb="4">
      <t>スイシン</t>
    </rPh>
    <rPh sb="4" eb="6">
      <t>タントウ</t>
    </rPh>
    <rPh sb="6" eb="7">
      <t>カカリ</t>
    </rPh>
    <phoneticPr fontId="3"/>
  </si>
  <si>
    <t>健康づくり係、</t>
    <rPh sb="0" eb="2">
      <t>ケンコウ</t>
    </rPh>
    <rPh sb="5" eb="6">
      <t>カカリ</t>
    </rPh>
    <phoneticPr fontId="3"/>
  </si>
  <si>
    <t>食品衛生担当係（４）</t>
    <rPh sb="0" eb="2">
      <t>ショクヒン</t>
    </rPh>
    <rPh sb="2" eb="4">
      <t>エイセイ</t>
    </rPh>
    <rPh sb="4" eb="6">
      <t>タントウ</t>
    </rPh>
    <rPh sb="6" eb="7">
      <t>カカリ</t>
    </rPh>
    <phoneticPr fontId="3"/>
  </si>
  <si>
    <t>環境衛生担当係、</t>
    <rPh sb="0" eb="2">
      <t>カンキョウ</t>
    </rPh>
    <rPh sb="2" eb="4">
      <t>エイセイ</t>
    </rPh>
    <rPh sb="4" eb="6">
      <t>タントウ</t>
    </rPh>
    <rPh sb="6" eb="7">
      <t>カカリ</t>
    </rPh>
    <phoneticPr fontId="3"/>
  </si>
  <si>
    <t>医薬担当係、</t>
    <rPh sb="0" eb="2">
      <t>イヤク</t>
    </rPh>
    <rPh sb="2" eb="4">
      <t>タントウ</t>
    </rPh>
    <rPh sb="4" eb="5">
      <t>カカリ</t>
    </rPh>
    <phoneticPr fontId="3"/>
  </si>
  <si>
    <t>生活衛生係、</t>
    <rPh sb="0" eb="2">
      <t>セイカツ</t>
    </rPh>
    <rPh sb="2" eb="4">
      <t>エイセイ</t>
    </rPh>
    <rPh sb="4" eb="5">
      <t>カカリ</t>
    </rPh>
    <phoneticPr fontId="3"/>
  </si>
  <si>
    <t>健康部</t>
    <rPh sb="0" eb="2">
      <t>ケンコウ</t>
    </rPh>
    <rPh sb="2" eb="3">
      <t>ブ</t>
    </rPh>
    <phoneticPr fontId="3"/>
  </si>
  <si>
    <t>健康政策推進担当係</t>
    <rPh sb="0" eb="2">
      <t>ケンコウ</t>
    </rPh>
    <rPh sb="2" eb="4">
      <t>セイサク</t>
    </rPh>
    <rPh sb="4" eb="6">
      <t>スイシン</t>
    </rPh>
    <rPh sb="6" eb="8">
      <t>タントウ</t>
    </rPh>
    <rPh sb="8" eb="9">
      <t>カカリ</t>
    </rPh>
    <phoneticPr fontId="3"/>
  </si>
  <si>
    <t>公害保健係、</t>
    <rPh sb="0" eb="2">
      <t>コウガイ</t>
    </rPh>
    <rPh sb="2" eb="4">
      <t>ホケン</t>
    </rPh>
    <rPh sb="4" eb="5">
      <t>カカリ</t>
    </rPh>
    <phoneticPr fontId="3"/>
  </si>
  <si>
    <t>庶務係、</t>
    <rPh sb="0" eb="2">
      <t>ショム</t>
    </rPh>
    <rPh sb="2" eb="3">
      <t>カカリ</t>
    </rPh>
    <phoneticPr fontId="3"/>
  </si>
  <si>
    <t>生活第三係、</t>
    <rPh sb="0" eb="2">
      <t>セイカツ</t>
    </rPh>
    <rPh sb="2" eb="3">
      <t>ダイ</t>
    </rPh>
    <rPh sb="3" eb="4">
      <t>サン</t>
    </rPh>
    <rPh sb="4" eb="5">
      <t>カカリ</t>
    </rPh>
    <phoneticPr fontId="3"/>
  </si>
  <si>
    <t>東生活課</t>
    <rPh sb="0" eb="1">
      <t>ヒガシ</t>
    </rPh>
    <rPh sb="1" eb="3">
      <t>セイカツ</t>
    </rPh>
    <rPh sb="3" eb="4">
      <t>カ</t>
    </rPh>
    <phoneticPr fontId="3"/>
  </si>
  <si>
    <t>生活第六係</t>
    <rPh sb="0" eb="2">
      <t>セイカツ</t>
    </rPh>
    <rPh sb="2" eb="3">
      <t>ダイ</t>
    </rPh>
    <rPh sb="3" eb="4">
      <t>ロク</t>
    </rPh>
    <rPh sb="4" eb="5">
      <t>カカリ</t>
    </rPh>
    <phoneticPr fontId="3"/>
  </si>
  <si>
    <t>西生活課</t>
    <rPh sb="0" eb="1">
      <t>ニシ</t>
    </rPh>
    <rPh sb="1" eb="3">
      <t>セイカツ</t>
    </rPh>
    <rPh sb="3" eb="4">
      <t>カ</t>
    </rPh>
    <phoneticPr fontId="3"/>
  </si>
  <si>
    <t>介護保険課</t>
    <rPh sb="0" eb="2">
      <t>カイゴ</t>
    </rPh>
    <rPh sb="2" eb="4">
      <t>ホケン</t>
    </rPh>
    <rPh sb="4" eb="5">
      <t>カ</t>
    </rPh>
    <phoneticPr fontId="3"/>
  </si>
  <si>
    <t>長寿医療・年金担当課長</t>
    <rPh sb="0" eb="2">
      <t>チョウジュ</t>
    </rPh>
    <rPh sb="2" eb="4">
      <t>イリョウ</t>
    </rPh>
    <rPh sb="5" eb="7">
      <t>ネンキン</t>
    </rPh>
    <phoneticPr fontId="3"/>
  </si>
  <si>
    <t>保健事業係</t>
    <rPh sb="0" eb="2">
      <t>ホケン</t>
    </rPh>
    <rPh sb="2" eb="4">
      <t>ジギョウ</t>
    </rPh>
    <rPh sb="4" eb="5">
      <t>カカリ</t>
    </rPh>
    <phoneticPr fontId="3"/>
  </si>
  <si>
    <t>管理係、資格係、長寿医療係、給付係、収納係、国民年金係、</t>
    <rPh sb="0" eb="2">
      <t>カンリ</t>
    </rPh>
    <rPh sb="2" eb="3">
      <t>カカリ</t>
    </rPh>
    <rPh sb="4" eb="6">
      <t>シカク</t>
    </rPh>
    <rPh sb="6" eb="7">
      <t>カカリ</t>
    </rPh>
    <rPh sb="8" eb="10">
      <t>チョウジュ</t>
    </rPh>
    <rPh sb="10" eb="12">
      <t>イリョウ</t>
    </rPh>
    <rPh sb="12" eb="13">
      <t>カカリ</t>
    </rPh>
    <rPh sb="14" eb="16">
      <t>キュウフ</t>
    </rPh>
    <rPh sb="16" eb="17">
      <t>カカリ</t>
    </rPh>
    <rPh sb="18" eb="20">
      <t>シュウノウ</t>
    </rPh>
    <rPh sb="20" eb="21">
      <t>カカリ</t>
    </rPh>
    <rPh sb="22" eb="24">
      <t>コクミン</t>
    </rPh>
    <rPh sb="24" eb="26">
      <t>ネンキン</t>
    </rPh>
    <rPh sb="26" eb="27">
      <t>カカリ</t>
    </rPh>
    <phoneticPr fontId="3"/>
  </si>
  <si>
    <t>発達支援第一係、発達支援第二係</t>
    <rPh sb="4" eb="6">
      <t>ダイイチ</t>
    </rPh>
    <rPh sb="12" eb="14">
      <t>ダイニ</t>
    </rPh>
    <phoneticPr fontId="3"/>
  </si>
  <si>
    <t>障害者施設課</t>
    <rPh sb="0" eb="2">
      <t>ショウガイ</t>
    </rPh>
    <rPh sb="2" eb="3">
      <t>シャ</t>
    </rPh>
    <rPh sb="3" eb="5">
      <t>シセツ</t>
    </rPh>
    <rPh sb="5" eb="6">
      <t>カ</t>
    </rPh>
    <phoneticPr fontId="3"/>
  </si>
  <si>
    <t>障害援護担当課長</t>
    <rPh sb="0" eb="2">
      <t>ショウガイ</t>
    </rPh>
    <rPh sb="2" eb="4">
      <t>エンゴ</t>
    </rPh>
    <rPh sb="4" eb="6">
      <t>タントウ</t>
    </rPh>
    <rPh sb="6" eb="8">
      <t>カチョウ</t>
    </rPh>
    <phoneticPr fontId="3"/>
  </si>
  <si>
    <t>障害福祉課</t>
    <rPh sb="0" eb="2">
      <t>ショウガイ</t>
    </rPh>
    <rPh sb="2" eb="5">
      <t>フクシカ</t>
    </rPh>
    <phoneticPr fontId="3"/>
  </si>
  <si>
    <t>地域包括ケア担当課長</t>
    <rPh sb="0" eb="2">
      <t>チイキ</t>
    </rPh>
    <rPh sb="2" eb="4">
      <t>ホウカツ</t>
    </rPh>
    <rPh sb="6" eb="8">
      <t>タントウ</t>
    </rPh>
    <rPh sb="8" eb="9">
      <t>カ</t>
    </rPh>
    <rPh sb="9" eb="10">
      <t>チョウ</t>
    </rPh>
    <phoneticPr fontId="3"/>
  </si>
  <si>
    <t>管理係、在宅サービス係、</t>
    <rPh sb="0" eb="2">
      <t>カンリ</t>
    </rPh>
    <rPh sb="2" eb="3">
      <t>カカリ</t>
    </rPh>
    <phoneticPr fontId="3"/>
  </si>
  <si>
    <t>高齢者支援課</t>
    <rPh sb="0" eb="3">
      <t>コウレイシャ</t>
    </rPh>
    <rPh sb="3" eb="5">
      <t>シエン</t>
    </rPh>
    <rPh sb="5" eb="6">
      <t>カ</t>
    </rPh>
    <phoneticPr fontId="3"/>
  </si>
  <si>
    <t>（福祉事務所）</t>
    <rPh sb="1" eb="3">
      <t>フクシ</t>
    </rPh>
    <rPh sb="3" eb="5">
      <t>ジム</t>
    </rPh>
    <rPh sb="5" eb="6">
      <t>ショ</t>
    </rPh>
    <phoneticPr fontId="3"/>
  </si>
  <si>
    <t>生活困窮者自立支援担当係</t>
    <rPh sb="0" eb="2">
      <t>セイカツ</t>
    </rPh>
    <rPh sb="2" eb="5">
      <t>コンキュウシャ</t>
    </rPh>
    <rPh sb="5" eb="7">
      <t>ジリツ</t>
    </rPh>
    <rPh sb="7" eb="9">
      <t>シエン</t>
    </rPh>
    <rPh sb="9" eb="11">
      <t>タントウ</t>
    </rPh>
    <rPh sb="11" eb="12">
      <t>カカリ</t>
    </rPh>
    <phoneticPr fontId="3"/>
  </si>
  <si>
    <t>福祉管理課</t>
    <rPh sb="0" eb="2">
      <t>フクシ</t>
    </rPh>
    <rPh sb="2" eb="5">
      <t>カンリカ</t>
    </rPh>
    <phoneticPr fontId="3"/>
  </si>
  <si>
    <t>福祉部</t>
    <rPh sb="0" eb="2">
      <t>フクシ</t>
    </rPh>
    <rPh sb="2" eb="3">
      <t>ブ</t>
    </rPh>
    <phoneticPr fontId="3"/>
  </si>
  <si>
    <t>管理係、作業係、事業調整係</t>
    <rPh sb="0" eb="2">
      <t>カンリ</t>
    </rPh>
    <rPh sb="2" eb="3">
      <t>カカリ</t>
    </rPh>
    <rPh sb="4" eb="6">
      <t>サギョウ</t>
    </rPh>
    <rPh sb="6" eb="7">
      <t>カカリ</t>
    </rPh>
    <rPh sb="8" eb="10">
      <t>ジギョウ</t>
    </rPh>
    <rPh sb="10" eb="12">
      <t>チョウセイ</t>
    </rPh>
    <rPh sb="12" eb="13">
      <t>カカリ</t>
    </rPh>
    <phoneticPr fontId="3"/>
  </si>
  <si>
    <t>清掃事務所</t>
    <rPh sb="0" eb="2">
      <t>セイソウ</t>
    </rPh>
    <rPh sb="2" eb="4">
      <t>ジム</t>
    </rPh>
    <rPh sb="4" eb="5">
      <t>ショ</t>
    </rPh>
    <phoneticPr fontId="3"/>
  </si>
  <si>
    <t>計画調整係、ごみ減量推進係</t>
    <rPh sb="0" eb="2">
      <t>ケイカク</t>
    </rPh>
    <rPh sb="2" eb="4">
      <t>チョウセイ</t>
    </rPh>
    <rPh sb="4" eb="5">
      <t>カカリ</t>
    </rPh>
    <rPh sb="8" eb="10">
      <t>ゲンリョウ</t>
    </rPh>
    <rPh sb="10" eb="12">
      <t>スイシン</t>
    </rPh>
    <rPh sb="12" eb="13">
      <t>カカリ</t>
    </rPh>
    <phoneticPr fontId="3"/>
  </si>
  <si>
    <t>リサイクル清掃課</t>
    <rPh sb="5" eb="7">
      <t>セイソウ</t>
    </rPh>
    <rPh sb="7" eb="8">
      <t>カ</t>
    </rPh>
    <phoneticPr fontId="3"/>
  </si>
  <si>
    <t>環境計画係、自然環境係、公害対策相談係、緑と花のまち推進係</t>
    <rPh sb="0" eb="2">
      <t>カンキョウ</t>
    </rPh>
    <rPh sb="2" eb="4">
      <t>ケイカク</t>
    </rPh>
    <rPh sb="4" eb="5">
      <t>カカリ</t>
    </rPh>
    <rPh sb="6" eb="8">
      <t>シゼン</t>
    </rPh>
    <rPh sb="8" eb="10">
      <t>カンキョウ</t>
    </rPh>
    <rPh sb="10" eb="11">
      <t>カカリ</t>
    </rPh>
    <rPh sb="12" eb="14">
      <t>コウガイ</t>
    </rPh>
    <rPh sb="14" eb="16">
      <t>タイサク</t>
    </rPh>
    <rPh sb="16" eb="18">
      <t>ソウダン</t>
    </rPh>
    <rPh sb="18" eb="19">
      <t>カカリ</t>
    </rPh>
    <rPh sb="20" eb="21">
      <t>ミドリ</t>
    </rPh>
    <rPh sb="22" eb="23">
      <t>ハナ</t>
    </rPh>
    <rPh sb="26" eb="28">
      <t>スイシン</t>
    </rPh>
    <rPh sb="28" eb="29">
      <t>カカリ</t>
    </rPh>
    <phoneticPr fontId="3"/>
  </si>
  <si>
    <t>環境課</t>
    <rPh sb="0" eb="2">
      <t>カンキョウ</t>
    </rPh>
    <rPh sb="2" eb="3">
      <t>カ</t>
    </rPh>
    <phoneticPr fontId="3"/>
  </si>
  <si>
    <t>環境部</t>
    <rPh sb="0" eb="3">
      <t>カンキョウブ</t>
    </rPh>
    <phoneticPr fontId="3"/>
  </si>
  <si>
    <t>観光担当係（３）</t>
    <rPh sb="0" eb="2">
      <t>カンコウ</t>
    </rPh>
    <rPh sb="2" eb="4">
      <t>タントウ</t>
    </rPh>
    <rPh sb="4" eb="5">
      <t>カカリ</t>
    </rPh>
    <phoneticPr fontId="3"/>
  </si>
  <si>
    <t>経済企画係、経営支援係、消費生活センター</t>
    <rPh sb="6" eb="8">
      <t>ケイエイ</t>
    </rPh>
    <rPh sb="8" eb="10">
      <t>シエン</t>
    </rPh>
    <phoneticPr fontId="3"/>
  </si>
  <si>
    <t>産業観光部</t>
    <rPh sb="0" eb="2">
      <t>サンギョウ</t>
    </rPh>
    <rPh sb="2" eb="4">
      <t>カンコウ</t>
    </rPh>
    <rPh sb="4" eb="5">
      <t>ブ</t>
    </rPh>
    <phoneticPr fontId="3"/>
  </si>
  <si>
    <t>文化国際課</t>
    <phoneticPr fontId="3"/>
  </si>
  <si>
    <t>生活安全係、地域安全係</t>
    <rPh sb="0" eb="2">
      <t>セイカツ</t>
    </rPh>
    <rPh sb="2" eb="4">
      <t>アンゼン</t>
    </rPh>
    <rPh sb="4" eb="5">
      <t>カカリ</t>
    </rPh>
    <rPh sb="6" eb="8">
      <t>チイキ</t>
    </rPh>
    <rPh sb="8" eb="10">
      <t>アンゼン</t>
    </rPh>
    <rPh sb="10" eb="11">
      <t>カカリ</t>
    </rPh>
    <phoneticPr fontId="3"/>
  </si>
  <si>
    <t>◆生活安全課</t>
    <rPh sb="1" eb="3">
      <t>セイカツ</t>
    </rPh>
    <rPh sb="3" eb="5">
      <t>アンゼン</t>
    </rPh>
    <rPh sb="5" eb="6">
      <t>カ</t>
    </rPh>
    <phoneticPr fontId="3"/>
  </si>
  <si>
    <t>自助・共助係、訓練係</t>
    <rPh sb="0" eb="2">
      <t>ジジョ</t>
    </rPh>
    <rPh sb="3" eb="5">
      <t>キョウジョ</t>
    </rPh>
    <rPh sb="5" eb="6">
      <t>カカリ</t>
    </rPh>
    <rPh sb="7" eb="9">
      <t>クンレン</t>
    </rPh>
    <rPh sb="9" eb="10">
      <t>カカリ</t>
    </rPh>
    <phoneticPr fontId="3"/>
  </si>
  <si>
    <t>◆地域防災課</t>
    <rPh sb="1" eb="3">
      <t>チイキ</t>
    </rPh>
    <rPh sb="3" eb="5">
      <t>ボウサイ</t>
    </rPh>
    <rPh sb="5" eb="6">
      <t>カ</t>
    </rPh>
    <phoneticPr fontId="3"/>
  </si>
  <si>
    <t>管理係、災害対策係</t>
    <rPh sb="0" eb="2">
      <t>カンリ</t>
    </rPh>
    <rPh sb="2" eb="3">
      <t>カカリ</t>
    </rPh>
    <rPh sb="4" eb="6">
      <t>サイガイ</t>
    </rPh>
    <rPh sb="6" eb="8">
      <t>タイサク</t>
    </rPh>
    <rPh sb="8" eb="9">
      <t>カカリ</t>
    </rPh>
    <phoneticPr fontId="3"/>
  </si>
  <si>
    <t>◆危機管理課</t>
    <rPh sb="1" eb="3">
      <t>キキ</t>
    </rPh>
    <rPh sb="3" eb="5">
      <t>カンリ</t>
    </rPh>
    <rPh sb="5" eb="6">
      <t>カ</t>
    </rPh>
    <phoneticPr fontId="3"/>
  </si>
  <si>
    <t>管理係、住民記録係、戸籍届出係、区民事務所（６）</t>
    <rPh sb="0" eb="2">
      <t>カンリ</t>
    </rPh>
    <rPh sb="2" eb="3">
      <t>カカ</t>
    </rPh>
    <rPh sb="10" eb="12">
      <t>コセキ</t>
    </rPh>
    <rPh sb="12" eb="14">
      <t>トドケデ</t>
    </rPh>
    <rPh sb="14" eb="15">
      <t>カカリ</t>
    </rPh>
    <phoneticPr fontId="3"/>
  </si>
  <si>
    <t>戸籍住民課</t>
    <rPh sb="0" eb="2">
      <t>コセキ</t>
    </rPh>
    <rPh sb="2" eb="4">
      <t>ジュウミン</t>
    </rPh>
    <rPh sb="4" eb="5">
      <t>カ</t>
    </rPh>
    <phoneticPr fontId="3"/>
  </si>
  <si>
    <t>危機管理・
防災担当
部長</t>
    <phoneticPr fontId="3"/>
  </si>
  <si>
    <t>庶務係、地域活動係、地域施設係、地区センター（１９）</t>
    <rPh sb="0" eb="2">
      <t>ショム</t>
    </rPh>
    <rPh sb="2" eb="3">
      <t>カカリ</t>
    </rPh>
    <rPh sb="4" eb="6">
      <t>チイキ</t>
    </rPh>
    <rPh sb="6" eb="8">
      <t>カツドウ</t>
    </rPh>
    <rPh sb="8" eb="9">
      <t>カカリ</t>
    </rPh>
    <rPh sb="10" eb="12">
      <t>チイキ</t>
    </rPh>
    <rPh sb="12" eb="14">
      <t>シセツ</t>
    </rPh>
    <rPh sb="14" eb="15">
      <t>カカリ</t>
    </rPh>
    <rPh sb="16" eb="18">
      <t>チク</t>
    </rPh>
    <phoneticPr fontId="3"/>
  </si>
  <si>
    <t>地域振興課</t>
    <rPh sb="0" eb="2">
      <t>チイキ</t>
    </rPh>
    <rPh sb="2" eb="4">
      <t>シンコウ</t>
    </rPh>
    <rPh sb="4" eb="5">
      <t>カ</t>
    </rPh>
    <phoneticPr fontId="3"/>
  </si>
  <si>
    <t>地域振興部</t>
    <rPh sb="0" eb="2">
      <t>チイキ</t>
    </rPh>
    <rPh sb="2" eb="4">
      <t>シンコウ</t>
    </rPh>
    <rPh sb="4" eb="5">
      <t>ブ</t>
    </rPh>
    <phoneticPr fontId="3"/>
  </si>
  <si>
    <t>庁舎維持係、施設維持担当係（２）</t>
    <rPh sb="0" eb="2">
      <t>チョウシャ</t>
    </rPh>
    <rPh sb="2" eb="4">
      <t>イジ</t>
    </rPh>
    <rPh sb="4" eb="5">
      <t>カカリ</t>
    </rPh>
    <rPh sb="6" eb="8">
      <t>シセツ</t>
    </rPh>
    <rPh sb="8" eb="10">
      <t>イジ</t>
    </rPh>
    <rPh sb="10" eb="12">
      <t>タントウ</t>
    </rPh>
    <rPh sb="12" eb="13">
      <t>カカリ</t>
    </rPh>
    <phoneticPr fontId="3"/>
  </si>
  <si>
    <t>施設整備担当課長</t>
    <rPh sb="0" eb="2">
      <t>シセツ</t>
    </rPh>
    <rPh sb="2" eb="4">
      <t>セイビ</t>
    </rPh>
    <rPh sb="4" eb="6">
      <t>タントウ</t>
    </rPh>
    <rPh sb="6" eb="7">
      <t>カ</t>
    </rPh>
    <rPh sb="7" eb="8">
      <t>チョウ</t>
    </rPh>
    <phoneticPr fontId="3"/>
  </si>
  <si>
    <t>電気設備係、機械設備係</t>
    <phoneticPr fontId="3"/>
  </si>
  <si>
    <t>工務係、技術管理係、建築第一係、建築第二係、建築第三係、</t>
    <rPh sb="0" eb="2">
      <t>コウム</t>
    </rPh>
    <rPh sb="2" eb="3">
      <t>カカリ</t>
    </rPh>
    <rPh sb="4" eb="6">
      <t>ギジュツ</t>
    </rPh>
    <rPh sb="6" eb="8">
      <t>カンリ</t>
    </rPh>
    <rPh sb="8" eb="9">
      <t>カカリ</t>
    </rPh>
    <rPh sb="10" eb="12">
      <t>ケンチク</t>
    </rPh>
    <rPh sb="12" eb="13">
      <t>ダイ</t>
    </rPh>
    <rPh sb="13" eb="14">
      <t>イチ</t>
    </rPh>
    <rPh sb="14" eb="15">
      <t>カカリ</t>
    </rPh>
    <rPh sb="16" eb="18">
      <t>ケンチク</t>
    </rPh>
    <rPh sb="18" eb="19">
      <t>ダイ</t>
    </rPh>
    <rPh sb="19" eb="20">
      <t>ニ</t>
    </rPh>
    <rPh sb="20" eb="21">
      <t>カカリ</t>
    </rPh>
    <rPh sb="22" eb="24">
      <t>ケンチク</t>
    </rPh>
    <rPh sb="24" eb="25">
      <t>ダイ</t>
    </rPh>
    <rPh sb="25" eb="26">
      <t>サン</t>
    </rPh>
    <rPh sb="26" eb="27">
      <t>カカリ</t>
    </rPh>
    <phoneticPr fontId="3"/>
  </si>
  <si>
    <t>営繕課</t>
    <rPh sb="0" eb="2">
      <t>エイゼン</t>
    </rPh>
    <rPh sb="2" eb="3">
      <t>カ</t>
    </rPh>
    <phoneticPr fontId="3"/>
  </si>
  <si>
    <t>学校施設計画担当課長</t>
    <rPh sb="0" eb="2">
      <t>ガッコウ</t>
    </rPh>
    <rPh sb="2" eb="4">
      <t>シセツ</t>
    </rPh>
    <rPh sb="4" eb="6">
      <t>ケイカク</t>
    </rPh>
    <rPh sb="6" eb="8">
      <t>タントウ</t>
    </rPh>
    <rPh sb="8" eb="10">
      <t>カチョウ</t>
    </rPh>
    <phoneticPr fontId="3"/>
  </si>
  <si>
    <t>施設調整係、保全計画係、学校施設計画担当係（２）</t>
    <rPh sb="0" eb="2">
      <t>シセツ</t>
    </rPh>
    <rPh sb="2" eb="4">
      <t>チョウセイ</t>
    </rPh>
    <rPh sb="4" eb="5">
      <t>カカリ</t>
    </rPh>
    <rPh sb="6" eb="8">
      <t>ホゼン</t>
    </rPh>
    <rPh sb="8" eb="10">
      <t>ケイカク</t>
    </rPh>
    <rPh sb="10" eb="11">
      <t>カカリ</t>
    </rPh>
    <rPh sb="12" eb="14">
      <t>ガッコウ</t>
    </rPh>
    <rPh sb="14" eb="16">
      <t>シセツ</t>
    </rPh>
    <rPh sb="16" eb="18">
      <t>ケイカク</t>
    </rPh>
    <rPh sb="18" eb="20">
      <t>タントウ</t>
    </rPh>
    <rPh sb="20" eb="21">
      <t>カカリ</t>
    </rPh>
    <phoneticPr fontId="3"/>
  </si>
  <si>
    <t>施設部</t>
    <rPh sb="0" eb="2">
      <t>シセツ</t>
    </rPh>
    <rPh sb="2" eb="3">
      <t>ブ</t>
    </rPh>
    <phoneticPr fontId="3"/>
  </si>
  <si>
    <t>税務係、課税第一係、課税第二係、課税第三係、収納管理係、納税係</t>
    <rPh sb="0" eb="2">
      <t>ゼイム</t>
    </rPh>
    <rPh sb="2" eb="3">
      <t>カカリ</t>
    </rPh>
    <rPh sb="4" eb="6">
      <t>カゼイ</t>
    </rPh>
    <rPh sb="6" eb="8">
      <t>ダイイチ</t>
    </rPh>
    <rPh sb="8" eb="9">
      <t>カカリ</t>
    </rPh>
    <rPh sb="10" eb="12">
      <t>カゼイ</t>
    </rPh>
    <rPh sb="12" eb="14">
      <t>ダイニ</t>
    </rPh>
    <rPh sb="14" eb="15">
      <t>カカリ</t>
    </rPh>
    <rPh sb="16" eb="18">
      <t>カゼイ</t>
    </rPh>
    <rPh sb="18" eb="19">
      <t>ダイ</t>
    </rPh>
    <rPh sb="19" eb="20">
      <t>サン</t>
    </rPh>
    <rPh sb="20" eb="21">
      <t>カカリ</t>
    </rPh>
    <rPh sb="22" eb="24">
      <t>シュウノウ</t>
    </rPh>
    <rPh sb="24" eb="26">
      <t>カンリ</t>
    </rPh>
    <rPh sb="26" eb="27">
      <t>カカリ</t>
    </rPh>
    <rPh sb="28" eb="30">
      <t>ノウゼイ</t>
    </rPh>
    <rPh sb="30" eb="31">
      <t>カカリ</t>
    </rPh>
    <phoneticPr fontId="3"/>
  </si>
  <si>
    <t>税務課</t>
    <rPh sb="0" eb="2">
      <t>ゼイム</t>
    </rPh>
    <rPh sb="2" eb="3">
      <t>カ</t>
    </rPh>
    <phoneticPr fontId="3"/>
  </si>
  <si>
    <t>収納対策係、特別滞納整理係</t>
    <rPh sb="0" eb="2">
      <t>シュウノウ</t>
    </rPh>
    <rPh sb="2" eb="4">
      <t>タイサク</t>
    </rPh>
    <rPh sb="4" eb="5">
      <t>カカリ</t>
    </rPh>
    <rPh sb="6" eb="8">
      <t>トクベツ</t>
    </rPh>
    <rPh sb="8" eb="10">
      <t>タイノウ</t>
    </rPh>
    <rPh sb="10" eb="12">
      <t>セイリ</t>
    </rPh>
    <rPh sb="12" eb="13">
      <t>カカリ</t>
    </rPh>
    <phoneticPr fontId="3"/>
  </si>
  <si>
    <t>収納対策課</t>
    <rPh sb="0" eb="2">
      <t>シュウノウ</t>
    </rPh>
    <rPh sb="2" eb="4">
      <t>タイサク</t>
    </rPh>
    <rPh sb="4" eb="5">
      <t>カ</t>
    </rPh>
    <phoneticPr fontId="3"/>
  </si>
  <si>
    <t>契約係、用地管財係、品質確保促進担当係</t>
    <rPh sb="0" eb="2">
      <t>ケイヤク</t>
    </rPh>
    <rPh sb="2" eb="3">
      <t>カカリ</t>
    </rPh>
    <rPh sb="4" eb="6">
      <t>ヨウチ</t>
    </rPh>
    <rPh sb="6" eb="8">
      <t>カンザイ</t>
    </rPh>
    <rPh sb="8" eb="9">
      <t>カカリ</t>
    </rPh>
    <rPh sb="10" eb="12">
      <t>ヒンシツ</t>
    </rPh>
    <rPh sb="12" eb="14">
      <t>カクホ</t>
    </rPh>
    <rPh sb="14" eb="16">
      <t>ソクシン</t>
    </rPh>
    <rPh sb="16" eb="18">
      <t>タントウ</t>
    </rPh>
    <rPh sb="18" eb="19">
      <t>カカリ</t>
    </rPh>
    <phoneticPr fontId="3"/>
  </si>
  <si>
    <t>契約管財課</t>
    <rPh sb="0" eb="2">
      <t>ケイヤク</t>
    </rPh>
    <rPh sb="2" eb="4">
      <t>カンザイ</t>
    </rPh>
    <rPh sb="4" eb="5">
      <t>カ</t>
    </rPh>
    <phoneticPr fontId="3"/>
  </si>
  <si>
    <t>人材育成係、安全衛生係</t>
    <rPh sb="0" eb="2">
      <t>ジンザイ</t>
    </rPh>
    <rPh sb="2" eb="4">
      <t>イクセイ</t>
    </rPh>
    <rPh sb="4" eb="5">
      <t>カカリ</t>
    </rPh>
    <rPh sb="6" eb="8">
      <t>アンゼン</t>
    </rPh>
    <rPh sb="8" eb="10">
      <t>エイセイ</t>
    </rPh>
    <rPh sb="10" eb="11">
      <t>カカリ</t>
    </rPh>
    <phoneticPr fontId="3"/>
  </si>
  <si>
    <t>すぐやる係</t>
    <rPh sb="4" eb="5">
      <t>カカリ</t>
    </rPh>
    <phoneticPr fontId="3"/>
  </si>
  <si>
    <t>広報係、シティセールス係</t>
    <rPh sb="0" eb="2">
      <t>コウホウ</t>
    </rPh>
    <rPh sb="2" eb="3">
      <t>カカ</t>
    </rPh>
    <rPh sb="11" eb="12">
      <t>カカリ</t>
    </rPh>
    <phoneticPr fontId="3"/>
  </si>
  <si>
    <t>区長室
担当部長</t>
    <rPh sb="0" eb="2">
      <t>クチョウ</t>
    </rPh>
    <rPh sb="2" eb="3">
      <t>シツ</t>
    </rPh>
    <rPh sb="4" eb="6">
      <t>タントウ</t>
    </rPh>
    <rPh sb="6" eb="8">
      <t>ブチョウ</t>
    </rPh>
    <phoneticPr fontId="3"/>
  </si>
  <si>
    <t>総務係、区政情報係、法規担当係（２）、総合庁舎整備担当係</t>
    <rPh sb="0" eb="2">
      <t>ソウム</t>
    </rPh>
    <rPh sb="2" eb="3">
      <t>カカリ</t>
    </rPh>
    <rPh sb="4" eb="6">
      <t>クセイ</t>
    </rPh>
    <rPh sb="6" eb="8">
      <t>ジョウホウ</t>
    </rPh>
    <rPh sb="8" eb="9">
      <t>ガカリ</t>
    </rPh>
    <rPh sb="10" eb="12">
      <t>ホウキ</t>
    </rPh>
    <rPh sb="12" eb="14">
      <t>タントウ</t>
    </rPh>
    <rPh sb="14" eb="15">
      <t>ガカリ</t>
    </rPh>
    <rPh sb="19" eb="21">
      <t>ソウゴウ</t>
    </rPh>
    <rPh sb="21" eb="23">
      <t>チョウシャ</t>
    </rPh>
    <rPh sb="23" eb="25">
      <t>セイビ</t>
    </rPh>
    <rPh sb="25" eb="27">
      <t>タントウ</t>
    </rPh>
    <rPh sb="27" eb="28">
      <t>カカリ</t>
    </rPh>
    <phoneticPr fontId="3"/>
  </si>
  <si>
    <t>総務課</t>
    <rPh sb="0" eb="2">
      <t>ソウム</t>
    </rPh>
    <rPh sb="2" eb="3">
      <t>カ</t>
    </rPh>
    <phoneticPr fontId="3"/>
  </si>
  <si>
    <t>総務部</t>
    <rPh sb="0" eb="2">
      <t>ソウム</t>
    </rPh>
    <rPh sb="2" eb="3">
      <t>ブ</t>
    </rPh>
    <phoneticPr fontId="3"/>
  </si>
  <si>
    <t>財政担当係（４）</t>
    <rPh sb="0" eb="2">
      <t>ザイセイ</t>
    </rPh>
    <rPh sb="2" eb="4">
      <t>タントウ</t>
    </rPh>
    <rPh sb="4" eb="5">
      <t>カカリ</t>
    </rPh>
    <phoneticPr fontId="3"/>
  </si>
  <si>
    <t>財政課</t>
    <rPh sb="0" eb="2">
      <t>ザイセイ</t>
    </rPh>
    <rPh sb="2" eb="3">
      <t>カ</t>
    </rPh>
    <phoneticPr fontId="3"/>
  </si>
  <si>
    <t>◆オリンピック・パラリンピック担当課長</t>
    <rPh sb="15" eb="17">
      <t>タントウ</t>
    </rPh>
    <rPh sb="17" eb="18">
      <t>カ</t>
    </rPh>
    <rPh sb="18" eb="19">
      <t>チョウ</t>
    </rPh>
    <phoneticPr fontId="3"/>
  </si>
  <si>
    <t>経営改革担当課長</t>
    <rPh sb="0" eb="2">
      <t>ケイエイ</t>
    </rPh>
    <rPh sb="2" eb="4">
      <t>カイカク</t>
    </rPh>
    <rPh sb="4" eb="6">
      <t>タントウ</t>
    </rPh>
    <rPh sb="6" eb="8">
      <t>カチョウ</t>
    </rPh>
    <phoneticPr fontId="3"/>
  </si>
  <si>
    <t>基本計画担当課長</t>
    <rPh sb="0" eb="2">
      <t>キホン</t>
    </rPh>
    <rPh sb="2" eb="4">
      <t>ケイカク</t>
    </rPh>
    <rPh sb="4" eb="6">
      <t>タントウ</t>
    </rPh>
    <rPh sb="6" eb="7">
      <t>カ</t>
    </rPh>
    <rPh sb="7" eb="8">
      <t>チョウ</t>
    </rPh>
    <phoneticPr fontId="3"/>
  </si>
  <si>
    <t>オリンピック・パラリンピック担当部長</t>
    <rPh sb="14" eb="16">
      <t>タントウ</t>
    </rPh>
    <rPh sb="16" eb="18">
      <t>ブチョウ</t>
    </rPh>
    <phoneticPr fontId="3"/>
  </si>
  <si>
    <t>政策企画課</t>
    <rPh sb="0" eb="2">
      <t>セイサク</t>
    </rPh>
    <rPh sb="2" eb="4">
      <t>キカク</t>
    </rPh>
    <rPh sb="4" eb="5">
      <t>カ</t>
    </rPh>
    <phoneticPr fontId="3"/>
  </si>
  <si>
    <t>政策経営部</t>
    <rPh sb="0" eb="2">
      <t>セイサク</t>
    </rPh>
    <rPh sb="2" eb="4">
      <t>ケイエイ</t>
    </rPh>
    <rPh sb="4" eb="5">
      <t>ブ</t>
    </rPh>
    <phoneticPr fontId="3"/>
  </si>
  <si>
    <t>副区長（２）</t>
    <rPh sb="0" eb="3">
      <t>フククチョウ</t>
    </rPh>
    <phoneticPr fontId="3"/>
  </si>
  <si>
    <t>区長</t>
    <rPh sb="0" eb="2">
      <t>クチョウ</t>
    </rPh>
    <phoneticPr fontId="3"/>
  </si>
  <si>
    <t>（単位：人）（令和3年4月1日現在）</t>
    <rPh sb="7" eb="9">
      <t>レイワ</t>
    </rPh>
    <rPh sb="15" eb="17">
      <t>ゲンザイ</t>
    </rPh>
    <phoneticPr fontId="3"/>
  </si>
  <si>
    <t>（令和3年4月1日現在）</t>
    <rPh sb="1" eb="3">
      <t>レイワ</t>
    </rPh>
    <rPh sb="9" eb="11">
      <t>ゲンザイ</t>
    </rPh>
    <phoneticPr fontId="3"/>
  </si>
  <si>
    <t>２　所属会派別議員数</t>
    <phoneticPr fontId="3"/>
  </si>
  <si>
    <t>１　行政委員会</t>
    <phoneticPr fontId="3"/>
  </si>
  <si>
    <t>（令和3年4月1日現在）</t>
    <rPh sb="1" eb="3">
      <t>レイワ</t>
    </rPh>
    <rPh sb="4" eb="5">
      <t>ネン</t>
    </rPh>
    <phoneticPr fontId="3"/>
  </si>
  <si>
    <t>（令和3年4月1日現在）</t>
    <rPh sb="1" eb="3">
      <t>レイワ</t>
    </rPh>
    <phoneticPr fontId="3"/>
  </si>
  <si>
    <t>令和2年度</t>
    <rPh sb="0" eb="2">
      <t>レイワ</t>
    </rPh>
    <rPh sb="3" eb="5">
      <t>ネンド</t>
    </rPh>
    <phoneticPr fontId="3"/>
  </si>
  <si>
    <t>平成24年度</t>
    <rPh sb="0" eb="2">
      <t>ヘイセイ</t>
    </rPh>
    <rPh sb="4" eb="6">
      <t>ネンド</t>
    </rPh>
    <phoneticPr fontId="1"/>
  </si>
  <si>
    <t>障害福祉サービス給付
認定審査会</t>
    <phoneticPr fontId="1"/>
  </si>
  <si>
    <t>子ども・子育て会議</t>
    <phoneticPr fontId="1"/>
  </si>
  <si>
    <t>障害福祉課</t>
    <phoneticPr fontId="1"/>
  </si>
  <si>
    <t>育成課</t>
    <rPh sb="0" eb="2">
      <t>イクセイ</t>
    </rPh>
    <rPh sb="2" eb="3">
      <t>カ</t>
    </rPh>
    <phoneticPr fontId="1"/>
  </si>
  <si>
    <t>いじめ問題対策委員会</t>
    <phoneticPr fontId="1"/>
  </si>
  <si>
    <t>男女平等苦情調整委員会</t>
    <phoneticPr fontId="1"/>
  </si>
  <si>
    <t>名称</t>
    <phoneticPr fontId="1"/>
  </si>
  <si>
    <t>文化財保護審議会</t>
    <rPh sb="0" eb="3">
      <t>ブンカザイ</t>
    </rPh>
    <rPh sb="3" eb="5">
      <t>ホゴ</t>
    </rPh>
    <rPh sb="5" eb="8">
      <t>シンギカイ</t>
    </rPh>
    <phoneticPr fontId="1"/>
  </si>
  <si>
    <t>指導室</t>
    <rPh sb="0" eb="2">
      <t>シドウ</t>
    </rPh>
    <rPh sb="2" eb="3">
      <t>シツ</t>
    </rPh>
    <phoneticPr fontId="1"/>
  </si>
  <si>
    <t>福祉系</t>
    <phoneticPr fontId="3"/>
  </si>
  <si>
    <t>技能系</t>
    <phoneticPr fontId="3"/>
  </si>
  <si>
    <t>その他</t>
    <phoneticPr fontId="3"/>
  </si>
  <si>
    <t>（次ページに続く）</t>
    <rPh sb="1" eb="2">
      <t>ツギ</t>
    </rPh>
    <rPh sb="6" eb="7">
      <t>ツヅ</t>
    </rPh>
    <phoneticPr fontId="3"/>
  </si>
  <si>
    <t>（２）職種別職員数</t>
    <phoneticPr fontId="3"/>
  </si>
  <si>
    <t>一般技術系</t>
    <phoneticPr fontId="3"/>
  </si>
  <si>
    <t>医療技術系</t>
    <phoneticPr fontId="3"/>
  </si>
  <si>
    <t>２　附属機関（続き）</t>
    <rPh sb="7" eb="8">
      <t>ツヅ</t>
    </rPh>
    <phoneticPr fontId="3"/>
  </si>
  <si>
    <t>児童相談所開設準備室</t>
    <rPh sb="0" eb="2">
      <t>ジドウ</t>
    </rPh>
    <rPh sb="2" eb="4">
      <t>ソウダン</t>
    </rPh>
    <rPh sb="4" eb="5">
      <t>ジョ</t>
    </rPh>
    <rPh sb="5" eb="7">
      <t>カイセツ</t>
    </rPh>
    <rPh sb="7" eb="10">
      <t>ジュンビシツ</t>
    </rPh>
    <phoneticPr fontId="3"/>
  </si>
  <si>
    <t>情報システム課</t>
    <phoneticPr fontId="3"/>
  </si>
  <si>
    <t>＊出先機関関係のうち、政策企画課は統計調査係、施設維持課は施設維持担当係、</t>
    <rPh sb="1" eb="3">
      <t>デサキ</t>
    </rPh>
    <rPh sb="3" eb="5">
      <t>キカン</t>
    </rPh>
    <rPh sb="5" eb="7">
      <t>カンケイ</t>
    </rPh>
    <rPh sb="11" eb="13">
      <t>セイサク</t>
    </rPh>
    <rPh sb="13" eb="15">
      <t>キカク</t>
    </rPh>
    <rPh sb="15" eb="16">
      <t>カ</t>
    </rPh>
    <rPh sb="17" eb="19">
      <t>トウケイ</t>
    </rPh>
    <rPh sb="19" eb="21">
      <t>チョウサ</t>
    </rPh>
    <rPh sb="21" eb="22">
      <t>ガカリ</t>
    </rPh>
    <rPh sb="23" eb="25">
      <t>シセツ</t>
    </rPh>
    <rPh sb="25" eb="27">
      <t>イジ</t>
    </rPh>
    <rPh sb="27" eb="28">
      <t>カ</t>
    </rPh>
    <rPh sb="29" eb="31">
      <t>シセツ</t>
    </rPh>
    <rPh sb="31" eb="33">
      <t>イジ</t>
    </rPh>
    <rPh sb="33" eb="35">
      <t>タントウ</t>
    </rPh>
    <rPh sb="35" eb="36">
      <t>カカリ</t>
    </rPh>
    <phoneticPr fontId="3"/>
  </si>
  <si>
    <t>（令和3年4月1日）</t>
    <phoneticPr fontId="3"/>
  </si>
  <si>
    <t>企画担当係（６）、経営改革担当係、統計調査係</t>
    <rPh sb="0" eb="2">
      <t>キカク</t>
    </rPh>
    <rPh sb="2" eb="4">
      <t>タントウ</t>
    </rPh>
    <rPh sb="4" eb="5">
      <t>カカリ</t>
    </rPh>
    <rPh sb="9" eb="11">
      <t>ケイエイ</t>
    </rPh>
    <rPh sb="11" eb="13">
      <t>カイカク</t>
    </rPh>
    <rPh sb="13" eb="15">
      <t>タントウ</t>
    </rPh>
    <rPh sb="15" eb="16">
      <t>カカリ</t>
    </rPh>
    <rPh sb="17" eb="19">
      <t>トウケイ</t>
    </rPh>
    <phoneticPr fontId="3"/>
  </si>
  <si>
    <t>協働推進担当課長</t>
    <rPh sb="0" eb="2">
      <t>キョウドウ</t>
    </rPh>
    <rPh sb="2" eb="4">
      <t>スイシン</t>
    </rPh>
    <rPh sb="4" eb="6">
      <t>タントウ</t>
    </rPh>
    <rPh sb="6" eb="8">
      <t>カチョウ</t>
    </rPh>
    <phoneticPr fontId="3"/>
  </si>
  <si>
    <t>デジタル推進担当部長</t>
    <rPh sb="4" eb="6">
      <t>スイシン</t>
    </rPh>
    <rPh sb="6" eb="8">
      <t>タントウ</t>
    </rPh>
    <rPh sb="8" eb="10">
      <t>ブチョウ</t>
    </rPh>
    <phoneticPr fontId="3"/>
  </si>
  <si>
    <t>◇デジタル推進担当課長</t>
    <rPh sb="5" eb="7">
      <t>スイシン</t>
    </rPh>
    <rPh sb="7" eb="9">
      <t>タントウ</t>
    </rPh>
    <rPh sb="9" eb="11">
      <t>カチョウ</t>
    </rPh>
    <phoneticPr fontId="3"/>
  </si>
  <si>
    <t>◇の組織を所掌</t>
    <rPh sb="2" eb="4">
      <t>ソシキ</t>
    </rPh>
    <rPh sb="5" eb="7">
      <t>ショショウ</t>
    </rPh>
    <phoneticPr fontId="3"/>
  </si>
  <si>
    <t>◇情報システム課</t>
    <rPh sb="1" eb="3">
      <t>ジョウホウ</t>
    </rPh>
    <rPh sb="7" eb="8">
      <t>カ</t>
    </rPh>
    <phoneticPr fontId="3"/>
  </si>
  <si>
    <t>管理係、調整係</t>
    <rPh sb="0" eb="2">
      <t>カンリ</t>
    </rPh>
    <rPh sb="2" eb="3">
      <t>カカリ</t>
    </rPh>
    <rPh sb="4" eb="6">
      <t>チョウセイ</t>
    </rPh>
    <rPh sb="6" eb="7">
      <t>カカリ</t>
    </rPh>
    <phoneticPr fontId="3"/>
  </si>
  <si>
    <t>総合庁舎整備担当部長</t>
    <rPh sb="0" eb="2">
      <t>ソウゴウ</t>
    </rPh>
    <rPh sb="2" eb="4">
      <t>チョウシャ</t>
    </rPh>
    <rPh sb="4" eb="6">
      <t>セイビ</t>
    </rPh>
    <rPh sb="6" eb="8">
      <t>タントウ</t>
    </rPh>
    <rPh sb="8" eb="10">
      <t>ブチョウ</t>
    </rPh>
    <phoneticPr fontId="3"/>
  </si>
  <si>
    <t>◆総合庁舎推進担当課長</t>
    <rPh sb="5" eb="7">
      <t>スイシン</t>
    </rPh>
    <phoneticPr fontId="3"/>
  </si>
  <si>
    <t>◆総合庁舎技術担当課長</t>
    <rPh sb="5" eb="7">
      <t>ギジュツ</t>
    </rPh>
    <rPh sb="7" eb="9">
      <t>タントウ</t>
    </rPh>
    <phoneticPr fontId="3"/>
  </si>
  <si>
    <t>◇秘書課</t>
    <phoneticPr fontId="3"/>
  </si>
  <si>
    <t>秘書担当係（２）</t>
    <phoneticPr fontId="3"/>
  </si>
  <si>
    <t>◇広報課</t>
    <phoneticPr fontId="3"/>
  </si>
  <si>
    <t>◇すぐやる課</t>
    <rPh sb="5" eb="6">
      <t>カ</t>
    </rPh>
    <phoneticPr fontId="3"/>
  </si>
  <si>
    <t>人権推進課</t>
    <phoneticPr fontId="3"/>
  </si>
  <si>
    <t>人権施策推進係、男女平等推進係</t>
    <phoneticPr fontId="3"/>
  </si>
  <si>
    <t>人事課</t>
    <phoneticPr fontId="3"/>
  </si>
  <si>
    <t>人事係、給与福利係、定数管理担当係、調整担当係</t>
    <phoneticPr fontId="3"/>
  </si>
  <si>
    <t>文化国際担当係（２）</t>
    <phoneticPr fontId="3"/>
  </si>
  <si>
    <t>産業経済課</t>
    <phoneticPr fontId="3"/>
  </si>
  <si>
    <t>商工振興課</t>
    <phoneticPr fontId="3"/>
  </si>
  <si>
    <t>工業振興係、商業振興係</t>
    <phoneticPr fontId="3"/>
  </si>
  <si>
    <t>観光課</t>
    <phoneticPr fontId="3"/>
  </si>
  <si>
    <t>企画係、施設整備法人指導係、地域福祉係、</t>
    <rPh sb="0" eb="2">
      <t>キカク</t>
    </rPh>
    <rPh sb="2" eb="3">
      <t>カカリ</t>
    </rPh>
    <rPh sb="4" eb="6">
      <t>シセツ</t>
    </rPh>
    <rPh sb="6" eb="8">
      <t>セイビ</t>
    </rPh>
    <rPh sb="8" eb="10">
      <t>ホウジン</t>
    </rPh>
    <rPh sb="10" eb="12">
      <t>シドウ</t>
    </rPh>
    <rPh sb="12" eb="13">
      <t>カカリ</t>
    </rPh>
    <rPh sb="14" eb="16">
      <t>チイキ</t>
    </rPh>
    <rPh sb="16" eb="18">
      <t>フクシ</t>
    </rPh>
    <rPh sb="18" eb="19">
      <t>ガカリ</t>
    </rPh>
    <phoneticPr fontId="3"/>
  </si>
  <si>
    <t>※下線の部署が
福祉事務所</t>
    <phoneticPr fontId="3"/>
  </si>
  <si>
    <t>シニア活動支援センター</t>
    <phoneticPr fontId="3"/>
  </si>
  <si>
    <t>管理係、地域活動支援係、通所施設係、</t>
    <rPh sb="4" eb="6">
      <t>チイキ</t>
    </rPh>
    <rPh sb="6" eb="8">
      <t>カツドウ</t>
    </rPh>
    <rPh sb="8" eb="10">
      <t>シエン</t>
    </rPh>
    <rPh sb="10" eb="11">
      <t>カカリ</t>
    </rPh>
    <phoneticPr fontId="3"/>
  </si>
  <si>
    <t>管理係、給付係、事業者係、認定係、資格収納係</t>
    <rPh sb="0" eb="2">
      <t>カンリ</t>
    </rPh>
    <rPh sb="2" eb="3">
      <t>カカリ</t>
    </rPh>
    <rPh sb="4" eb="6">
      <t>キュウフ</t>
    </rPh>
    <rPh sb="6" eb="7">
      <t>カカリ</t>
    </rPh>
    <rPh sb="8" eb="11">
      <t>ジギョウシャ</t>
    </rPh>
    <rPh sb="11" eb="12">
      <t>カカリ</t>
    </rPh>
    <rPh sb="13" eb="15">
      <t>ニンテイ</t>
    </rPh>
    <rPh sb="15" eb="16">
      <t>カカリ</t>
    </rPh>
    <rPh sb="17" eb="19">
      <t>シカク</t>
    </rPh>
    <rPh sb="19" eb="21">
      <t>シュウノウ</t>
    </rPh>
    <rPh sb="21" eb="22">
      <t>カカリ</t>
    </rPh>
    <phoneticPr fontId="3"/>
  </si>
  <si>
    <t>（保健所）</t>
    <phoneticPr fontId="3"/>
  </si>
  <si>
    <t>※二重下線の部署が保健所</t>
    <phoneticPr fontId="3"/>
  </si>
  <si>
    <t>感染症対策担当係（２）、</t>
    <rPh sb="0" eb="3">
      <t>カンセンショウ</t>
    </rPh>
    <rPh sb="3" eb="5">
      <t>タイサク</t>
    </rPh>
    <rPh sb="5" eb="7">
      <t>タントウ</t>
    </rPh>
    <rPh sb="7" eb="8">
      <t>カカリ</t>
    </rPh>
    <phoneticPr fontId="3"/>
  </si>
  <si>
    <t>新型コロナ予防接種担当係（３）</t>
    <rPh sb="0" eb="2">
      <t>シンガタ</t>
    </rPh>
    <rPh sb="5" eb="7">
      <t>ヨボウ</t>
    </rPh>
    <rPh sb="7" eb="9">
      <t>セッシュ</t>
    </rPh>
    <rPh sb="9" eb="11">
      <t>タントウ</t>
    </rPh>
    <rPh sb="11" eb="12">
      <t>カカリ</t>
    </rPh>
    <phoneticPr fontId="3"/>
  </si>
  <si>
    <t>新型感染症対策担当課長</t>
    <rPh sb="0" eb="2">
      <t>シンガタ</t>
    </rPh>
    <rPh sb="2" eb="5">
      <t>カンセンショウ</t>
    </rPh>
    <rPh sb="5" eb="7">
      <t>タイサク</t>
    </rPh>
    <rPh sb="7" eb="9">
      <t>タントウ</t>
    </rPh>
    <rPh sb="9" eb="11">
      <t>カチョウ</t>
    </rPh>
    <phoneticPr fontId="3"/>
  </si>
  <si>
    <t>新型感染症予防接種担当課長</t>
    <rPh sb="0" eb="2">
      <t>シンガタ</t>
    </rPh>
    <rPh sb="2" eb="5">
      <t>カンセンショウ</t>
    </rPh>
    <rPh sb="5" eb="7">
      <t>ヨボウ</t>
    </rPh>
    <rPh sb="7" eb="9">
      <t>セッシュ</t>
    </rPh>
    <rPh sb="9" eb="11">
      <t>タントウ</t>
    </rPh>
    <rPh sb="11" eb="13">
      <t>カチョウ</t>
    </rPh>
    <phoneticPr fontId="3"/>
  </si>
  <si>
    <t>学童保育クラブ（２１）、子ども未来プラザ</t>
    <rPh sb="12" eb="13">
      <t>コ</t>
    </rPh>
    <rPh sb="15" eb="17">
      <t>ミライ</t>
    </rPh>
    <phoneticPr fontId="3"/>
  </si>
  <si>
    <t>子育て支援課</t>
    <phoneticPr fontId="3"/>
  </si>
  <si>
    <t>保育管理係、入園相談係、保育所（３３）</t>
    <rPh sb="0" eb="2">
      <t>ホイク</t>
    </rPh>
    <rPh sb="2" eb="4">
      <t>カンリ</t>
    </rPh>
    <rPh sb="4" eb="5">
      <t>カカリ</t>
    </rPh>
    <rPh sb="6" eb="8">
      <t>ニュウエン</t>
    </rPh>
    <rPh sb="8" eb="10">
      <t>ソウダン</t>
    </rPh>
    <rPh sb="10" eb="11">
      <t>カカリ</t>
    </rPh>
    <rPh sb="12" eb="14">
      <t>ホイク</t>
    </rPh>
    <rPh sb="14" eb="15">
      <t>ショ</t>
    </rPh>
    <phoneticPr fontId="3"/>
  </si>
  <si>
    <t>子ども家庭係、金町子どもセンター係、母子保健係、</t>
    <rPh sb="0" eb="1">
      <t>コ</t>
    </rPh>
    <rPh sb="3" eb="5">
      <t>カテイ</t>
    </rPh>
    <rPh sb="5" eb="6">
      <t>カカリ</t>
    </rPh>
    <rPh sb="7" eb="9">
      <t>カナマチ</t>
    </rPh>
    <rPh sb="9" eb="10">
      <t>コ</t>
    </rPh>
    <rPh sb="16" eb="17">
      <t>カカリ</t>
    </rPh>
    <rPh sb="18" eb="20">
      <t>ボシ</t>
    </rPh>
    <rPh sb="20" eb="22">
      <t>ホケン</t>
    </rPh>
    <rPh sb="22" eb="23">
      <t>カカリ</t>
    </rPh>
    <phoneticPr fontId="3"/>
  </si>
  <si>
    <t>発達相談係</t>
    <rPh sb="0" eb="2">
      <t>ハッタツ</t>
    </rPh>
    <rPh sb="2" eb="4">
      <t>ソウダン</t>
    </rPh>
    <rPh sb="4" eb="5">
      <t>カカリ</t>
    </rPh>
    <phoneticPr fontId="3"/>
  </si>
  <si>
    <t>児童相談所開設準備室</t>
    <rPh sb="5" eb="7">
      <t>カイセツ</t>
    </rPh>
    <rPh sb="7" eb="9">
      <t>ジュンビ</t>
    </rPh>
    <rPh sb="9" eb="10">
      <t>シツ</t>
    </rPh>
    <phoneticPr fontId="3"/>
  </si>
  <si>
    <t>児童相談所開設準備担当係（２）</t>
    <rPh sb="0" eb="2">
      <t>ジドウ</t>
    </rPh>
    <rPh sb="2" eb="4">
      <t>ソウダン</t>
    </rPh>
    <rPh sb="4" eb="5">
      <t>ジョ</t>
    </rPh>
    <rPh sb="5" eb="7">
      <t>カイセツ</t>
    </rPh>
    <rPh sb="7" eb="9">
      <t>ジュンビ</t>
    </rPh>
    <rPh sb="9" eb="11">
      <t>タントウ</t>
    </rPh>
    <rPh sb="11" eb="12">
      <t>カカリ</t>
    </rPh>
    <phoneticPr fontId="3"/>
  </si>
  <si>
    <t>交通・都市施設担当部長</t>
    <rPh sb="0" eb="2">
      <t>コウツウ</t>
    </rPh>
    <rPh sb="3" eb="5">
      <t>トシ</t>
    </rPh>
    <rPh sb="5" eb="7">
      <t>シセツ</t>
    </rPh>
    <rPh sb="7" eb="9">
      <t>タントウ</t>
    </rPh>
    <rPh sb="9" eb="11">
      <t>ブチョウ</t>
    </rPh>
    <phoneticPr fontId="3"/>
  </si>
  <si>
    <t>◆の組織を所掌</t>
    <phoneticPr fontId="3"/>
  </si>
  <si>
    <t>◇の組織を所掌</t>
    <phoneticPr fontId="3"/>
  </si>
  <si>
    <t>教育振興係、事務係、教育情報係、指導主事、</t>
    <rPh sb="0" eb="2">
      <t>キョウイク</t>
    </rPh>
    <rPh sb="2" eb="4">
      <t>シンコウ</t>
    </rPh>
    <rPh sb="4" eb="5">
      <t>カカリ</t>
    </rPh>
    <rPh sb="6" eb="8">
      <t>ジム</t>
    </rPh>
    <rPh sb="8" eb="9">
      <t>カカリ</t>
    </rPh>
    <rPh sb="10" eb="12">
      <t>キョウイク</t>
    </rPh>
    <rPh sb="12" eb="14">
      <t>ジョウホウ</t>
    </rPh>
    <rPh sb="14" eb="15">
      <t>カカリ</t>
    </rPh>
    <rPh sb="16" eb="18">
      <t>シドウ</t>
    </rPh>
    <phoneticPr fontId="3"/>
  </si>
  <si>
    <t>総合教育センター管理係、特別支援教育係、適応支援係</t>
    <rPh sb="0" eb="2">
      <t>ソウゴウ</t>
    </rPh>
    <rPh sb="2" eb="4">
      <t>キョウイク</t>
    </rPh>
    <rPh sb="8" eb="10">
      <t>カンリ</t>
    </rPh>
    <rPh sb="10" eb="11">
      <t>カカリ</t>
    </rPh>
    <rPh sb="12" eb="14">
      <t>トクベツ</t>
    </rPh>
    <rPh sb="14" eb="16">
      <t>シエン</t>
    </rPh>
    <rPh sb="16" eb="18">
      <t>キョウイク</t>
    </rPh>
    <rPh sb="18" eb="19">
      <t>カカリ</t>
    </rPh>
    <rPh sb="20" eb="22">
      <t>テキオウ</t>
    </rPh>
    <rPh sb="22" eb="24">
      <t>シエン</t>
    </rPh>
    <rPh sb="24" eb="25">
      <t>カカリ</t>
    </rPh>
    <phoneticPr fontId="3"/>
  </si>
  <si>
    <t>◆教育情報担当課長</t>
    <rPh sb="1" eb="3">
      <t>キョウイク</t>
    </rPh>
    <rPh sb="3" eb="5">
      <t>ジョウホウ</t>
    </rPh>
    <rPh sb="5" eb="7">
      <t>タントウ</t>
    </rPh>
    <rPh sb="7" eb="9">
      <t>カチョウ</t>
    </rPh>
    <phoneticPr fontId="3"/>
  </si>
  <si>
    <t>４　葛飾区行政組織（機構図）</t>
    <rPh sb="2" eb="4">
      <t>カツシカ</t>
    </rPh>
    <rPh sb="4" eb="5">
      <t>ク</t>
    </rPh>
    <rPh sb="5" eb="7">
      <t>ギョウセイ</t>
    </rPh>
    <rPh sb="7" eb="9">
      <t>ソシキ</t>
    </rPh>
    <rPh sb="10" eb="12">
      <t>キコウ</t>
    </rPh>
    <rPh sb="12" eb="13">
      <t>ズ</t>
    </rPh>
    <phoneticPr fontId="3"/>
  </si>
  <si>
    <t>葛飾区議会公明党</t>
    <rPh sb="0" eb="2">
      <t>カツシカ</t>
    </rPh>
    <rPh sb="2" eb="3">
      <t>ク</t>
    </rPh>
    <rPh sb="3" eb="5">
      <t>ギカイ</t>
    </rPh>
    <rPh sb="5" eb="8">
      <t>コウメイトウ</t>
    </rPh>
    <phoneticPr fontId="3"/>
  </si>
  <si>
    <r>
      <t xml:space="preserve">10
</t>
    </r>
    <r>
      <rPr>
        <sz val="8"/>
        <rFont val="ＭＳ ゴシック"/>
        <family val="3"/>
        <charset val="128"/>
      </rPr>
      <t>以内</t>
    </r>
    <phoneticPr fontId="3"/>
  </si>
  <si>
    <r>
      <t xml:space="preserve">18
</t>
    </r>
    <r>
      <rPr>
        <sz val="8"/>
        <rFont val="ＭＳ ゴシック"/>
        <family val="3"/>
        <charset val="128"/>
      </rPr>
      <t>以内</t>
    </r>
    <phoneticPr fontId="3"/>
  </si>
  <si>
    <t>　地域保健課は庶務係、健康政策推進担当係が該当する。</t>
    <phoneticPr fontId="1"/>
  </si>
  <si>
    <t>学識経験者2名､弁護士1名</t>
    <rPh sb="0" eb="2">
      <t>ガクシキ</t>
    </rPh>
    <rPh sb="2" eb="5">
      <t>ケイケンシャ</t>
    </rPh>
    <phoneticPr fontId="1"/>
  </si>
  <si>
    <t>2年</t>
    <phoneticPr fontId="3"/>
  </si>
  <si>
    <t>弁護士1名、学識経験者2名、医師1名、公認心理師1名</t>
    <rPh sb="0" eb="3">
      <t>ベンゴシ</t>
    </rPh>
    <rPh sb="4" eb="5">
      <t>メイ</t>
    </rPh>
    <rPh sb="14" eb="16">
      <t>イシ</t>
    </rPh>
    <rPh sb="17" eb="18">
      <t>メイ</t>
    </rPh>
    <rPh sb="19" eb="21">
      <t>コウニン</t>
    </rPh>
    <rPh sb="21" eb="23">
      <t>シンリ</t>
    </rPh>
    <rPh sb="23" eb="24">
      <t>シ</t>
    </rPh>
    <rPh sb="25" eb="26">
      <t>メイ</t>
    </rPh>
    <phoneticPr fontId="3"/>
  </si>
  <si>
    <t>2年</t>
    <rPh sb="1" eb="2">
      <t>ネン</t>
    </rPh>
    <phoneticPr fontId="1"/>
  </si>
  <si>
    <t>医師6名、社会福祉施設関係者5名、精神保健福祉士4名、社会福祉士3名、理学療法士等3名、障害当事者1名</t>
    <rPh sb="0" eb="2">
      <t>イシ</t>
    </rPh>
    <rPh sb="3" eb="4">
      <t>メイ</t>
    </rPh>
    <rPh sb="5" eb="7">
      <t>シャカイ</t>
    </rPh>
    <rPh sb="7" eb="9">
      <t>フクシ</t>
    </rPh>
    <rPh sb="9" eb="11">
      <t>シセツ</t>
    </rPh>
    <rPh sb="11" eb="14">
      <t>カンケイシャ</t>
    </rPh>
    <rPh sb="15" eb="16">
      <t>メイ</t>
    </rPh>
    <rPh sb="17" eb="19">
      <t>セイシン</t>
    </rPh>
    <rPh sb="19" eb="21">
      <t>ホケン</t>
    </rPh>
    <rPh sb="21" eb="24">
      <t>フクシシ</t>
    </rPh>
    <rPh sb="25" eb="26">
      <t>メイ</t>
    </rPh>
    <rPh sb="27" eb="29">
      <t>シャカイ</t>
    </rPh>
    <rPh sb="29" eb="31">
      <t>フクシ</t>
    </rPh>
    <rPh sb="31" eb="32">
      <t>シ</t>
    </rPh>
    <rPh sb="33" eb="34">
      <t>メイ</t>
    </rPh>
    <rPh sb="35" eb="37">
      <t>リガク</t>
    </rPh>
    <rPh sb="37" eb="40">
      <t>リョウホウシ</t>
    </rPh>
    <rPh sb="40" eb="41">
      <t>トウ</t>
    </rPh>
    <rPh sb="42" eb="43">
      <t>メイ</t>
    </rPh>
    <rPh sb="44" eb="46">
      <t>ショウガイ</t>
    </rPh>
    <rPh sb="46" eb="49">
      <t>トウジシャ</t>
    </rPh>
    <rPh sb="50" eb="51">
      <t>メイ</t>
    </rPh>
    <phoneticPr fontId="1"/>
  </si>
  <si>
    <t>　高齢者支援課は介護予防係、障害福祉課は就労支援係、</t>
    <rPh sb="1" eb="4">
      <t>コウレイシャ</t>
    </rPh>
    <rPh sb="4" eb="6">
      <t>シエン</t>
    </rPh>
    <rPh sb="6" eb="7">
      <t>カ</t>
    </rPh>
    <rPh sb="8" eb="13">
      <t>カイゴヨボウガカリ</t>
    </rPh>
    <phoneticPr fontId="3"/>
  </si>
  <si>
    <r>
      <t xml:space="preserve">25
</t>
    </r>
    <r>
      <rPr>
        <sz val="8"/>
        <rFont val="ＭＳ ゴシック"/>
        <family val="3"/>
        <charset val="128"/>
      </rPr>
      <t>以内</t>
    </r>
    <rPh sb="3" eb="5">
      <t>イナイ</t>
    </rPh>
    <phoneticPr fontId="1"/>
  </si>
  <si>
    <t>学識経験者3名、区内関係団体の代表18名、公募区民4名</t>
    <rPh sb="0" eb="2">
      <t>ガクシキ</t>
    </rPh>
    <rPh sb="2" eb="5">
      <t>ケイケンシャ</t>
    </rPh>
    <rPh sb="6" eb="7">
      <t>メイ</t>
    </rPh>
    <rPh sb="8" eb="10">
      <t>クナイ</t>
    </rPh>
    <rPh sb="10" eb="12">
      <t>カンケイ</t>
    </rPh>
    <rPh sb="12" eb="14">
      <t>ダンタイ</t>
    </rPh>
    <rPh sb="15" eb="17">
      <t>ダイヒョウ</t>
    </rPh>
    <rPh sb="19" eb="20">
      <t>メイ</t>
    </rPh>
    <rPh sb="21" eb="23">
      <t>コウボ</t>
    </rPh>
    <rPh sb="23" eb="25">
      <t>クミン</t>
    </rPh>
    <rPh sb="26" eb="27">
      <t>メイ</t>
    </rPh>
    <phoneticPr fontId="1"/>
  </si>
  <si>
    <t>20歳未満</t>
    <phoneticPr fontId="3"/>
  </si>
  <si>
    <t>20～29歳</t>
    <rPh sb="5" eb="6">
      <t>サイ</t>
    </rPh>
    <phoneticPr fontId="3"/>
  </si>
  <si>
    <t>30～39歳</t>
    <rPh sb="5" eb="6">
      <t>サイ</t>
    </rPh>
    <phoneticPr fontId="3"/>
  </si>
  <si>
    <t>40～49歳</t>
    <rPh sb="5" eb="6">
      <t>サイ</t>
    </rPh>
    <phoneticPr fontId="3"/>
  </si>
  <si>
    <t>50～59歳</t>
    <rPh sb="5" eb="6">
      <t>サイ</t>
    </rPh>
    <phoneticPr fontId="3"/>
  </si>
  <si>
    <t>60歳以上</t>
    <rPh sb="2" eb="3">
      <t>サイ</t>
    </rPh>
    <rPh sb="3" eb="5">
      <t>イジョウ</t>
    </rPh>
    <phoneticPr fontId="3"/>
  </si>
  <si>
    <t>（単位：人）　　（令和3年4月1日現在）</t>
    <rPh sb="9" eb="11">
      <t>レイワ</t>
    </rPh>
    <rPh sb="17" eb="19">
      <t>ゲンザイ</t>
    </rPh>
    <phoneticPr fontId="3"/>
  </si>
  <si>
    <t>(-)</t>
    <phoneticPr fontId="3"/>
  </si>
  <si>
    <t>－</t>
    <phoneticPr fontId="1"/>
  </si>
  <si>
    <t>(-)</t>
    <phoneticPr fontId="3"/>
  </si>
  <si>
    <t>－</t>
    <phoneticPr fontId="3"/>
  </si>
  <si>
    <t>総数</t>
    <rPh sb="0" eb="2">
      <t>ソウスウ</t>
    </rPh>
    <phoneticPr fontId="3"/>
  </si>
  <si>
    <t>総数（ア＋イ）</t>
    <rPh sb="0" eb="2">
      <t>ソウスウ</t>
    </rPh>
    <phoneticPr fontId="3"/>
  </si>
  <si>
    <t>総数</t>
    <rPh sb="0" eb="2">
      <t>ソウスウ</t>
    </rPh>
    <phoneticPr fontId="3"/>
  </si>
  <si>
    <r>
      <t>相談係</t>
    </r>
    <r>
      <rPr>
        <sz val="11"/>
        <rFont val="ＭＳ Ｐゴシック"/>
        <family val="3"/>
        <charset val="128"/>
      </rPr>
      <t>、介護予防係</t>
    </r>
    <rPh sb="0" eb="2">
      <t>ソウダン</t>
    </rPh>
    <rPh sb="2" eb="3">
      <t>カカリ</t>
    </rPh>
    <rPh sb="4" eb="6">
      <t>カイゴ</t>
    </rPh>
    <rPh sb="6" eb="8">
      <t>ヨボウ</t>
    </rPh>
    <rPh sb="8" eb="9">
      <t>カカリ</t>
    </rPh>
    <phoneticPr fontId="3"/>
  </si>
  <si>
    <r>
      <t>管理係</t>
    </r>
    <r>
      <rPr>
        <sz val="11"/>
        <rFont val="ＭＳ Ｐゴシック"/>
        <family val="3"/>
        <charset val="128"/>
      </rPr>
      <t>、</t>
    </r>
    <rPh sb="0" eb="2">
      <t>カンリ</t>
    </rPh>
    <rPh sb="2" eb="3">
      <t>カカリ</t>
    </rPh>
    <phoneticPr fontId="3"/>
  </si>
  <si>
    <r>
      <rPr>
        <u/>
        <sz val="11"/>
        <rFont val="ＭＳ Ｐゴシック"/>
        <family val="3"/>
        <charset val="128"/>
      </rPr>
      <t>障害事業係</t>
    </r>
    <r>
      <rPr>
        <sz val="11"/>
        <rFont val="ＭＳ Ｐゴシック"/>
        <family val="3"/>
        <charset val="128"/>
      </rPr>
      <t>、支援給付係、審査係、相談係</t>
    </r>
    <rPh sb="0" eb="2">
      <t>ショウガイ</t>
    </rPh>
    <rPh sb="2" eb="4">
      <t>ジギョウ</t>
    </rPh>
    <rPh sb="4" eb="5">
      <t>カカリ</t>
    </rPh>
    <rPh sb="6" eb="8">
      <t>シエン</t>
    </rPh>
    <rPh sb="8" eb="10">
      <t>キュウフ</t>
    </rPh>
    <rPh sb="10" eb="11">
      <t>カカリ</t>
    </rPh>
    <rPh sb="12" eb="14">
      <t>シンサ</t>
    </rPh>
    <rPh sb="14" eb="15">
      <t>カカリ</t>
    </rPh>
    <rPh sb="16" eb="18">
      <t>ソウダン</t>
    </rPh>
    <rPh sb="18" eb="19">
      <t>カカリ</t>
    </rPh>
    <phoneticPr fontId="3"/>
  </si>
  <si>
    <r>
      <rPr>
        <u/>
        <sz val="11"/>
        <rFont val="ＭＳ Ｐゴシック"/>
        <family val="3"/>
        <charset val="128"/>
      </rPr>
      <t>援護係</t>
    </r>
    <r>
      <rPr>
        <sz val="11"/>
        <rFont val="ＭＳ Ｐゴシック"/>
        <family val="3"/>
        <charset val="128"/>
      </rPr>
      <t>、就労支援係</t>
    </r>
    <rPh sb="0" eb="2">
      <t>エンゴ</t>
    </rPh>
    <rPh sb="2" eb="3">
      <t>カカリ</t>
    </rPh>
    <rPh sb="4" eb="6">
      <t>シュウロウ</t>
    </rPh>
    <phoneticPr fontId="3"/>
  </si>
  <si>
    <r>
      <t>相談係</t>
    </r>
    <r>
      <rPr>
        <sz val="11"/>
        <rFont val="ＭＳ Ｐゴシック"/>
        <family val="3"/>
        <charset val="128"/>
      </rPr>
      <t>、</t>
    </r>
    <rPh sb="0" eb="2">
      <t>ソウダン</t>
    </rPh>
    <rPh sb="2" eb="3">
      <t>カカリ</t>
    </rPh>
    <phoneticPr fontId="3"/>
  </si>
  <si>
    <r>
      <t>生活第一係</t>
    </r>
    <r>
      <rPr>
        <sz val="11"/>
        <rFont val="ＭＳ Ｐゴシック"/>
        <family val="3"/>
        <charset val="128"/>
      </rPr>
      <t>、</t>
    </r>
    <rPh sb="0" eb="2">
      <t>セイカツ</t>
    </rPh>
    <rPh sb="2" eb="4">
      <t>ダイイチ</t>
    </rPh>
    <rPh sb="4" eb="5">
      <t>カカリ</t>
    </rPh>
    <phoneticPr fontId="3"/>
  </si>
  <si>
    <r>
      <t>生活第二係</t>
    </r>
    <r>
      <rPr>
        <sz val="11"/>
        <rFont val="ＭＳ Ｐゴシック"/>
        <family val="3"/>
        <charset val="128"/>
      </rPr>
      <t>、</t>
    </r>
    <rPh sb="0" eb="2">
      <t>セイカツ</t>
    </rPh>
    <rPh sb="2" eb="4">
      <t>ダイニ</t>
    </rPh>
    <rPh sb="4" eb="5">
      <t>カカリ</t>
    </rPh>
    <phoneticPr fontId="3"/>
  </si>
  <si>
    <r>
      <t>生活第三係</t>
    </r>
    <r>
      <rPr>
        <sz val="11"/>
        <rFont val="ＭＳ Ｐゴシック"/>
        <family val="3"/>
        <charset val="128"/>
      </rPr>
      <t>、</t>
    </r>
    <rPh sb="0" eb="2">
      <t>セイカツ</t>
    </rPh>
    <rPh sb="2" eb="3">
      <t>ダイ</t>
    </rPh>
    <rPh sb="3" eb="4">
      <t>サン</t>
    </rPh>
    <rPh sb="4" eb="5">
      <t>カカリ</t>
    </rPh>
    <phoneticPr fontId="3"/>
  </si>
  <si>
    <r>
      <t>生活第四係</t>
    </r>
    <r>
      <rPr>
        <sz val="11"/>
        <rFont val="ＭＳ Ｐゴシック"/>
        <family val="3"/>
        <charset val="128"/>
      </rPr>
      <t>、</t>
    </r>
    <rPh sb="0" eb="2">
      <t>セイカツ</t>
    </rPh>
    <rPh sb="2" eb="3">
      <t>ダイ</t>
    </rPh>
    <rPh sb="3" eb="4">
      <t>ヨン</t>
    </rPh>
    <rPh sb="4" eb="5">
      <t>カカリ</t>
    </rPh>
    <phoneticPr fontId="3"/>
  </si>
  <si>
    <r>
      <t>生活第五係</t>
    </r>
    <r>
      <rPr>
        <sz val="11"/>
        <rFont val="ＭＳ Ｐゴシック"/>
        <family val="3"/>
        <charset val="128"/>
      </rPr>
      <t>、</t>
    </r>
    <rPh sb="0" eb="2">
      <t>セイカツ</t>
    </rPh>
    <rPh sb="2" eb="3">
      <t>ダイ</t>
    </rPh>
    <rPh sb="3" eb="4">
      <t>ゴ</t>
    </rPh>
    <rPh sb="4" eb="5">
      <t>カカリ</t>
    </rPh>
    <phoneticPr fontId="3"/>
  </si>
  <si>
    <r>
      <t>生活第五係</t>
    </r>
    <r>
      <rPr>
        <sz val="11"/>
        <rFont val="ＭＳ Ｐゴシック"/>
        <family val="3"/>
        <charset val="128"/>
      </rPr>
      <t>、中国帰国者支援担当係</t>
    </r>
    <rPh sb="0" eb="2">
      <t>セイカツ</t>
    </rPh>
    <rPh sb="2" eb="3">
      <t>ダイ</t>
    </rPh>
    <rPh sb="3" eb="4">
      <t>５</t>
    </rPh>
    <rPh sb="4" eb="5">
      <t>カカリ</t>
    </rPh>
    <rPh sb="6" eb="8">
      <t>チュウゴク</t>
    </rPh>
    <rPh sb="8" eb="11">
      <t>キコクシャ</t>
    </rPh>
    <rPh sb="11" eb="13">
      <t>シエン</t>
    </rPh>
    <rPh sb="13" eb="15">
      <t>タントウ</t>
    </rPh>
    <rPh sb="15" eb="16">
      <t>カカリ</t>
    </rPh>
    <phoneticPr fontId="3"/>
  </si>
  <si>
    <t>公募区民代表2名､学識経験者2名､
区内関係団体代表3名</t>
    <phoneticPr fontId="1"/>
  </si>
  <si>
    <t>（財政課）</t>
    <rPh sb="1" eb="3">
      <t>ザイセイ</t>
    </rPh>
    <rPh sb="3" eb="4">
      <t>カ</t>
    </rPh>
    <phoneticPr fontId="3"/>
  </si>
  <si>
    <t>総額</t>
    <rPh sb="0" eb="2">
      <t>ソウガク</t>
    </rPh>
    <phoneticPr fontId="1"/>
  </si>
  <si>
    <t>予備費</t>
    <phoneticPr fontId="3"/>
  </si>
  <si>
    <t>諸支出金</t>
    <phoneticPr fontId="3"/>
  </si>
  <si>
    <t>公債費</t>
    <phoneticPr fontId="3"/>
  </si>
  <si>
    <t>職員費</t>
    <phoneticPr fontId="3"/>
  </si>
  <si>
    <t>教育費</t>
    <phoneticPr fontId="3"/>
  </si>
  <si>
    <t>都市整備費</t>
    <phoneticPr fontId="3"/>
  </si>
  <si>
    <t>産業経済費</t>
    <phoneticPr fontId="3"/>
  </si>
  <si>
    <t>衛生費</t>
    <phoneticPr fontId="3"/>
  </si>
  <si>
    <t>福祉費</t>
    <phoneticPr fontId="3"/>
  </si>
  <si>
    <t>環境費</t>
    <phoneticPr fontId="3"/>
  </si>
  <si>
    <t>総務費</t>
    <phoneticPr fontId="3"/>
  </si>
  <si>
    <t>議会費</t>
    <phoneticPr fontId="3"/>
  </si>
  <si>
    <t>増減率</t>
    <phoneticPr fontId="3"/>
  </si>
  <si>
    <t>増減額</t>
    <rPh sb="0" eb="2">
      <t>ゾウゲン</t>
    </rPh>
    <rPh sb="2" eb="3">
      <t>ガク</t>
    </rPh>
    <phoneticPr fontId="3"/>
  </si>
  <si>
    <t>構成比
(令和３年度）</t>
    <rPh sb="5" eb="7">
      <t>レイワ</t>
    </rPh>
    <phoneticPr fontId="3"/>
  </si>
  <si>
    <t>令和３年度</t>
    <rPh sb="0" eb="2">
      <t>レイワ</t>
    </rPh>
    <rPh sb="3" eb="5">
      <t>ネンド</t>
    </rPh>
    <phoneticPr fontId="3"/>
  </si>
  <si>
    <t>令和２年度</t>
    <rPh sb="0" eb="2">
      <t>レイワ</t>
    </rPh>
    <rPh sb="3" eb="5">
      <t>ネンド</t>
    </rPh>
    <phoneticPr fontId="3"/>
  </si>
  <si>
    <t>款名</t>
    <rPh sb="0" eb="1">
      <t>カン</t>
    </rPh>
    <rPh sb="1" eb="2">
      <t>メイ</t>
    </rPh>
    <phoneticPr fontId="3"/>
  </si>
  <si>
    <t>（単位：千円、％）</t>
    <phoneticPr fontId="3"/>
  </si>
  <si>
    <t>イ　歳出</t>
    <phoneticPr fontId="3"/>
  </si>
  <si>
    <t>特別区債</t>
    <rPh sb="0" eb="2">
      <t>トクベツ</t>
    </rPh>
    <rPh sb="2" eb="3">
      <t>ク</t>
    </rPh>
    <rPh sb="3" eb="4">
      <t>サイ</t>
    </rPh>
    <phoneticPr fontId="3"/>
  </si>
  <si>
    <t>諸収入</t>
    <rPh sb="0" eb="1">
      <t>ショ</t>
    </rPh>
    <rPh sb="1" eb="3">
      <t>シュウニュウ</t>
    </rPh>
    <phoneticPr fontId="3"/>
  </si>
  <si>
    <t>繰越金</t>
    <phoneticPr fontId="3"/>
  </si>
  <si>
    <t>繰入金</t>
    <phoneticPr fontId="3"/>
  </si>
  <si>
    <t>寄附金</t>
    <phoneticPr fontId="3"/>
  </si>
  <si>
    <t>財産収入</t>
    <phoneticPr fontId="3"/>
  </si>
  <si>
    <t>都支出金</t>
    <phoneticPr fontId="3"/>
  </si>
  <si>
    <t>国庫支出金</t>
    <phoneticPr fontId="3"/>
  </si>
  <si>
    <t>使用料及び手数料</t>
    <phoneticPr fontId="3"/>
  </si>
  <si>
    <t>分担金及び負担金</t>
    <phoneticPr fontId="3"/>
  </si>
  <si>
    <t>交通安全対策特別交付金</t>
    <rPh sb="4" eb="6">
      <t>タイサク</t>
    </rPh>
    <phoneticPr fontId="3"/>
  </si>
  <si>
    <t>特別区交付金</t>
    <phoneticPr fontId="3"/>
  </si>
  <si>
    <t>地方特例交付金</t>
    <phoneticPr fontId="3"/>
  </si>
  <si>
    <t>環境性能割交付金</t>
    <rPh sb="0" eb="2">
      <t>カンキョウ</t>
    </rPh>
    <rPh sb="2" eb="4">
      <t>セイノウ</t>
    </rPh>
    <rPh sb="4" eb="5">
      <t>ワリ</t>
    </rPh>
    <rPh sb="5" eb="8">
      <t>コウフキン</t>
    </rPh>
    <phoneticPr fontId="3"/>
  </si>
  <si>
    <t>地方消費税交付金</t>
    <phoneticPr fontId="3"/>
  </si>
  <si>
    <t>株式等譲渡所得割交付金</t>
    <rPh sb="0" eb="2">
      <t>カブシキ</t>
    </rPh>
    <rPh sb="2" eb="3">
      <t>トウ</t>
    </rPh>
    <rPh sb="3" eb="5">
      <t>ジョウト</t>
    </rPh>
    <rPh sb="5" eb="7">
      <t>ショトク</t>
    </rPh>
    <rPh sb="7" eb="8">
      <t>ワ</t>
    </rPh>
    <rPh sb="8" eb="11">
      <t>コウフキン</t>
    </rPh>
    <phoneticPr fontId="3"/>
  </si>
  <si>
    <t>配当割交付金</t>
    <rPh sb="0" eb="2">
      <t>ハイトウ</t>
    </rPh>
    <rPh sb="2" eb="3">
      <t>ワリ</t>
    </rPh>
    <rPh sb="3" eb="6">
      <t>コウフキン</t>
    </rPh>
    <phoneticPr fontId="3"/>
  </si>
  <si>
    <t>利子割交付金</t>
    <phoneticPr fontId="3"/>
  </si>
  <si>
    <t>地方譲与税</t>
    <phoneticPr fontId="3"/>
  </si>
  <si>
    <t>特別区税</t>
    <phoneticPr fontId="3"/>
  </si>
  <si>
    <t>ア　歳入</t>
    <phoneticPr fontId="3"/>
  </si>
  <si>
    <t>（１）歳入歳出予算の内訳</t>
    <phoneticPr fontId="3"/>
  </si>
  <si>
    <t>２　一般会計</t>
    <rPh sb="2" eb="4">
      <t>イッパン</t>
    </rPh>
    <phoneticPr fontId="3"/>
  </si>
  <si>
    <t>駐車場事業特別会計</t>
    <rPh sb="0" eb="3">
      <t>チュウシャジョウ</t>
    </rPh>
    <rPh sb="3" eb="5">
      <t>ジギョウ</t>
    </rPh>
    <phoneticPr fontId="3"/>
  </si>
  <si>
    <t>介護保険事業特別会計</t>
    <phoneticPr fontId="3"/>
  </si>
  <si>
    <t>後期高齢者医療事業特別会計</t>
    <rPh sb="0" eb="2">
      <t>コウキ</t>
    </rPh>
    <rPh sb="2" eb="5">
      <t>コウレイシャ</t>
    </rPh>
    <rPh sb="5" eb="7">
      <t>イリョウ</t>
    </rPh>
    <rPh sb="7" eb="9">
      <t>ジギョウ</t>
    </rPh>
    <rPh sb="9" eb="11">
      <t>トクベツ</t>
    </rPh>
    <rPh sb="11" eb="13">
      <t>カイケイ</t>
    </rPh>
    <phoneticPr fontId="3"/>
  </si>
  <si>
    <t>国民健康保険事業特別会計</t>
    <phoneticPr fontId="3"/>
  </si>
  <si>
    <t>一般会計</t>
    <rPh sb="0" eb="2">
      <t>イッパン</t>
    </rPh>
    <phoneticPr fontId="3"/>
  </si>
  <si>
    <t>会計名</t>
    <rPh sb="0" eb="1">
      <t>カイ</t>
    </rPh>
    <rPh sb="1" eb="2">
      <t>ケイ</t>
    </rPh>
    <rPh sb="2" eb="3">
      <t>メイ</t>
    </rPh>
    <phoneticPr fontId="3"/>
  </si>
  <si>
    <t>１　令和３年度当初予算</t>
    <rPh sb="2" eb="3">
      <t>レイ</t>
    </rPh>
    <rPh sb="3" eb="4">
      <t>ワ</t>
    </rPh>
    <rPh sb="5" eb="6">
      <t>ネン</t>
    </rPh>
    <rPh sb="6" eb="7">
      <t>ド</t>
    </rPh>
    <rPh sb="9" eb="11">
      <t>ヨサン</t>
    </rPh>
    <phoneticPr fontId="3"/>
  </si>
  <si>
    <t>［４］財務</t>
  </si>
  <si>
    <t>＊各表の数値は原則として表示単位未満を四捨五入しており、表内において一致しない場合がある｡</t>
    <phoneticPr fontId="3"/>
  </si>
  <si>
    <t>3</t>
    <phoneticPr fontId="1"/>
  </si>
  <si>
    <t>2</t>
  </si>
  <si>
    <t>令和
元</t>
    <rPh sb="0" eb="1">
      <t>レイ</t>
    </rPh>
    <rPh sb="1" eb="2">
      <t>ワ</t>
    </rPh>
    <rPh sb="3" eb="4">
      <t>ガン</t>
    </rPh>
    <phoneticPr fontId="3"/>
  </si>
  <si>
    <t>令和元年度</t>
    <rPh sb="0" eb="1">
      <t>レイ</t>
    </rPh>
    <rPh sb="1" eb="2">
      <t>ワ</t>
    </rPh>
    <rPh sb="2" eb="3">
      <t>ガン</t>
    </rPh>
    <rPh sb="3" eb="5">
      <t>ネンド</t>
    </rPh>
    <phoneticPr fontId="3"/>
  </si>
  <si>
    <t>30</t>
  </si>
  <si>
    <t>29</t>
  </si>
  <si>
    <t>28</t>
  </si>
  <si>
    <t>27</t>
  </si>
  <si>
    <t>26</t>
  </si>
  <si>
    <t>手入力</t>
    <rPh sb="0" eb="1">
      <t>テ</t>
    </rPh>
    <rPh sb="1" eb="3">
      <t>ニュウリョク</t>
    </rPh>
    <phoneticPr fontId="3"/>
  </si>
  <si>
    <t>25</t>
  </si>
  <si>
    <t>平成
24</t>
    <rPh sb="0" eb="2">
      <t>ヘイセイ</t>
    </rPh>
    <phoneticPr fontId="1"/>
  </si>
  <si>
    <t>↓</t>
  </si>
  <si>
    <t>金額（億円）</t>
    <rPh sb="0" eb="2">
      <t>キンガク</t>
    </rPh>
    <rPh sb="3" eb="5">
      <t>オクエン</t>
    </rPh>
    <phoneticPr fontId="3"/>
  </si>
  <si>
    <t>増減率</t>
    <rPh sb="0" eb="2">
      <t>ゾウゲン</t>
    </rPh>
    <rPh sb="2" eb="3">
      <t>リツ</t>
    </rPh>
    <phoneticPr fontId="3"/>
  </si>
  <si>
    <t>金額</t>
    <rPh sb="0" eb="1">
      <t>キン</t>
    </rPh>
    <rPh sb="1" eb="2">
      <t>ガク</t>
    </rPh>
    <phoneticPr fontId="3"/>
  </si>
  <si>
    <t>(2)グラフ用（計算式のみ）</t>
    <rPh sb="6" eb="7">
      <t>ヨウ</t>
    </rPh>
    <rPh sb="8" eb="10">
      <t>ケイサン</t>
    </rPh>
    <rPh sb="10" eb="11">
      <t>シキ</t>
    </rPh>
    <phoneticPr fontId="3"/>
  </si>
  <si>
    <t>（単位：千円、％）</t>
    <rPh sb="1" eb="3">
      <t>タンイ</t>
    </rPh>
    <rPh sb="4" eb="6">
      <t>センエン</t>
    </rPh>
    <phoneticPr fontId="3"/>
  </si>
  <si>
    <t>（２）一般会計当初予算の推移</t>
    <phoneticPr fontId="3"/>
  </si>
  <si>
    <t>歳出</t>
    <rPh sb="0" eb="1">
      <t>トシ</t>
    </rPh>
    <rPh sb="1" eb="2">
      <t>デ</t>
    </rPh>
    <phoneticPr fontId="3"/>
  </si>
  <si>
    <t>中心の総額</t>
    <rPh sb="0" eb="2">
      <t>チュウシン</t>
    </rPh>
    <rPh sb="3" eb="5">
      <t>ソウガク</t>
    </rPh>
    <phoneticPr fontId="3"/>
  </si>
  <si>
    <t>その他</t>
    <rPh sb="2" eb="3">
      <t>タ</t>
    </rPh>
    <phoneticPr fontId="3"/>
  </si>
  <si>
    <t>都支出金
地方消費税交付金
地方特例交付金
利子割交付金など</t>
    <rPh sb="0" eb="1">
      <t>ト</t>
    </rPh>
    <rPh sb="1" eb="4">
      <t>シシュツキン</t>
    </rPh>
    <rPh sb="5" eb="7">
      <t>チホウ</t>
    </rPh>
    <rPh sb="7" eb="10">
      <t>ショウヒゼイ</t>
    </rPh>
    <rPh sb="10" eb="13">
      <t>コウフキン</t>
    </rPh>
    <rPh sb="14" eb="16">
      <t>チホウ</t>
    </rPh>
    <rPh sb="16" eb="18">
      <t>トクレイ</t>
    </rPh>
    <rPh sb="18" eb="21">
      <t>コウフキン</t>
    </rPh>
    <rPh sb="22" eb="24">
      <t>リシ</t>
    </rPh>
    <rPh sb="24" eb="25">
      <t>ワリ</t>
    </rPh>
    <rPh sb="25" eb="28">
      <t>コウフキン</t>
    </rPh>
    <phoneticPr fontId="3"/>
  </si>
  <si>
    <t>分担金及び負担金
使用料及び手数料
財産収入、寄附金</t>
    <rPh sb="0" eb="3">
      <t>ブンタンキン</t>
    </rPh>
    <rPh sb="3" eb="4">
      <t>オヨ</t>
    </rPh>
    <rPh sb="5" eb="8">
      <t>フタンキン</t>
    </rPh>
    <rPh sb="9" eb="12">
      <t>シヨウリョウ</t>
    </rPh>
    <rPh sb="12" eb="13">
      <t>オヨ</t>
    </rPh>
    <rPh sb="14" eb="17">
      <t>テスウリョウ</t>
    </rPh>
    <rPh sb="18" eb="20">
      <t>ザイサン</t>
    </rPh>
    <rPh sb="20" eb="22">
      <t>シュウニュウ</t>
    </rPh>
    <rPh sb="23" eb="26">
      <t>キフキン</t>
    </rPh>
    <phoneticPr fontId="3"/>
  </si>
  <si>
    <t>比率</t>
    <rPh sb="0" eb="2">
      <t>ヒリツ</t>
    </rPh>
    <phoneticPr fontId="3"/>
  </si>
  <si>
    <t>線吹き出し１用</t>
    <rPh sb="0" eb="1">
      <t>セン</t>
    </rPh>
    <rPh sb="1" eb="2">
      <t>フ</t>
    </rPh>
    <rPh sb="3" eb="4">
      <t>ダ</t>
    </rPh>
    <rPh sb="6" eb="7">
      <t>ヨウ</t>
    </rPh>
    <phoneticPr fontId="3"/>
  </si>
  <si>
    <t>ダミー</t>
    <phoneticPr fontId="3"/>
  </si>
  <si>
    <t>「線吹き出し１」用（データラベルの代用）（太線枠）</t>
    <rPh sb="1" eb="2">
      <t>セン</t>
    </rPh>
    <rPh sb="2" eb="3">
      <t>フ</t>
    </rPh>
    <rPh sb="4" eb="5">
      <t>ダ</t>
    </rPh>
    <rPh sb="8" eb="9">
      <t>ヨウ</t>
    </rPh>
    <rPh sb="17" eb="19">
      <t>ダイヨウ</t>
    </rPh>
    <rPh sb="21" eb="23">
      <t>フトセン</t>
    </rPh>
    <rPh sb="23" eb="24">
      <t>ワク</t>
    </rPh>
    <phoneticPr fontId="3"/>
  </si>
  <si>
    <t>依存財源</t>
    <rPh sb="0" eb="2">
      <t>イゾン</t>
    </rPh>
    <rPh sb="2" eb="4">
      <t>ザイゲン</t>
    </rPh>
    <phoneticPr fontId="3"/>
  </si>
  <si>
    <t>自主財源</t>
    <rPh sb="0" eb="2">
      <t>ジシュ</t>
    </rPh>
    <rPh sb="2" eb="4">
      <t>ザイゲン</t>
    </rPh>
    <phoneticPr fontId="3"/>
  </si>
  <si>
    <t>系列２値</t>
    <rPh sb="0" eb="2">
      <t>ケイレツ</t>
    </rPh>
    <rPh sb="3" eb="4">
      <t>アタイ</t>
    </rPh>
    <phoneticPr fontId="3"/>
  </si>
  <si>
    <t>系列１値</t>
    <rPh sb="0" eb="2">
      <t>ケイレツ</t>
    </rPh>
    <rPh sb="3" eb="4">
      <t>アタイ</t>
    </rPh>
    <phoneticPr fontId="3"/>
  </si>
  <si>
    <t>分類名</t>
    <rPh sb="0" eb="2">
      <t>ブンルイ</t>
    </rPh>
    <rPh sb="2" eb="3">
      <t>メイ</t>
    </rPh>
    <phoneticPr fontId="3"/>
  </si>
  <si>
    <t>外側の円</t>
    <rPh sb="0" eb="2">
      <t>ソトガワ</t>
    </rPh>
    <rPh sb="3" eb="4">
      <t>エン</t>
    </rPh>
    <phoneticPr fontId="3"/>
  </si>
  <si>
    <t>内側の円</t>
    <rPh sb="0" eb="2">
      <t>ウチガワ</t>
    </rPh>
    <rPh sb="3" eb="4">
      <t>エン</t>
    </rPh>
    <phoneticPr fontId="3"/>
  </si>
  <si>
    <t>グラフ用（太線枠）</t>
    <rPh sb="3" eb="4">
      <t>ヨウ</t>
    </rPh>
    <rPh sb="5" eb="7">
      <t>フトセン</t>
    </rPh>
    <rPh sb="7" eb="8">
      <t>ワク</t>
    </rPh>
    <phoneticPr fontId="3"/>
  </si>
  <si>
    <t>（令和3年度当初予算）</t>
    <phoneticPr fontId="3"/>
  </si>
  <si>
    <t>歳入</t>
    <rPh sb="0" eb="1">
      <t>トシ</t>
    </rPh>
    <rPh sb="1" eb="2">
      <t>イリ</t>
    </rPh>
    <phoneticPr fontId="3"/>
  </si>
  <si>
    <t>(1)ウのグラフデータ</t>
    <phoneticPr fontId="3"/>
  </si>
  <si>
    <t>ウ　歳入・歳出グラフ</t>
    <phoneticPr fontId="3"/>
  </si>
  <si>
    <t>（財政課）</t>
  </si>
  <si>
    <t>　　＊令和3年度は当初予算、区債発行額は借換債を含む。</t>
    <phoneticPr fontId="3"/>
  </si>
  <si>
    <t>予算値→</t>
    <rPh sb="0" eb="2">
      <t>ヨサン</t>
    </rPh>
    <rPh sb="2" eb="3">
      <t>チ</t>
    </rPh>
    <phoneticPr fontId="1"/>
  </si>
  <si>
    <t>決算値</t>
    <rPh sb="0" eb="2">
      <t>ケッサン</t>
    </rPh>
    <rPh sb="2" eb="3">
      <t>チ</t>
    </rPh>
    <phoneticPr fontId="1"/>
  </si>
  <si>
    <t>令和
元</t>
    <rPh sb="0" eb="2">
      <t>レイワ</t>
    </rPh>
    <rPh sb="3" eb="4">
      <t>ガン</t>
    </rPh>
    <phoneticPr fontId="3"/>
  </si>
  <si>
    <t>基金取崩額</t>
    <rPh sb="0" eb="2">
      <t>キキン</t>
    </rPh>
    <rPh sb="2" eb="4">
      <t>トリクズ</t>
    </rPh>
    <rPh sb="4" eb="5">
      <t>ガク</t>
    </rPh>
    <phoneticPr fontId="3"/>
  </si>
  <si>
    <t>特別区債発行額</t>
    <rPh sb="0" eb="2">
      <t>トクベツ</t>
    </rPh>
    <rPh sb="2" eb="3">
      <t>ク</t>
    </rPh>
    <rPh sb="3" eb="4">
      <t>サイ</t>
    </rPh>
    <rPh sb="4" eb="7">
      <t>ハッコウガク</t>
    </rPh>
    <phoneticPr fontId="3"/>
  </si>
  <si>
    <t>（単位：億円）</t>
    <rPh sb="1" eb="3">
      <t>タンイ</t>
    </rPh>
    <rPh sb="4" eb="6">
      <t>オクエン</t>
    </rPh>
    <phoneticPr fontId="1"/>
  </si>
  <si>
    <t>（４）グラフデータ</t>
    <phoneticPr fontId="3"/>
  </si>
  <si>
    <t>　　（億円）</t>
    <rPh sb="3" eb="4">
      <t>オク</t>
    </rPh>
    <rPh sb="4" eb="5">
      <t>エン</t>
    </rPh>
    <phoneticPr fontId="3"/>
  </si>
  <si>
    <t>（４）特別区債発行額と基金取崩額の推移（一般会計決算）</t>
    <rPh sb="3" eb="6">
      <t>トクベツク</t>
    </rPh>
    <rPh sb="6" eb="7">
      <t>サイ</t>
    </rPh>
    <rPh sb="7" eb="10">
      <t>ハッコウガク</t>
    </rPh>
    <rPh sb="11" eb="13">
      <t>キキン</t>
    </rPh>
    <rPh sb="13" eb="15">
      <t>トリクズシ</t>
    </rPh>
    <rPh sb="15" eb="16">
      <t>ガク</t>
    </rPh>
    <rPh sb="17" eb="19">
      <t>スイイ</t>
    </rPh>
    <rPh sb="20" eb="22">
      <t>イッパン</t>
    </rPh>
    <rPh sb="22" eb="24">
      <t>カイケイ</t>
    </rPh>
    <rPh sb="24" eb="26">
      <t>ケッサン</t>
    </rPh>
    <phoneticPr fontId="3"/>
  </si>
  <si>
    <t>　　＊令和3年度は当初予算の数値</t>
    <rPh sb="3" eb="4">
      <t>レイ</t>
    </rPh>
    <rPh sb="4" eb="5">
      <t>ワ</t>
    </rPh>
    <rPh sb="6" eb="8">
      <t>ネンド</t>
    </rPh>
    <rPh sb="7" eb="8">
      <t>ド</t>
    </rPh>
    <rPh sb="9" eb="11">
      <t>トウショ</t>
    </rPh>
    <rPh sb="11" eb="13">
      <t>ヨサン</t>
    </rPh>
    <rPh sb="14" eb="16">
      <t>スウチ</t>
    </rPh>
    <phoneticPr fontId="3"/>
  </si>
  <si>
    <t>特別区交付金割合</t>
    <rPh sb="0" eb="3">
      <t>トクベツク</t>
    </rPh>
    <rPh sb="3" eb="6">
      <t>コウフキン</t>
    </rPh>
    <rPh sb="6" eb="8">
      <t>ワリアイ</t>
    </rPh>
    <phoneticPr fontId="40"/>
  </si>
  <si>
    <t>特別区税割合</t>
    <rPh sb="0" eb="2">
      <t>トクベツ</t>
    </rPh>
    <rPh sb="2" eb="3">
      <t>ク</t>
    </rPh>
    <rPh sb="3" eb="4">
      <t>ゼイ</t>
    </rPh>
    <rPh sb="4" eb="6">
      <t>ワリアイ</t>
    </rPh>
    <phoneticPr fontId="40"/>
  </si>
  <si>
    <t>歳入総額</t>
    <rPh sb="0" eb="2">
      <t>サイニュウ</t>
    </rPh>
    <rPh sb="2" eb="4">
      <t>ソウガク</t>
    </rPh>
    <phoneticPr fontId="40"/>
  </si>
  <si>
    <t>特別区交付金</t>
    <rPh sb="0" eb="3">
      <t>トクベツク</t>
    </rPh>
    <rPh sb="3" eb="6">
      <t>コウフキン</t>
    </rPh>
    <phoneticPr fontId="40"/>
  </si>
  <si>
    <t>特別区税</t>
    <rPh sb="0" eb="2">
      <t>トクベツ</t>
    </rPh>
    <rPh sb="2" eb="3">
      <t>ク</t>
    </rPh>
    <rPh sb="3" eb="4">
      <t>ゼイ</t>
    </rPh>
    <phoneticPr fontId="40"/>
  </si>
  <si>
    <t>自動計算（単位：億円、％）</t>
    <rPh sb="0" eb="2">
      <t>ジドウ</t>
    </rPh>
    <rPh sb="2" eb="4">
      <t>ケイサン</t>
    </rPh>
    <phoneticPr fontId="40"/>
  </si>
  <si>
    <t>入力欄（単位：円）</t>
    <rPh sb="0" eb="2">
      <t>ニュウリョク</t>
    </rPh>
    <rPh sb="2" eb="3">
      <t>ラン</t>
    </rPh>
    <phoneticPr fontId="40"/>
  </si>
  <si>
    <t>（３）グラフデータ</t>
    <phoneticPr fontId="3"/>
  </si>
  <si>
    <t>（％）</t>
    <phoneticPr fontId="3"/>
  </si>
  <si>
    <t>（３）歳入総額に占める特別区税、特別区交付金の割合の推移（一般会計決算）</t>
    <rPh sb="3" eb="5">
      <t>サイニュウ</t>
    </rPh>
    <rPh sb="5" eb="7">
      <t>ソウガク</t>
    </rPh>
    <rPh sb="8" eb="9">
      <t>シ</t>
    </rPh>
    <rPh sb="11" eb="13">
      <t>トクベツ</t>
    </rPh>
    <rPh sb="13" eb="14">
      <t>ク</t>
    </rPh>
    <rPh sb="14" eb="15">
      <t>ゼイ</t>
    </rPh>
    <rPh sb="16" eb="19">
      <t>トクベツク</t>
    </rPh>
    <rPh sb="19" eb="22">
      <t>コウフキン</t>
    </rPh>
    <rPh sb="23" eb="25">
      <t>ワリアイ</t>
    </rPh>
    <rPh sb="26" eb="28">
      <t>スイイ</t>
    </rPh>
    <rPh sb="29" eb="31">
      <t>イッパン</t>
    </rPh>
    <rPh sb="31" eb="33">
      <t>カイケイ</t>
    </rPh>
    <rPh sb="33" eb="35">
      <t>ケッサン</t>
    </rPh>
    <phoneticPr fontId="3"/>
  </si>
  <si>
    <t>（契約管財課・会計管理課・財政課）</t>
    <rPh sb="1" eb="3">
      <t>ケイヤク</t>
    </rPh>
    <rPh sb="3" eb="5">
      <t>カンザイ</t>
    </rPh>
    <rPh sb="5" eb="6">
      <t>カ</t>
    </rPh>
    <rPh sb="7" eb="9">
      <t>カイケイ</t>
    </rPh>
    <rPh sb="9" eb="11">
      <t>カンリ</t>
    </rPh>
    <rPh sb="11" eb="12">
      <t>カ</t>
    </rPh>
    <phoneticPr fontId="3"/>
  </si>
  <si>
    <t>その他の基金</t>
    <phoneticPr fontId="3"/>
  </si>
  <si>
    <t>減債基金</t>
    <rPh sb="0" eb="1">
      <t>ゲン</t>
    </rPh>
    <rPh sb="1" eb="2">
      <t>サイ</t>
    </rPh>
    <rPh sb="2" eb="3">
      <t>モト</t>
    </rPh>
    <rPh sb="3" eb="4">
      <t>キン</t>
    </rPh>
    <phoneticPr fontId="3"/>
  </si>
  <si>
    <t>財政調整基金</t>
    <rPh sb="0" eb="1">
      <t>ザイ</t>
    </rPh>
    <rPh sb="1" eb="2">
      <t>セイ</t>
    </rPh>
    <rPh sb="2" eb="3">
      <t>チョウ</t>
    </rPh>
    <rPh sb="3" eb="4">
      <t>ヒトシ</t>
    </rPh>
    <rPh sb="4" eb="5">
      <t>モト</t>
    </rPh>
    <rPh sb="5" eb="6">
      <t>カネ</t>
    </rPh>
    <phoneticPr fontId="3"/>
  </si>
  <si>
    <t>教育施設整備積立基金</t>
    <phoneticPr fontId="3"/>
  </si>
  <si>
    <t>公共施設整備基金</t>
    <rPh sb="4" eb="6">
      <t>セイビ</t>
    </rPh>
    <phoneticPr fontId="3"/>
  </si>
  <si>
    <t>市街地整備用地取得基金</t>
    <phoneticPr fontId="3"/>
  </si>
  <si>
    <t>まちづくり基金</t>
    <phoneticPr fontId="3"/>
  </si>
  <si>
    <t>内訳</t>
    <rPh sb="0" eb="2">
      <t>ウチワケ</t>
    </rPh>
    <phoneticPr fontId="3"/>
  </si>
  <si>
    <t>件</t>
    <rPh sb="0" eb="1">
      <t>ケン</t>
    </rPh>
    <phoneticPr fontId="3"/>
  </si>
  <si>
    <t>基金</t>
    <phoneticPr fontId="3"/>
  </si>
  <si>
    <t>貸付金</t>
    <phoneticPr fontId="3"/>
  </si>
  <si>
    <t>点</t>
    <rPh sb="0" eb="1">
      <t>テン</t>
    </rPh>
    <phoneticPr fontId="41"/>
  </si>
  <si>
    <t>物品（1点50万円以上）</t>
    <rPh sb="4" eb="5">
      <t>テン</t>
    </rPh>
    <rPh sb="7" eb="9">
      <t>マンエン</t>
    </rPh>
    <rPh sb="9" eb="11">
      <t>イジョウ</t>
    </rPh>
    <phoneticPr fontId="3"/>
  </si>
  <si>
    <t>…</t>
    <phoneticPr fontId="1"/>
  </si>
  <si>
    <t>著作権等</t>
  </si>
  <si>
    <t>出資による権利</t>
    <phoneticPr fontId="3"/>
  </si>
  <si>
    <t>株式等</t>
    <rPh sb="1" eb="2">
      <t>シキ</t>
    </rPh>
    <phoneticPr fontId="3"/>
  </si>
  <si>
    <t>工作物</t>
    <phoneticPr fontId="3"/>
  </si>
  <si>
    <t>立木</t>
    <phoneticPr fontId="3"/>
  </si>
  <si>
    <t>㎡</t>
  </si>
  <si>
    <t>建物</t>
    <phoneticPr fontId="3"/>
  </si>
  <si>
    <t>土地</t>
    <phoneticPr fontId="3"/>
  </si>
  <si>
    <t>構成比（％）</t>
    <phoneticPr fontId="3"/>
  </si>
  <si>
    <t>価格（円）</t>
  </si>
  <si>
    <t>数量</t>
  </si>
  <si>
    <t>（令和3年3月31現在）</t>
    <rPh sb="1" eb="3">
      <t>レイワ</t>
    </rPh>
    <rPh sb="6" eb="7">
      <t>ガツ</t>
    </rPh>
    <phoneticPr fontId="3"/>
  </si>
  <si>
    <t>４　区有財産現在高</t>
    <rPh sb="3" eb="4">
      <t>ユウ</t>
    </rPh>
    <phoneticPr fontId="3"/>
  </si>
  <si>
    <t>（税務課）</t>
  </si>
  <si>
    <t>＊「純収入額」とは収入額から還付未済額を差し引いたものである。</t>
    <phoneticPr fontId="3"/>
  </si>
  <si>
    <t>入湯税</t>
    <rPh sb="0" eb="1">
      <t>イ</t>
    </rPh>
    <rPh sb="1" eb="2">
      <t>ユ</t>
    </rPh>
    <rPh sb="2" eb="3">
      <t>ゼイ</t>
    </rPh>
    <phoneticPr fontId="3"/>
  </si>
  <si>
    <t>滞納繰越分を含む</t>
    <phoneticPr fontId="1"/>
  </si>
  <si>
    <t>特別区たばこ税</t>
    <phoneticPr fontId="3"/>
  </si>
  <si>
    <t>環境性能割</t>
    <rPh sb="0" eb="1">
      <t>ワ</t>
    </rPh>
    <rPh sb="1" eb="2">
      <t>サカイ</t>
    </rPh>
    <rPh sb="2" eb="3">
      <t>セイ</t>
    </rPh>
    <rPh sb="3" eb="4">
      <t>ノウ</t>
    </rPh>
    <rPh sb="4" eb="5">
      <t>ワリ</t>
    </rPh>
    <phoneticPr fontId="3"/>
  </si>
  <si>
    <t>過年度分、
滞納繰越分を含む</t>
    <phoneticPr fontId="3"/>
  </si>
  <si>
    <t>種別割</t>
    <rPh sb="0" eb="1">
      <t>シュ</t>
    </rPh>
    <rPh sb="1" eb="2">
      <t>ベツ</t>
    </rPh>
    <rPh sb="2" eb="3">
      <t>ワリ</t>
    </rPh>
    <phoneticPr fontId="3"/>
  </si>
  <si>
    <t>軽自動車税</t>
    <phoneticPr fontId="3"/>
  </si>
  <si>
    <t>総額</t>
    <rPh sb="0" eb="2">
      <t>ソウガク</t>
    </rPh>
    <phoneticPr fontId="3"/>
  </si>
  <si>
    <t>滞納繰越分</t>
    <phoneticPr fontId="3"/>
  </si>
  <si>
    <t>特別徴収</t>
    <phoneticPr fontId="3"/>
  </si>
  <si>
    <t>過年度分を含む</t>
    <phoneticPr fontId="3"/>
  </si>
  <si>
    <t>普通徴収</t>
    <phoneticPr fontId="3"/>
  </si>
  <si>
    <t>特別区民税</t>
    <rPh sb="0" eb="2">
      <t>トクベツ</t>
    </rPh>
    <rPh sb="2" eb="4">
      <t>クミン</t>
    </rPh>
    <rPh sb="4" eb="5">
      <t>ゼイ</t>
    </rPh>
    <phoneticPr fontId="3"/>
  </si>
  <si>
    <t>備考</t>
  </si>
  <si>
    <t>収入歩合(％)</t>
    <phoneticPr fontId="3"/>
  </si>
  <si>
    <t>純収入額(千円)</t>
    <rPh sb="5" eb="7">
      <t>センエン</t>
    </rPh>
    <phoneticPr fontId="3"/>
  </si>
  <si>
    <t>調定額(千円)</t>
    <rPh sb="4" eb="6">
      <t>センエン</t>
    </rPh>
    <phoneticPr fontId="3"/>
  </si>
  <si>
    <t>（令和2年度決算）</t>
    <rPh sb="1" eb="3">
      <t>レイワ</t>
    </rPh>
    <phoneticPr fontId="3"/>
  </si>
  <si>
    <t>３　特別区税調定収入状況</t>
    <phoneticPr fontId="3"/>
  </si>
  <si>
    <t>＊人数は延べ人数</t>
    <rPh sb="1" eb="3">
      <t>ニンズウ</t>
    </rPh>
    <rPh sb="4" eb="5">
      <t>ノ</t>
    </rPh>
    <rPh sb="6" eb="8">
      <t>ニンズウ</t>
    </rPh>
    <phoneticPr fontId="3"/>
  </si>
  <si>
    <t>（健康づくり課）</t>
    <rPh sb="1" eb="3">
      <t>ケンコウ</t>
    </rPh>
    <rPh sb="6" eb="7">
      <t>カ</t>
    </rPh>
    <phoneticPr fontId="3"/>
  </si>
  <si>
    <t>在宅療養高齢者</t>
    <rPh sb="0" eb="2">
      <t>ザイタク</t>
    </rPh>
    <rPh sb="2" eb="4">
      <t>リョウヨウ</t>
    </rPh>
    <phoneticPr fontId="3"/>
  </si>
  <si>
    <t>障害児・者</t>
  </si>
  <si>
    <t>令和
元</t>
    <rPh sb="0" eb="2">
      <t>レイワ</t>
    </rPh>
    <rPh sb="3" eb="4">
      <t>モト</t>
    </rPh>
    <phoneticPr fontId="3"/>
  </si>
  <si>
    <t>平成
23</t>
    <rPh sb="0" eb="2">
      <t>ヘイセイ</t>
    </rPh>
    <phoneticPr fontId="3"/>
  </si>
  <si>
    <t xml:space="preserve">     　　   年度
 区分</t>
    <rPh sb="10" eb="12">
      <t>ネンド</t>
    </rPh>
    <rPh sb="14" eb="16">
      <t>クブン</t>
    </rPh>
    <phoneticPr fontId="3"/>
  </si>
  <si>
    <t>（各年度末現在）</t>
    <rPh sb="1" eb="5">
      <t>カクネンドマツ</t>
    </rPh>
    <rPh sb="5" eb="7">
      <t>ゲンザイ</t>
    </rPh>
    <phoneticPr fontId="3"/>
  </si>
  <si>
    <t>（ウ）歯科診療所　利用状況</t>
    <phoneticPr fontId="3"/>
  </si>
  <si>
    <t>（地域保健課）</t>
    <rPh sb="1" eb="3">
      <t>チイキ</t>
    </rPh>
    <rPh sb="3" eb="5">
      <t>ホケン</t>
    </rPh>
    <rPh sb="5" eb="6">
      <t>カ</t>
    </rPh>
    <phoneticPr fontId="3"/>
  </si>
  <si>
    <t>柔道整復</t>
  </si>
  <si>
    <t>制</t>
    <phoneticPr fontId="3"/>
  </si>
  <si>
    <t>歯科</t>
    <phoneticPr fontId="3"/>
  </si>
  <si>
    <t>番</t>
    <phoneticPr fontId="3"/>
  </si>
  <si>
    <t>内科･小児科等</t>
    <rPh sb="3" eb="6">
      <t>ショウニカ</t>
    </rPh>
    <rPh sb="6" eb="7">
      <t>トウ</t>
    </rPh>
    <phoneticPr fontId="3"/>
  </si>
  <si>
    <t>輪</t>
    <rPh sb="0" eb="1">
      <t>リン</t>
    </rPh>
    <phoneticPr fontId="3"/>
  </si>
  <si>
    <t>診療所(立石、金町)</t>
    <rPh sb="0" eb="1">
      <t>ミ</t>
    </rPh>
    <rPh sb="1" eb="2">
      <t>リョウ</t>
    </rPh>
    <rPh sb="2" eb="3">
      <t>トコロ</t>
    </rPh>
    <rPh sb="4" eb="5">
      <t>タテ</t>
    </rPh>
    <rPh sb="5" eb="6">
      <t>イシ</t>
    </rPh>
    <rPh sb="7" eb="9">
      <t>カナマチ</t>
    </rPh>
    <phoneticPr fontId="3"/>
  </si>
  <si>
    <r>
      <rPr>
        <sz val="7"/>
        <rFont val="ＭＳ ゴシック"/>
        <family val="3"/>
        <charset val="128"/>
      </rPr>
      <t xml:space="preserve">令和3年
</t>
    </r>
    <r>
      <rPr>
        <sz val="11"/>
        <rFont val="ＭＳ ゴシック"/>
        <family val="3"/>
        <charset val="128"/>
      </rPr>
      <t>1月</t>
    </r>
    <rPh sb="0" eb="1">
      <t>レイワ</t>
    </rPh>
    <rPh sb="2" eb="3">
      <t>ネン</t>
    </rPh>
    <rPh sb="6" eb="7">
      <t>ガツ</t>
    </rPh>
    <phoneticPr fontId="1"/>
  </si>
  <si>
    <r>
      <rPr>
        <sz val="7"/>
        <rFont val="ＭＳ ゴシック"/>
        <family val="3"/>
        <charset val="128"/>
      </rPr>
      <t>令和2年</t>
    </r>
    <r>
      <rPr>
        <sz val="11"/>
        <rFont val="ＭＳ ゴシック"/>
        <family val="3"/>
        <charset val="128"/>
      </rPr>
      <t xml:space="preserve">
4月</t>
    </r>
    <rPh sb="0" eb="1">
      <t>レイワ</t>
    </rPh>
    <rPh sb="2" eb="3">
      <t>ネン</t>
    </rPh>
    <rPh sb="4" eb="5">
      <t>ガツ</t>
    </rPh>
    <phoneticPr fontId="3"/>
  </si>
  <si>
    <t xml:space="preserve">     　 年及び月
 区分     </t>
    <rPh sb="7" eb="8">
      <t>トシ</t>
    </rPh>
    <rPh sb="8" eb="9">
      <t>オヨ</t>
    </rPh>
    <rPh sb="10" eb="11">
      <t>ツキ</t>
    </rPh>
    <rPh sb="13" eb="15">
      <t>クブン</t>
    </rPh>
    <phoneticPr fontId="3"/>
  </si>
  <si>
    <t>（令和2年度）</t>
    <phoneticPr fontId="3"/>
  </si>
  <si>
    <t>（単位：人）</t>
    <rPh sb="1" eb="3">
      <t>タンイ</t>
    </rPh>
    <rPh sb="4" eb="5">
      <t>ニン</t>
    </rPh>
    <phoneticPr fontId="41"/>
  </si>
  <si>
    <t>（イ）休日応急診療所　月別利用状況</t>
    <phoneticPr fontId="3"/>
  </si>
  <si>
    <t>＊立石休日応急診療所は、令和２年５月から令和３年３月まで休診（年末年始を除く）</t>
    <rPh sb="3" eb="5">
      <t>キュウジツ</t>
    </rPh>
    <rPh sb="5" eb="7">
      <t>オウキュウ</t>
    </rPh>
    <rPh sb="7" eb="10">
      <t>シンリョウジョ</t>
    </rPh>
    <phoneticPr fontId="3"/>
  </si>
  <si>
    <t>（地域保健課）</t>
    <rPh sb="1" eb="3">
      <t>チイキ</t>
    </rPh>
    <rPh sb="3" eb="6">
      <t>ホケンカ</t>
    </rPh>
    <phoneticPr fontId="3"/>
  </si>
  <si>
    <t>金町</t>
    <phoneticPr fontId="3"/>
  </si>
  <si>
    <t>立石</t>
    <phoneticPr fontId="3"/>
  </si>
  <si>
    <t>　　　　　  年度
 診療所</t>
    <rPh sb="7" eb="9">
      <t>ネンド</t>
    </rPh>
    <phoneticPr fontId="3"/>
  </si>
  <si>
    <t>（ア）休日応急診療所　利用状況</t>
    <phoneticPr fontId="3"/>
  </si>
  <si>
    <t>（地域保健課・健康づくり課）</t>
    <rPh sb="1" eb="3">
      <t>チイキ</t>
    </rPh>
    <rPh sb="3" eb="6">
      <t>ホケンカ</t>
    </rPh>
    <rPh sb="7" eb="9">
      <t>ケンコウ</t>
    </rPh>
    <rPh sb="12" eb="13">
      <t>カ</t>
    </rPh>
    <phoneticPr fontId="3"/>
  </si>
  <si>
    <t>在宅療養高齢者
対象歯科</t>
    <rPh sb="0" eb="2">
      <t>ザイタク</t>
    </rPh>
    <rPh sb="2" eb="4">
      <t>リョウヨウ</t>
    </rPh>
    <phoneticPr fontId="3"/>
  </si>
  <si>
    <t>H2.8</t>
  </si>
  <si>
    <t>H2.7.2</t>
    <phoneticPr fontId="3"/>
  </si>
  <si>
    <t>亀有2-23-10</t>
  </si>
  <si>
    <t>たんぽぽ
歯科診療所</t>
    <phoneticPr fontId="3"/>
  </si>
  <si>
    <t>障害児・者
対象歯科</t>
    <rPh sb="8" eb="10">
      <t>シカ</t>
    </rPh>
    <phoneticPr fontId="3"/>
  </si>
  <si>
    <t>S58.11</t>
  </si>
  <si>
    <t>S56.10.1</t>
    <phoneticPr fontId="3"/>
  </si>
  <si>
    <t>青戸7-1-20
（歯科医師会館内）</t>
    <phoneticPr fontId="3"/>
  </si>
  <si>
    <t>ひまわり
歯科診療所</t>
    <phoneticPr fontId="3"/>
  </si>
  <si>
    <t>内科・
小児科</t>
    <phoneticPr fontId="3"/>
  </si>
  <si>
    <t>S58.3</t>
  </si>
  <si>
    <t>S58.4.29</t>
    <phoneticPr fontId="3"/>
  </si>
  <si>
    <t>東金町1-22-1
（金町地区センター内）</t>
    <phoneticPr fontId="3"/>
  </si>
  <si>
    <t>金町
休日応急診療所</t>
    <rPh sb="0" eb="2">
      <t>カナマチ</t>
    </rPh>
    <phoneticPr fontId="3"/>
  </si>
  <si>
    <t>H1.2</t>
  </si>
  <si>
    <t>S48.4.29</t>
    <phoneticPr fontId="3"/>
  </si>
  <si>
    <t>立石5-15-12
（医師会館内）</t>
    <phoneticPr fontId="3"/>
  </si>
  <si>
    <t>立石
休日応急診療所</t>
    <phoneticPr fontId="3"/>
  </si>
  <si>
    <t>診療科目</t>
    <phoneticPr fontId="3"/>
  </si>
  <si>
    <t>建築延面積
（㎡）</t>
    <phoneticPr fontId="3"/>
  </si>
  <si>
    <t>建築年月</t>
    <phoneticPr fontId="3"/>
  </si>
  <si>
    <t>開設年月日</t>
    <phoneticPr fontId="3"/>
  </si>
  <si>
    <t>所在地</t>
  </si>
  <si>
    <t>施設名</t>
  </si>
  <si>
    <t>イ　診療所</t>
    <phoneticPr fontId="3"/>
  </si>
  <si>
    <t>S57.3</t>
    <phoneticPr fontId="3"/>
  </si>
  <si>
    <t>S57.4.1</t>
    <phoneticPr fontId="3"/>
  </si>
  <si>
    <t>東水元1-7-3</t>
  </si>
  <si>
    <t>水元保健センター</t>
    <phoneticPr fontId="3"/>
  </si>
  <si>
    <t>H27.8</t>
    <phoneticPr fontId="3"/>
  </si>
  <si>
    <t>S48.6.1</t>
    <phoneticPr fontId="3"/>
  </si>
  <si>
    <t>西新小岩4-21-12</t>
  </si>
  <si>
    <t>新小岩保健センター</t>
    <phoneticPr fontId="3"/>
  </si>
  <si>
    <t>S55.7</t>
    <phoneticPr fontId="3"/>
  </si>
  <si>
    <t>S34.8.1</t>
    <phoneticPr fontId="3"/>
  </si>
  <si>
    <t>金町4-18-19</t>
  </si>
  <si>
    <t>金町保健センター</t>
    <rPh sb="0" eb="2">
      <t>カナマチ</t>
    </rPh>
    <rPh sb="2" eb="4">
      <t>ホケン</t>
    </rPh>
    <phoneticPr fontId="3"/>
  </si>
  <si>
    <t>H23.4.1</t>
    <phoneticPr fontId="3"/>
  </si>
  <si>
    <t>H23.3</t>
    <phoneticPr fontId="3"/>
  </si>
  <si>
    <t>S19.6.1</t>
    <phoneticPr fontId="3"/>
  </si>
  <si>
    <t>青戸4-15-14</t>
    <rPh sb="0" eb="2">
      <t>アオト</t>
    </rPh>
    <phoneticPr fontId="3"/>
  </si>
  <si>
    <t>葛飾区保健所</t>
    <rPh sb="0" eb="2">
      <t>カツシカ</t>
    </rPh>
    <rPh sb="2" eb="3">
      <t>ク</t>
    </rPh>
    <rPh sb="3" eb="6">
      <t>ホケンジョ</t>
    </rPh>
    <phoneticPr fontId="3"/>
  </si>
  <si>
    <t>ア　保健所関係施設</t>
    <phoneticPr fontId="3"/>
  </si>
  <si>
    <t>（１）主な施設</t>
    <phoneticPr fontId="3"/>
  </si>
  <si>
    <t>１　区民の健康</t>
    <phoneticPr fontId="3"/>
  </si>
  <si>
    <t>［５］健康と福祉</t>
  </si>
  <si>
    <t>（保健予防課）</t>
    <rPh sb="3" eb="5">
      <t>ヨボウ</t>
    </rPh>
    <rPh sb="5" eb="6">
      <t>カ</t>
    </rPh>
    <phoneticPr fontId="3"/>
  </si>
  <si>
    <t>グループホーム　結</t>
    <phoneticPr fontId="1"/>
  </si>
  <si>
    <t>わおん障がい者グループホームお花茶屋</t>
    <phoneticPr fontId="1"/>
  </si>
  <si>
    <t>にゃおん葛飾グループホーム</t>
    <phoneticPr fontId="1"/>
  </si>
  <si>
    <t>しばまた夢の家Ⅱ</t>
    <phoneticPr fontId="1"/>
  </si>
  <si>
    <t>しばまた夢の家Ⅰ</t>
    <rPh sb="4" eb="5">
      <t>ユメ</t>
    </rPh>
    <rPh sb="6" eb="7">
      <t>イエ</t>
    </rPh>
    <phoneticPr fontId="3"/>
  </si>
  <si>
    <t>すずらんハウス金町</t>
    <rPh sb="7" eb="9">
      <t>カナマチ</t>
    </rPh>
    <phoneticPr fontId="3"/>
  </si>
  <si>
    <t>ふれにあ本舗</t>
    <rPh sb="4" eb="6">
      <t>ホンポ</t>
    </rPh>
    <phoneticPr fontId="3"/>
  </si>
  <si>
    <t>アルプスホームⅢ</t>
    <phoneticPr fontId="3"/>
  </si>
  <si>
    <t>アルプスホームⅡ</t>
    <phoneticPr fontId="3"/>
  </si>
  <si>
    <t>アルプスホーム</t>
    <phoneticPr fontId="3"/>
  </si>
  <si>
    <t>グループまどかⅡ</t>
    <phoneticPr fontId="3"/>
  </si>
  <si>
    <t>グループまどか</t>
    <phoneticPr fontId="3"/>
  </si>
  <si>
    <t>定員</t>
  </si>
  <si>
    <t>オ　精神障害者グループホーム（民間）</t>
    <rPh sb="2" eb="7">
      <t>セイシン</t>
    </rPh>
    <rPh sb="15" eb="17">
      <t>ミンカン</t>
    </rPh>
    <phoneticPr fontId="3"/>
  </si>
  <si>
    <t>＊職員数には非常勤職員を含む。</t>
    <rPh sb="1" eb="3">
      <t>ショクイン</t>
    </rPh>
    <rPh sb="3" eb="4">
      <t>スウ</t>
    </rPh>
    <rPh sb="6" eb="9">
      <t>ヒジョウキン</t>
    </rPh>
    <rPh sb="9" eb="11">
      <t>ショクイン</t>
    </rPh>
    <rPh sb="12" eb="13">
      <t>フク</t>
    </rPh>
    <phoneticPr fontId="3"/>
  </si>
  <si>
    <t>＊１日の利用者数は、令和２年度の実績</t>
    <rPh sb="4" eb="6">
      <t>リヨウ</t>
    </rPh>
    <rPh sb="6" eb="7">
      <t>シャ</t>
    </rPh>
    <rPh sb="7" eb="8">
      <t>スウ</t>
    </rPh>
    <rPh sb="10" eb="12">
      <t>レイワ</t>
    </rPh>
    <rPh sb="13" eb="15">
      <t>ネンド</t>
    </rPh>
    <phoneticPr fontId="3"/>
  </si>
  <si>
    <t>なぎ</t>
    <phoneticPr fontId="3"/>
  </si>
  <si>
    <t>もっく</t>
    <phoneticPr fontId="3"/>
  </si>
  <si>
    <t>あすなろの家</t>
    <rPh sb="5" eb="6">
      <t>イエ</t>
    </rPh>
    <phoneticPr fontId="3"/>
  </si>
  <si>
    <t>コパン</t>
    <phoneticPr fontId="3"/>
  </si>
  <si>
    <t>職員数</t>
    <rPh sb="0" eb="2">
      <t>ショクイン</t>
    </rPh>
    <rPh sb="2" eb="3">
      <t>スウ</t>
    </rPh>
    <phoneticPr fontId="3"/>
  </si>
  <si>
    <t>1日の利用者数</t>
    <rPh sb="1" eb="2">
      <t>ヒ</t>
    </rPh>
    <rPh sb="3" eb="5">
      <t>リヨウ</t>
    </rPh>
    <rPh sb="5" eb="6">
      <t>モノ</t>
    </rPh>
    <rPh sb="6" eb="7">
      <t>スウ</t>
    </rPh>
    <phoneticPr fontId="3"/>
  </si>
  <si>
    <t>エ　精神障害者地域活動支援センター（民間）</t>
    <rPh sb="7" eb="9">
      <t>チイキ</t>
    </rPh>
    <rPh sb="9" eb="11">
      <t>カツドウ</t>
    </rPh>
    <rPh sb="11" eb="13">
      <t>シエン</t>
    </rPh>
    <phoneticPr fontId="3"/>
  </si>
  <si>
    <t>生活訓練センターそう</t>
    <rPh sb="0" eb="2">
      <t>セイカツ</t>
    </rPh>
    <rPh sb="2" eb="4">
      <t>クンレン</t>
    </rPh>
    <phoneticPr fontId="3"/>
  </si>
  <si>
    <t>生活訓練（民間）</t>
    <rPh sb="0" eb="2">
      <t>セイカツ</t>
    </rPh>
    <rPh sb="2" eb="4">
      <t>クンレン</t>
    </rPh>
    <rPh sb="5" eb="7">
      <t>ミンカン</t>
    </rPh>
    <phoneticPr fontId="3"/>
  </si>
  <si>
    <t>グリーンカフェ</t>
    <phoneticPr fontId="3"/>
  </si>
  <si>
    <t>さくらハウス</t>
    <phoneticPr fontId="3"/>
  </si>
  <si>
    <t>第２あすなろの家</t>
    <rPh sb="0" eb="1">
      <t>ダイ</t>
    </rPh>
    <rPh sb="7" eb="8">
      <t>イエ</t>
    </rPh>
    <phoneticPr fontId="3"/>
  </si>
  <si>
    <t>就労継続支援Ｂ型（民間）</t>
    <rPh sb="0" eb="2">
      <t>シュウロウ</t>
    </rPh>
    <rPh sb="2" eb="4">
      <t>ケイゾク</t>
    </rPh>
    <rPh sb="4" eb="6">
      <t>シエン</t>
    </rPh>
    <rPh sb="7" eb="8">
      <t>ガタ</t>
    </rPh>
    <rPh sb="9" eb="11">
      <t>ミンカン</t>
    </rPh>
    <phoneticPr fontId="3"/>
  </si>
  <si>
    <t>テイクハート金町</t>
    <rPh sb="6" eb="8">
      <t>カナマチ</t>
    </rPh>
    <phoneticPr fontId="3"/>
  </si>
  <si>
    <t>テイクハート青戸</t>
    <rPh sb="6" eb="8">
      <t>アオト</t>
    </rPh>
    <phoneticPr fontId="3"/>
  </si>
  <si>
    <t>就労移行支援</t>
    <rPh sb="0" eb="2">
      <t>シュウロウ</t>
    </rPh>
    <rPh sb="2" eb="4">
      <t>イコウ</t>
    </rPh>
    <rPh sb="4" eb="6">
      <t>シエン</t>
    </rPh>
    <phoneticPr fontId="3"/>
  </si>
  <si>
    <t>ビオラ</t>
    <phoneticPr fontId="3"/>
  </si>
  <si>
    <t>就労移行支援・就労継続支援Ｂ型（民間）</t>
    <rPh sb="0" eb="2">
      <t>シュウロウ</t>
    </rPh>
    <rPh sb="2" eb="4">
      <t>イコウ</t>
    </rPh>
    <rPh sb="4" eb="6">
      <t>シエン</t>
    </rPh>
    <rPh sb="7" eb="9">
      <t>シュウロウ</t>
    </rPh>
    <rPh sb="9" eb="11">
      <t>ケイゾク</t>
    </rPh>
    <rPh sb="11" eb="13">
      <t>シエン</t>
    </rPh>
    <rPh sb="14" eb="15">
      <t>ガタ</t>
    </rPh>
    <rPh sb="16" eb="18">
      <t>ミンカン</t>
    </rPh>
    <phoneticPr fontId="3"/>
  </si>
  <si>
    <t>ウ　精神障害者通所訓練施設</t>
    <rPh sb="7" eb="9">
      <t>ツウショ</t>
    </rPh>
    <rPh sb="9" eb="11">
      <t>クンレン</t>
    </rPh>
    <rPh sb="11" eb="13">
      <t>シセツ</t>
    </rPh>
    <phoneticPr fontId="3"/>
  </si>
  <si>
    <t>＊看護師・准看護師は、「業務従事者届の集計」による（２年ごとに実施）。</t>
    <rPh sb="3" eb="4">
      <t>シ</t>
    </rPh>
    <rPh sb="8" eb="9">
      <t>シ</t>
    </rPh>
    <phoneticPr fontId="3"/>
  </si>
  <si>
    <t>＊医師・歯科医師・薬剤師は、「医師・歯科医師・薬剤師統計」による（２年ごとに実施）。</t>
    <rPh sb="26" eb="28">
      <t>トウケイ</t>
    </rPh>
    <rPh sb="34" eb="35">
      <t>ネン</t>
    </rPh>
    <rPh sb="38" eb="40">
      <t>ジッシ</t>
    </rPh>
    <phoneticPr fontId="3"/>
  </si>
  <si>
    <t>(生活衛生課)</t>
    <phoneticPr fontId="3"/>
  </si>
  <si>
    <t>(10万人当たり)</t>
  </si>
  <si>
    <t>准看護師</t>
    <rPh sb="0" eb="1">
      <t>ジュン</t>
    </rPh>
    <rPh sb="3" eb="4">
      <t>シ</t>
    </rPh>
    <phoneticPr fontId="3"/>
  </si>
  <si>
    <t>人員</t>
  </si>
  <si>
    <t>看護師</t>
    <rPh sb="2" eb="3">
      <t>シ</t>
    </rPh>
    <phoneticPr fontId="3"/>
  </si>
  <si>
    <t>薬剤師</t>
    <phoneticPr fontId="3"/>
  </si>
  <si>
    <t>歯科医師</t>
    <phoneticPr fontId="3"/>
  </si>
  <si>
    <t>医師</t>
    <phoneticPr fontId="3"/>
  </si>
  <si>
    <t>全国</t>
    <rPh sb="0" eb="1">
      <t>ゼン</t>
    </rPh>
    <rPh sb="1" eb="2">
      <t>クニ</t>
    </rPh>
    <phoneticPr fontId="3"/>
  </si>
  <si>
    <t>東京都</t>
  </si>
  <si>
    <t>葛飾区</t>
    <phoneticPr fontId="3"/>
  </si>
  <si>
    <t>平成30年</t>
    <rPh sb="0" eb="2">
      <t>ヘイセイ</t>
    </rPh>
    <rPh sb="4" eb="5">
      <t>ネン</t>
    </rPh>
    <phoneticPr fontId="3"/>
  </si>
  <si>
    <t>平成28年</t>
    <rPh sb="0" eb="2">
      <t>ヘイセイ</t>
    </rPh>
    <rPh sb="4" eb="5">
      <t>ネン</t>
    </rPh>
    <phoneticPr fontId="3"/>
  </si>
  <si>
    <t>項目</t>
  </si>
  <si>
    <t>（各年12月31日現在）</t>
    <rPh sb="1" eb="2">
      <t>カク</t>
    </rPh>
    <phoneticPr fontId="3"/>
  </si>
  <si>
    <t>ウ　医療従事者</t>
    <phoneticPr fontId="3"/>
  </si>
  <si>
    <t>＊葛飾区・東京都は、「東京都の医療施設」による。</t>
    <rPh sb="1" eb="3">
      <t>カツシカ</t>
    </rPh>
    <rPh sb="3" eb="4">
      <t>ク</t>
    </rPh>
    <rPh sb="5" eb="8">
      <t>トウキョウト</t>
    </rPh>
    <rPh sb="11" eb="14">
      <t>トウキョウト</t>
    </rPh>
    <rPh sb="15" eb="17">
      <t>イリョウ</t>
    </rPh>
    <rPh sb="17" eb="19">
      <t>シセツ</t>
    </rPh>
    <phoneticPr fontId="44"/>
  </si>
  <si>
    <t>＊全国は、「医療施設調査(動態調査)病院報告」による。</t>
    <rPh sb="1" eb="3">
      <t>ゼンコク</t>
    </rPh>
    <phoneticPr fontId="44"/>
  </si>
  <si>
    <t>(生活衛生課)</t>
  </si>
  <si>
    <t>実数</t>
    <rPh sb="0" eb="2">
      <t>ジッスウ</t>
    </rPh>
    <phoneticPr fontId="3"/>
  </si>
  <si>
    <t>令和元年</t>
    <rPh sb="0" eb="2">
      <t>レイワ</t>
    </rPh>
    <rPh sb="2" eb="4">
      <t>ガンネン</t>
    </rPh>
    <phoneticPr fontId="1"/>
  </si>
  <si>
    <t>実数</t>
  </si>
  <si>
    <t>平成26年</t>
    <rPh sb="0" eb="2">
      <t>ヘイセイ</t>
    </rPh>
    <rPh sb="4" eb="5">
      <t>ネン</t>
    </rPh>
    <phoneticPr fontId="3"/>
  </si>
  <si>
    <t>全国</t>
  </si>
  <si>
    <t>東京都</t>
    <phoneticPr fontId="3"/>
  </si>
  <si>
    <t>一般診療所</t>
  </si>
  <si>
    <t>病院（一般病床）</t>
  </si>
  <si>
    <t>年</t>
    <phoneticPr fontId="3"/>
  </si>
  <si>
    <t>（各年10月1日現在）</t>
    <phoneticPr fontId="3"/>
  </si>
  <si>
    <t>イ　病床数</t>
    <phoneticPr fontId="3"/>
  </si>
  <si>
    <t>（生活衛生課）</t>
  </si>
  <si>
    <t>歯科診療所</t>
  </si>
  <si>
    <t>病院</t>
  </si>
  <si>
    <t>ア　医療施設</t>
    <phoneticPr fontId="3"/>
  </si>
  <si>
    <t>（２）医療施設・病床・医療従事者数の推移</t>
    <phoneticPr fontId="3"/>
  </si>
  <si>
    <t>（国保年金課）</t>
    <rPh sb="1" eb="3">
      <t>コクホ</t>
    </rPh>
    <rPh sb="3" eb="5">
      <t>ネンキン</t>
    </rPh>
    <rPh sb="5" eb="6">
      <t>カ</t>
    </rPh>
    <phoneticPr fontId="3"/>
  </si>
  <si>
    <t>＊平成23年度～令和元年度は法定報告値、令和2年度は令和3年7月10日現在の実績値</t>
    <rPh sb="20" eb="22">
      <t>レイワ</t>
    </rPh>
    <rPh sb="26" eb="27">
      <t>レイ</t>
    </rPh>
    <rPh sb="27" eb="28">
      <t>ワ</t>
    </rPh>
    <rPh sb="29" eb="30">
      <t>ネン</t>
    </rPh>
    <rPh sb="31" eb="32">
      <t>ガツ</t>
    </rPh>
    <rPh sb="34" eb="35">
      <t>ニチ</t>
    </rPh>
    <phoneticPr fontId="3"/>
  </si>
  <si>
    <t>受診率</t>
    <rPh sb="0" eb="1">
      <t>ウケ</t>
    </rPh>
    <rPh sb="1" eb="2">
      <t>ミ</t>
    </rPh>
    <rPh sb="2" eb="3">
      <t>リツ</t>
    </rPh>
    <phoneticPr fontId="3"/>
  </si>
  <si>
    <t>受診者数</t>
    <phoneticPr fontId="3"/>
  </si>
  <si>
    <t>葛飾区
特定健康診査</t>
    <rPh sb="0" eb="2">
      <t>カツシカ</t>
    </rPh>
    <rPh sb="2" eb="3">
      <t>ク</t>
    </rPh>
    <rPh sb="4" eb="6">
      <t>トクテイ</t>
    </rPh>
    <rPh sb="6" eb="8">
      <t>ケンコウ</t>
    </rPh>
    <rPh sb="8" eb="10">
      <t>シンサ</t>
    </rPh>
    <phoneticPr fontId="3"/>
  </si>
  <si>
    <t>　　　　　　　　　　年度
区分</t>
    <rPh sb="10" eb="12">
      <t>ネンド</t>
    </rPh>
    <phoneticPr fontId="3"/>
  </si>
  <si>
    <t>（単位：人、％）</t>
    <rPh sb="1" eb="3">
      <t>タンイ</t>
    </rPh>
    <rPh sb="4" eb="5">
      <t>ヒト</t>
    </rPh>
    <phoneticPr fontId="1"/>
  </si>
  <si>
    <t>（５）特定健康診査</t>
    <rPh sb="3" eb="5">
      <t>トクテイ</t>
    </rPh>
    <rPh sb="5" eb="7">
      <t>ケンコウ</t>
    </rPh>
    <rPh sb="7" eb="9">
      <t>シンサ</t>
    </rPh>
    <phoneticPr fontId="3"/>
  </si>
  <si>
    <t>　受診者数②はその他の受診者数</t>
    <rPh sb="1" eb="3">
      <t>ジュシン</t>
    </rPh>
    <rPh sb="3" eb="4">
      <t>シャ</t>
    </rPh>
    <rPh sb="4" eb="5">
      <t>スウ</t>
    </rPh>
    <rPh sb="14" eb="15">
      <t>スウ</t>
    </rPh>
    <phoneticPr fontId="3"/>
  </si>
  <si>
    <t>＊葛飾区基本健診で、受診者数①は生活保護受給者及び中国残留邦人等支援給付者受診者数</t>
    <rPh sb="1" eb="3">
      <t>カツシカ</t>
    </rPh>
    <rPh sb="3" eb="4">
      <t>ク</t>
    </rPh>
    <rPh sb="4" eb="6">
      <t>キホン</t>
    </rPh>
    <rPh sb="6" eb="8">
      <t>ケンシン</t>
    </rPh>
    <rPh sb="16" eb="18">
      <t>セイカツ</t>
    </rPh>
    <rPh sb="18" eb="20">
      <t>ホゴ</t>
    </rPh>
    <rPh sb="20" eb="23">
      <t>ジュキュウシャ</t>
    </rPh>
    <rPh sb="23" eb="24">
      <t>オヨ</t>
    </rPh>
    <phoneticPr fontId="3"/>
  </si>
  <si>
    <t>＊「20歳代30歳代健診」と「母親健診」は、令和2年度から「健康づくり健康診査」に統合。</t>
    <rPh sb="15" eb="17">
      <t>ハハオヤ</t>
    </rPh>
    <rPh sb="17" eb="19">
      <t>ケンシン</t>
    </rPh>
    <rPh sb="22" eb="24">
      <t>レイワ</t>
    </rPh>
    <rPh sb="25" eb="27">
      <t>ネンド</t>
    </rPh>
    <rPh sb="30" eb="32">
      <t>ケンコウ</t>
    </rPh>
    <rPh sb="35" eb="37">
      <t>ケンコウ</t>
    </rPh>
    <rPh sb="37" eb="39">
      <t>シンサ</t>
    </rPh>
    <rPh sb="41" eb="43">
      <t>トウゴウ</t>
    </rPh>
    <phoneticPr fontId="3"/>
  </si>
  <si>
    <t>受診者数②</t>
    <rPh sb="0" eb="2">
      <t>ジュシン</t>
    </rPh>
    <rPh sb="2" eb="3">
      <t>シャ</t>
    </rPh>
    <rPh sb="3" eb="4">
      <t>スウ</t>
    </rPh>
    <phoneticPr fontId="3"/>
  </si>
  <si>
    <t>受診者数①</t>
    <phoneticPr fontId="3"/>
  </si>
  <si>
    <t>葛飾区基本健診</t>
    <rPh sb="0" eb="2">
      <t>カツシカ</t>
    </rPh>
    <rPh sb="2" eb="3">
      <t>ク</t>
    </rPh>
    <rPh sb="3" eb="5">
      <t>キホン</t>
    </rPh>
    <phoneticPr fontId="3"/>
  </si>
  <si>
    <t>母親健診</t>
    <rPh sb="0" eb="2">
      <t>ハハオヤ</t>
    </rPh>
    <rPh sb="2" eb="4">
      <t>ケンシン</t>
    </rPh>
    <phoneticPr fontId="3"/>
  </si>
  <si>
    <t>20歳代30歳代健診</t>
    <rPh sb="2" eb="3">
      <t>サイ</t>
    </rPh>
    <rPh sb="3" eb="4">
      <t>ダイ</t>
    </rPh>
    <rPh sb="6" eb="7">
      <t>サイ</t>
    </rPh>
    <rPh sb="7" eb="8">
      <t>ダイ</t>
    </rPh>
    <rPh sb="8" eb="10">
      <t>ケンシン</t>
    </rPh>
    <phoneticPr fontId="3"/>
  </si>
  <si>
    <t>受診者数</t>
  </si>
  <si>
    <t>健康づくり健康診査</t>
    <rPh sb="0" eb="2">
      <t>ケンコウ</t>
    </rPh>
    <rPh sb="5" eb="7">
      <t>ケンコウ</t>
    </rPh>
    <rPh sb="7" eb="9">
      <t>シンサ</t>
    </rPh>
    <phoneticPr fontId="1"/>
  </si>
  <si>
    <t>（単位：人）</t>
    <rPh sb="1" eb="3">
      <t>タンイ</t>
    </rPh>
    <rPh sb="4" eb="5">
      <t>ヒト</t>
    </rPh>
    <phoneticPr fontId="1"/>
  </si>
  <si>
    <t>（４）基本健康診査</t>
    <phoneticPr fontId="3"/>
  </si>
  <si>
    <t>＊大腸がん検診は、平成24年度まで40歳以上75歳未満が対象。また、平成27年度まで無料クーポン分を含む。</t>
    <rPh sb="5" eb="7">
      <t>ケンシン</t>
    </rPh>
    <rPh sb="34" eb="36">
      <t>ヘイセイ</t>
    </rPh>
    <phoneticPr fontId="3"/>
  </si>
  <si>
    <t>＊乳がん検診は、令和元年度までの受診者数は視触診、令和２年度の受診者数はマンモグラフィ検査</t>
    <rPh sb="4" eb="6">
      <t>ケンシン</t>
    </rPh>
    <rPh sb="8" eb="10">
      <t>レイワ</t>
    </rPh>
    <rPh sb="10" eb="12">
      <t>ガンネン</t>
    </rPh>
    <rPh sb="12" eb="13">
      <t>ド</t>
    </rPh>
    <rPh sb="16" eb="18">
      <t>ジュシン</t>
    </rPh>
    <rPh sb="18" eb="19">
      <t>シャ</t>
    </rPh>
    <rPh sb="19" eb="20">
      <t>スウ</t>
    </rPh>
    <rPh sb="21" eb="24">
      <t>シショクシン</t>
    </rPh>
    <rPh sb="25" eb="27">
      <t>レイワ</t>
    </rPh>
    <rPh sb="28" eb="30">
      <t>ネンド</t>
    </rPh>
    <rPh sb="43" eb="45">
      <t>ケンサ</t>
    </rPh>
    <phoneticPr fontId="3"/>
  </si>
  <si>
    <t>＊乳がん検診は、平成29年度まで30歳以上隔年が対象。</t>
    <rPh sb="4" eb="6">
      <t>ケンシン</t>
    </rPh>
    <rPh sb="8" eb="10">
      <t>ヘイセイ</t>
    </rPh>
    <rPh sb="12" eb="14">
      <t>ネンド</t>
    </rPh>
    <rPh sb="18" eb="19">
      <t>サイ</t>
    </rPh>
    <rPh sb="19" eb="21">
      <t>イジョウ</t>
    </rPh>
    <rPh sb="21" eb="23">
      <t>カクネン</t>
    </rPh>
    <rPh sb="24" eb="26">
      <t>タイショウ</t>
    </rPh>
    <phoneticPr fontId="3"/>
  </si>
  <si>
    <t>＊胃がん検診は、令和元年度から50歳以上はエックス線検査と内視鏡検査の選択制。</t>
    <rPh sb="1" eb="2">
      <t>イ</t>
    </rPh>
    <rPh sb="4" eb="6">
      <t>ケンシン</t>
    </rPh>
    <rPh sb="8" eb="10">
      <t>レイワ</t>
    </rPh>
    <rPh sb="10" eb="11">
      <t>モト</t>
    </rPh>
    <rPh sb="11" eb="13">
      <t>ネンド</t>
    </rPh>
    <phoneticPr fontId="3"/>
  </si>
  <si>
    <t>＊胃がん検診（エックス線検査）は、平成29年度まで35歳以上が対象。</t>
    <rPh sb="1" eb="2">
      <t>イ</t>
    </rPh>
    <rPh sb="4" eb="6">
      <t>ケンシン</t>
    </rPh>
    <rPh sb="11" eb="12">
      <t>セン</t>
    </rPh>
    <rPh sb="12" eb="14">
      <t>ケンサ</t>
    </rPh>
    <rPh sb="17" eb="19">
      <t>ヘイセイ</t>
    </rPh>
    <rPh sb="21" eb="23">
      <t>ネンド</t>
    </rPh>
    <rPh sb="27" eb="28">
      <t>サイ</t>
    </rPh>
    <rPh sb="28" eb="30">
      <t>イジョウ</t>
    </rPh>
    <rPh sb="31" eb="33">
      <t>タイショウ</t>
    </rPh>
    <phoneticPr fontId="3"/>
  </si>
  <si>
    <t>　また、胃がん検診は、令和2年度から国の指針に準ずる50歳以上の受診者数で算定。</t>
    <rPh sb="4" eb="5">
      <t>イ</t>
    </rPh>
    <rPh sb="7" eb="9">
      <t>ケンシン</t>
    </rPh>
    <rPh sb="11" eb="12">
      <t>レイ</t>
    </rPh>
    <rPh sb="12" eb="13">
      <t>ワ</t>
    </rPh>
    <rPh sb="14" eb="16">
      <t>ネンド</t>
    </rPh>
    <rPh sb="18" eb="19">
      <t>クニ</t>
    </rPh>
    <rPh sb="20" eb="22">
      <t>シシン</t>
    </rPh>
    <rPh sb="23" eb="24">
      <t>ジュン</t>
    </rPh>
    <rPh sb="28" eb="31">
      <t>サイイジョウ</t>
    </rPh>
    <rPh sb="32" eb="34">
      <t>ジュシン</t>
    </rPh>
    <rPh sb="34" eb="35">
      <t>シャ</t>
    </rPh>
    <rPh sb="35" eb="36">
      <t>スウ</t>
    </rPh>
    <phoneticPr fontId="1"/>
  </si>
  <si>
    <r>
      <t>　令和2年度から、</t>
    </r>
    <r>
      <rPr>
        <sz val="9"/>
        <rFont val="ＭＳ ゴシック"/>
        <family val="3"/>
        <charset val="128"/>
      </rPr>
      <t>「『前年度受診者数』＋『当該年度の受診者数』－『前年度及び当該年度における2年連続受診者数』」</t>
    </r>
    <r>
      <rPr>
        <sz val="10"/>
        <rFont val="ＭＳ ゴシック"/>
        <family val="3"/>
        <charset val="128"/>
      </rPr>
      <t>で算定。</t>
    </r>
    <rPh sb="33" eb="36">
      <t>ゼンネンド</t>
    </rPh>
    <rPh sb="36" eb="37">
      <t>オヨ</t>
    </rPh>
    <rPh sb="38" eb="40">
      <t>トウガイ</t>
    </rPh>
    <rPh sb="40" eb="42">
      <t>ネンド</t>
    </rPh>
    <rPh sb="57" eb="59">
      <t>サンテイ</t>
    </rPh>
    <phoneticPr fontId="1"/>
  </si>
  <si>
    <t>＊受診率の算定に用いる受診者数は、胃、子宮、乳がん検診は、受診間隔が国の指針上2年に1度とされるため、</t>
    <rPh sb="8" eb="9">
      <t>モチ</t>
    </rPh>
    <rPh sb="11" eb="13">
      <t>ジュシン</t>
    </rPh>
    <rPh sb="13" eb="14">
      <t>シャ</t>
    </rPh>
    <rPh sb="14" eb="15">
      <t>スウ</t>
    </rPh>
    <rPh sb="17" eb="18">
      <t>イ</t>
    </rPh>
    <rPh sb="19" eb="21">
      <t>シキュウ</t>
    </rPh>
    <rPh sb="22" eb="23">
      <t>ニュウ</t>
    </rPh>
    <rPh sb="25" eb="27">
      <t>ケンシン</t>
    </rPh>
    <rPh sb="29" eb="31">
      <t>ジュシン</t>
    </rPh>
    <rPh sb="31" eb="33">
      <t>カンカク</t>
    </rPh>
    <rPh sb="40" eb="41">
      <t>ネン</t>
    </rPh>
    <rPh sb="43" eb="44">
      <t>ド</t>
    </rPh>
    <phoneticPr fontId="1"/>
  </si>
  <si>
    <t>　また、胃がん検診は、令和2年度から国の指針に準ずる50歳以上の対象者数で算定。</t>
    <rPh sb="4" eb="5">
      <t>イ</t>
    </rPh>
    <rPh sb="7" eb="9">
      <t>ケンシン</t>
    </rPh>
    <rPh sb="11" eb="12">
      <t>レイ</t>
    </rPh>
    <rPh sb="12" eb="13">
      <t>ワ</t>
    </rPh>
    <rPh sb="14" eb="16">
      <t>ネンド</t>
    </rPh>
    <rPh sb="18" eb="19">
      <t>クニ</t>
    </rPh>
    <rPh sb="20" eb="22">
      <t>シシン</t>
    </rPh>
    <rPh sb="23" eb="24">
      <t>ジュン</t>
    </rPh>
    <rPh sb="28" eb="31">
      <t>サイイジョウ</t>
    </rPh>
    <rPh sb="32" eb="35">
      <t>タイショウシャ</t>
    </rPh>
    <rPh sb="35" eb="36">
      <t>スウ</t>
    </rPh>
    <phoneticPr fontId="1"/>
  </si>
  <si>
    <t>＊受診率の算定に用いる対象者数は、該当年齢の住民基本台帳人口から、職場等で受診する割合を除いた数で算定。</t>
    <rPh sb="8" eb="9">
      <t>モチ</t>
    </rPh>
    <rPh sb="22" eb="24">
      <t>ジュウミン</t>
    </rPh>
    <rPh sb="24" eb="26">
      <t>キホン</t>
    </rPh>
    <rPh sb="26" eb="28">
      <t>ダイチョウ</t>
    </rPh>
    <rPh sb="35" eb="36">
      <t>トウ</t>
    </rPh>
    <rPh sb="49" eb="51">
      <t>サンテイ</t>
    </rPh>
    <phoneticPr fontId="3"/>
  </si>
  <si>
    <t>＊受診率＝受診者数÷対象者数</t>
    <phoneticPr fontId="3"/>
  </si>
  <si>
    <t>受診率</t>
  </si>
  <si>
    <t>前立腺がん
６０歳以上
７５歳未満</t>
    <rPh sb="14" eb="17">
      <t>サイミマン</t>
    </rPh>
    <phoneticPr fontId="3"/>
  </si>
  <si>
    <t>４０歳以上</t>
    <phoneticPr fontId="3"/>
  </si>
  <si>
    <t>乳がん</t>
  </si>
  <si>
    <t>２０歳以上</t>
    <phoneticPr fontId="3"/>
  </si>
  <si>
    <t>子宮がん</t>
  </si>
  <si>
    <t>大腸がん</t>
  </si>
  <si>
    <t>肺がん</t>
  </si>
  <si>
    <t>40・50・60歳</t>
    <rPh sb="8" eb="9">
      <t>サイ</t>
    </rPh>
    <phoneticPr fontId="3"/>
  </si>
  <si>
    <t>胃がんハイリスク</t>
    <rPh sb="0" eb="1">
      <t>イ</t>
    </rPh>
    <phoneticPr fontId="3"/>
  </si>
  <si>
    <t>内視鏡検査
５０歳以上</t>
    <phoneticPr fontId="3"/>
  </si>
  <si>
    <t>エックス線検査
４０歳以上</t>
    <phoneticPr fontId="3"/>
  </si>
  <si>
    <t>胃がん</t>
  </si>
  <si>
    <t>がん検診実施状況　（単位：人、％）</t>
    <rPh sb="10" eb="12">
      <t>タンイ</t>
    </rPh>
    <rPh sb="13" eb="14">
      <t>ヒト</t>
    </rPh>
    <phoneticPr fontId="1"/>
  </si>
  <si>
    <t>（３）がん検診</t>
    <phoneticPr fontId="3"/>
  </si>
  <si>
    <t>＊人口動態調査による概数　</t>
    <phoneticPr fontId="1"/>
  </si>
  <si>
    <t>（地域保健課）</t>
    <phoneticPr fontId="3"/>
  </si>
  <si>
    <t>総数</t>
    <rPh sb="0" eb="2">
      <t>ソウスウ</t>
    </rPh>
    <phoneticPr fontId="1"/>
  </si>
  <si>
    <t>その他の全死因</t>
    <phoneticPr fontId="3"/>
  </si>
  <si>
    <t>高血圧性疾患</t>
    <phoneticPr fontId="3"/>
  </si>
  <si>
    <t>（地域保健課）</t>
    <rPh sb="1" eb="3">
      <t>チイキ</t>
    </rPh>
    <phoneticPr fontId="3"/>
  </si>
  <si>
    <t>＊申請件数には更新を含む。</t>
    <phoneticPr fontId="3"/>
  </si>
  <si>
    <t>老衰</t>
    <phoneticPr fontId="3"/>
  </si>
  <si>
    <t>肺気しゅ</t>
    <phoneticPr fontId="3"/>
  </si>
  <si>
    <t>腎不全</t>
    <phoneticPr fontId="3"/>
  </si>
  <si>
    <t>ぜん息性気管支炎</t>
    <phoneticPr fontId="3"/>
  </si>
  <si>
    <t>不慮の事故</t>
    <phoneticPr fontId="3"/>
  </si>
  <si>
    <t>気管支ぜん息</t>
    <phoneticPr fontId="3"/>
  </si>
  <si>
    <t>自殺</t>
    <phoneticPr fontId="3"/>
  </si>
  <si>
    <t>慢性気管支炎</t>
    <phoneticPr fontId="3"/>
  </si>
  <si>
    <t>内訳</t>
    <rPh sb="0" eb="1">
      <t>ウチ</t>
    </rPh>
    <rPh sb="1" eb="2">
      <t>ワケ</t>
    </rPh>
    <phoneticPr fontId="3"/>
  </si>
  <si>
    <t>肝疾患</t>
    <phoneticPr fontId="3"/>
  </si>
  <si>
    <t>（5）</t>
  </si>
  <si>
    <t>（-）</t>
    <phoneticPr fontId="1"/>
  </si>
  <si>
    <t>（うち新規）</t>
    <phoneticPr fontId="3"/>
  </si>
  <si>
    <t>肺炎</t>
    <phoneticPr fontId="3"/>
  </si>
  <si>
    <t>認定患者数</t>
    <phoneticPr fontId="3"/>
  </si>
  <si>
    <t>心疾患(高血圧性を除く）</t>
    <phoneticPr fontId="3"/>
  </si>
  <si>
    <t>審査会開催回数</t>
    <rPh sb="5" eb="6">
      <t>カイ</t>
    </rPh>
    <phoneticPr fontId="3"/>
  </si>
  <si>
    <t>脳血管疾患</t>
    <phoneticPr fontId="3"/>
  </si>
  <si>
    <t>申請件数</t>
    <phoneticPr fontId="3"/>
  </si>
  <si>
    <t>悪性新生物</t>
    <phoneticPr fontId="3"/>
  </si>
  <si>
    <t>都条例</t>
    <rPh sb="0" eb="1">
      <t>ト</t>
    </rPh>
    <phoneticPr fontId="3"/>
  </si>
  <si>
    <t>法律</t>
    <phoneticPr fontId="3"/>
  </si>
  <si>
    <t>人数</t>
  </si>
  <si>
    <t>（令和2年度）</t>
    <rPh sb="1" eb="3">
      <t>レイワ</t>
    </rPh>
    <phoneticPr fontId="3"/>
  </si>
  <si>
    <t>（令和2年）</t>
    <rPh sb="1" eb="3">
      <t>レイワ</t>
    </rPh>
    <rPh sb="4" eb="5">
      <t>ネン</t>
    </rPh>
    <phoneticPr fontId="3"/>
  </si>
  <si>
    <t>　　　法律等による認定状況</t>
    <phoneticPr fontId="3"/>
  </si>
  <si>
    <t>（10）主要死因別死亡者数</t>
    <phoneticPr fontId="3"/>
  </si>
  <si>
    <t>（９）公害健康被害の補償等に関する</t>
    <phoneticPr fontId="3"/>
  </si>
  <si>
    <t>（子ども家庭支援課）</t>
    <rPh sb="1" eb="2">
      <t>コ</t>
    </rPh>
    <rPh sb="4" eb="6">
      <t>カテイ</t>
    </rPh>
    <rPh sb="6" eb="8">
      <t>シエン</t>
    </rPh>
    <rPh sb="8" eb="9">
      <t>カ</t>
    </rPh>
    <phoneticPr fontId="3"/>
  </si>
  <si>
    <t>令和元年度</t>
    <rPh sb="0" eb="1">
      <t>レイワ</t>
    </rPh>
    <rPh sb="1" eb="2">
      <t>ガン</t>
    </rPh>
    <rPh sb="2" eb="3">
      <t>ゲン</t>
    </rPh>
    <rPh sb="3" eb="4">
      <t>ネン</t>
    </rPh>
    <rPh sb="4" eb="5">
      <t>ド</t>
    </rPh>
    <phoneticPr fontId="3"/>
  </si>
  <si>
    <t>平成28年度</t>
    <rPh sb="0" eb="1">
      <t>ヘイセイ</t>
    </rPh>
    <rPh sb="3" eb="5">
      <t>ネンド</t>
    </rPh>
    <phoneticPr fontId="1"/>
  </si>
  <si>
    <t>有所見
者数</t>
    <phoneticPr fontId="3"/>
  </si>
  <si>
    <t>受診率</t>
    <phoneticPr fontId="3"/>
  </si>
  <si>
    <t>対象者数</t>
    <phoneticPr fontId="3"/>
  </si>
  <si>
    <t>３歳児健康診査</t>
  </si>
  <si>
    <t>３・４か月健康診査</t>
  </si>
  <si>
    <t>年度</t>
    <rPh sb="0" eb="1">
      <t>トシ</t>
    </rPh>
    <rPh sb="1" eb="2">
      <t>ド</t>
    </rPh>
    <phoneticPr fontId="3"/>
  </si>
  <si>
    <t>（単位：人、％）</t>
    <rPh sb="1" eb="3">
      <t>タンイ</t>
    </rPh>
    <rPh sb="4" eb="5">
      <t>ヒト</t>
    </rPh>
    <phoneticPr fontId="3"/>
  </si>
  <si>
    <t>（８）乳幼児健康診査</t>
    <phoneticPr fontId="3"/>
  </si>
  <si>
    <t>（保健予防課）</t>
    <rPh sb="1" eb="3">
      <t>ホケン</t>
    </rPh>
    <phoneticPr fontId="3"/>
  </si>
  <si>
    <t>抗体検査数</t>
    <phoneticPr fontId="3"/>
  </si>
  <si>
    <t>相談件数</t>
    <phoneticPr fontId="3"/>
  </si>
  <si>
    <t>年度</t>
  </si>
  <si>
    <t>（単位：件）</t>
    <rPh sb="1" eb="3">
      <t>タンイ</t>
    </rPh>
    <rPh sb="4" eb="5">
      <t>ケン</t>
    </rPh>
    <phoneticPr fontId="3"/>
  </si>
  <si>
    <t>（７）エイズ対策</t>
    <phoneticPr fontId="3"/>
  </si>
  <si>
    <t>＊長寿歯科健康診査は、令和2年度は年齢調整のため81歳のみが対象。</t>
    <rPh sb="1" eb="3">
      <t>チョウジュ</t>
    </rPh>
    <rPh sb="3" eb="5">
      <t>シカ</t>
    </rPh>
    <rPh sb="5" eb="7">
      <t>ケンコウ</t>
    </rPh>
    <rPh sb="7" eb="9">
      <t>シンサ</t>
    </rPh>
    <rPh sb="11" eb="13">
      <t>レイワ</t>
    </rPh>
    <rPh sb="14" eb="16">
      <t>ネンド</t>
    </rPh>
    <rPh sb="30" eb="32">
      <t>タイショウ</t>
    </rPh>
    <phoneticPr fontId="1"/>
  </si>
  <si>
    <t>受診者</t>
    <phoneticPr fontId="3"/>
  </si>
  <si>
    <t>＊</t>
    <phoneticPr fontId="1"/>
  </si>
  <si>
    <t>対象者</t>
    <phoneticPr fontId="3"/>
  </si>
  <si>
    <t>45歳及び60歳</t>
    <phoneticPr fontId="3"/>
  </si>
  <si>
    <t>76・81歳</t>
    <phoneticPr fontId="3"/>
  </si>
  <si>
    <t>40・45・50・55・60・65・70歳</t>
    <phoneticPr fontId="3"/>
  </si>
  <si>
    <t>眼科健康診査</t>
    <rPh sb="0" eb="2">
      <t>ガンカ</t>
    </rPh>
    <rPh sb="2" eb="4">
      <t>ケンコウ</t>
    </rPh>
    <rPh sb="4" eb="6">
      <t>シンサ</t>
    </rPh>
    <phoneticPr fontId="3"/>
  </si>
  <si>
    <t>長寿歯科健康診査</t>
    <rPh sb="0" eb="2">
      <t>チョウジュ</t>
    </rPh>
    <rPh sb="2" eb="4">
      <t>シカ</t>
    </rPh>
    <rPh sb="4" eb="6">
      <t>ケンコウ</t>
    </rPh>
    <rPh sb="6" eb="8">
      <t>シンサ</t>
    </rPh>
    <phoneticPr fontId="3"/>
  </si>
  <si>
    <t>成人歯科健康診査</t>
    <rPh sb="0" eb="2">
      <t>セイジン</t>
    </rPh>
    <rPh sb="2" eb="4">
      <t>シカ</t>
    </rPh>
    <rPh sb="4" eb="6">
      <t>ケンコウ</t>
    </rPh>
    <rPh sb="6" eb="8">
      <t>シンサ</t>
    </rPh>
    <phoneticPr fontId="3"/>
  </si>
  <si>
    <t>（令和2年度）</t>
    <rPh sb="1" eb="3">
      <t>レイワ</t>
    </rPh>
    <rPh sb="4" eb="6">
      <t>ネンド</t>
    </rPh>
    <phoneticPr fontId="3"/>
  </si>
  <si>
    <t>（６）成人歯科健康診査・長寿歯科健康診査・眼科健康診査</t>
    <rPh sb="7" eb="9">
      <t>ケンコウ</t>
    </rPh>
    <rPh sb="9" eb="11">
      <t>シンサ</t>
    </rPh>
    <rPh sb="21" eb="23">
      <t>ガンカ</t>
    </rPh>
    <rPh sb="23" eb="25">
      <t>ケンコウ</t>
    </rPh>
    <rPh sb="25" eb="27">
      <t>シンサ</t>
    </rPh>
    <phoneticPr fontId="3"/>
  </si>
  <si>
    <t>（地域振興課）</t>
    <rPh sb="1" eb="3">
      <t>チイキ</t>
    </rPh>
    <rPh sb="3" eb="5">
      <t>シンコウ</t>
    </rPh>
    <rPh sb="5" eb="6">
      <t>カ</t>
    </rPh>
    <phoneticPr fontId="3"/>
  </si>
  <si>
    <t>１室　６人</t>
    <rPh sb="1" eb="2">
      <t>シツ</t>
    </rPh>
    <rPh sb="4" eb="5">
      <t>ニン</t>
    </rPh>
    <phoneticPr fontId="3"/>
  </si>
  <si>
    <t>思い出浪漫館</t>
    <rPh sb="0" eb="1">
      <t>オモ</t>
    </rPh>
    <rPh sb="2" eb="6">
      <t>デロマンカン</t>
    </rPh>
    <phoneticPr fontId="3"/>
  </si>
  <si>
    <t>２室１２人</t>
    <rPh sb="1" eb="2">
      <t>シツ</t>
    </rPh>
    <rPh sb="4" eb="5">
      <t>ニン</t>
    </rPh>
    <phoneticPr fontId="3"/>
  </si>
  <si>
    <t>ホテルエピナール那須</t>
    <rPh sb="8" eb="10">
      <t>ナス</t>
    </rPh>
    <phoneticPr fontId="3"/>
  </si>
  <si>
    <t>２室１０人</t>
    <rPh sb="1" eb="2">
      <t>シツ</t>
    </rPh>
    <rPh sb="4" eb="5">
      <t>ニン</t>
    </rPh>
    <phoneticPr fontId="3"/>
  </si>
  <si>
    <t>旅館たにがわ</t>
    <rPh sb="0" eb="2">
      <t>リョカン</t>
    </rPh>
    <phoneticPr fontId="3"/>
  </si>
  <si>
    <t>鴨川グランドホテル</t>
    <rPh sb="0" eb="2">
      <t>カモガワ</t>
    </rPh>
    <phoneticPr fontId="3"/>
  </si>
  <si>
    <t>１室　５人</t>
    <rPh sb="1" eb="2">
      <t>シツ</t>
    </rPh>
    <rPh sb="4" eb="5">
      <t>ニン</t>
    </rPh>
    <phoneticPr fontId="3"/>
  </si>
  <si>
    <t>大滝ホテル</t>
    <rPh sb="0" eb="2">
      <t>オオタキ</t>
    </rPh>
    <phoneticPr fontId="3"/>
  </si>
  <si>
    <t>彩り湯かしき花と華</t>
    <rPh sb="0" eb="1">
      <t>イロドリ</t>
    </rPh>
    <rPh sb="2" eb="3">
      <t>ユ</t>
    </rPh>
    <rPh sb="6" eb="7">
      <t>ハナ</t>
    </rPh>
    <rPh sb="8" eb="9">
      <t>ハナ</t>
    </rPh>
    <phoneticPr fontId="3"/>
  </si>
  <si>
    <t>ホテルふじ</t>
    <phoneticPr fontId="3"/>
  </si>
  <si>
    <t>岸権旅館</t>
    <rPh sb="0" eb="1">
      <t>キシ</t>
    </rPh>
    <rPh sb="1" eb="2">
      <t>ゴン</t>
    </rPh>
    <rPh sb="2" eb="4">
      <t>リョカン</t>
    </rPh>
    <phoneticPr fontId="3"/>
  </si>
  <si>
    <t>箱根パークス吉野</t>
    <rPh sb="0" eb="2">
      <t>ハコネ</t>
    </rPh>
    <rPh sb="6" eb="8">
      <t>ヨシノ</t>
    </rPh>
    <phoneticPr fontId="3"/>
  </si>
  <si>
    <t>ほてる白河湯の蔵</t>
    <rPh sb="3" eb="5">
      <t>シラカワ</t>
    </rPh>
    <rPh sb="5" eb="6">
      <t>ユ</t>
    </rPh>
    <rPh sb="7" eb="8">
      <t>クラ</t>
    </rPh>
    <phoneticPr fontId="3"/>
  </si>
  <si>
    <t>犬吠埼ホテル</t>
    <rPh sb="0" eb="3">
      <t>イヌボウザキ</t>
    </rPh>
    <phoneticPr fontId="3"/>
  </si>
  <si>
    <t>ホテルラヴィエ川良</t>
    <rPh sb="7" eb="8">
      <t>カワ</t>
    </rPh>
    <rPh sb="8" eb="9">
      <t>ヨ</t>
    </rPh>
    <phoneticPr fontId="3"/>
  </si>
  <si>
    <t>借上げ</t>
    <rPh sb="0" eb="2">
      <t>カリア</t>
    </rPh>
    <phoneticPr fontId="3"/>
  </si>
  <si>
    <t>利用率
（％）</t>
    <phoneticPr fontId="3"/>
  </si>
  <si>
    <t>利用人員
（人）</t>
    <rPh sb="6" eb="7">
      <t>ヒト</t>
    </rPh>
    <phoneticPr fontId="3"/>
  </si>
  <si>
    <t>部屋利用率
（％）</t>
    <rPh sb="0" eb="2">
      <t>ヘヤ</t>
    </rPh>
    <phoneticPr fontId="3"/>
  </si>
  <si>
    <t>利用室数
（室）</t>
    <rPh sb="0" eb="2">
      <t>リヨウ</t>
    </rPh>
    <rPh sb="2" eb="3">
      <t>シツ</t>
    </rPh>
    <rPh sb="3" eb="4">
      <t>スウ</t>
    </rPh>
    <rPh sb="6" eb="7">
      <t>シツ</t>
    </rPh>
    <phoneticPr fontId="3"/>
  </si>
  <si>
    <t>利用状況</t>
    <rPh sb="0" eb="2">
      <t>リヨウ</t>
    </rPh>
    <rPh sb="2" eb="4">
      <t>ジョウキョウ</t>
    </rPh>
    <phoneticPr fontId="1"/>
  </si>
  <si>
    <t>部屋数・定員</t>
    <phoneticPr fontId="3"/>
  </si>
  <si>
    <t>区分</t>
    <phoneticPr fontId="3"/>
  </si>
  <si>
    <t>（13）区民保養施設</t>
    <phoneticPr fontId="3"/>
  </si>
  <si>
    <t>他法負担分</t>
    <phoneticPr fontId="3"/>
  </si>
  <si>
    <t>（D)</t>
    <phoneticPr fontId="3"/>
  </si>
  <si>
    <t>一部負担分</t>
    <phoneticPr fontId="3"/>
  </si>
  <si>
    <t>(D)／(A)</t>
    <phoneticPr fontId="3"/>
  </si>
  <si>
    <t>１人当たり一部負担額</t>
    <rPh sb="1" eb="2">
      <t>ニン</t>
    </rPh>
    <rPh sb="2" eb="3">
      <t>ア</t>
    </rPh>
    <rPh sb="5" eb="7">
      <t>イチブ</t>
    </rPh>
    <rPh sb="7" eb="9">
      <t>フタン</t>
    </rPh>
    <rPh sb="9" eb="10">
      <t>ガク</t>
    </rPh>
    <phoneticPr fontId="3"/>
  </si>
  <si>
    <t>保険者負担分</t>
    <phoneticPr fontId="3"/>
  </si>
  <si>
    <t>(C)／(A)</t>
    <phoneticPr fontId="3"/>
  </si>
  <si>
    <t>１人当たり費用額</t>
    <rPh sb="1" eb="2">
      <t>ニン</t>
    </rPh>
    <rPh sb="2" eb="3">
      <t>ア</t>
    </rPh>
    <rPh sb="5" eb="7">
      <t>ヒヨウ</t>
    </rPh>
    <rPh sb="7" eb="8">
      <t>ガク</t>
    </rPh>
    <phoneticPr fontId="3"/>
  </si>
  <si>
    <t>（C）</t>
    <phoneticPr fontId="3"/>
  </si>
  <si>
    <t>療養給付費用額</t>
    <phoneticPr fontId="3"/>
  </si>
  <si>
    <t>（単位：円）</t>
    <phoneticPr fontId="3"/>
  </si>
  <si>
    <t>エ　一人当たり費用額、一部負担額</t>
    <rPh sb="2" eb="4">
      <t>ヒトリ</t>
    </rPh>
    <rPh sb="4" eb="5">
      <t>ア</t>
    </rPh>
    <rPh sb="7" eb="9">
      <t>ヒヨウ</t>
    </rPh>
    <rPh sb="9" eb="10">
      <t>ガク</t>
    </rPh>
    <rPh sb="11" eb="13">
      <t>イチブ</t>
    </rPh>
    <rPh sb="13" eb="15">
      <t>フタン</t>
    </rPh>
    <rPh sb="15" eb="16">
      <t>ガク</t>
    </rPh>
    <phoneticPr fontId="3"/>
  </si>
  <si>
    <t>ウ　療養給付費用額</t>
    <rPh sb="2" eb="4">
      <t>リョウヨウ</t>
    </rPh>
    <rPh sb="4" eb="6">
      <t>キュウフ</t>
    </rPh>
    <rPh sb="6" eb="8">
      <t>ヒヨウ</t>
    </rPh>
    <rPh sb="8" eb="9">
      <t>ガク</t>
    </rPh>
    <phoneticPr fontId="3"/>
  </si>
  <si>
    <t>(B)／(A)</t>
    <phoneticPr fontId="3"/>
  </si>
  <si>
    <t>療養給付受診率（％）</t>
    <rPh sb="0" eb="2">
      <t>リョウヨウ</t>
    </rPh>
    <rPh sb="2" eb="3">
      <t>キュウ</t>
    </rPh>
    <rPh sb="3" eb="4">
      <t>ヅケ</t>
    </rPh>
    <rPh sb="4" eb="5">
      <t>ウケ</t>
    </rPh>
    <rPh sb="5" eb="6">
      <t>ミ</t>
    </rPh>
    <rPh sb="6" eb="7">
      <t>リツ</t>
    </rPh>
    <phoneticPr fontId="3"/>
  </si>
  <si>
    <t>（件）(B)</t>
    <phoneticPr fontId="1"/>
  </si>
  <si>
    <t>療養給付受診件数</t>
    <phoneticPr fontId="3"/>
  </si>
  <si>
    <t>（再掲）退職者医療保険被保険者数</t>
    <rPh sb="1" eb="3">
      <t>サイケイ</t>
    </rPh>
    <phoneticPr fontId="3"/>
  </si>
  <si>
    <t>（人）(A)</t>
    <phoneticPr fontId="1"/>
  </si>
  <si>
    <t>被保険者数</t>
    <phoneticPr fontId="3"/>
  </si>
  <si>
    <t>（世帯）</t>
    <phoneticPr fontId="1"/>
  </si>
  <si>
    <t>世帯数</t>
    <phoneticPr fontId="3"/>
  </si>
  <si>
    <t>（令和3年4月末現在）</t>
    <phoneticPr fontId="3"/>
  </si>
  <si>
    <t>（単位：世帯、人）</t>
    <rPh sb="1" eb="3">
      <t>タンイ</t>
    </rPh>
    <rPh sb="4" eb="6">
      <t>セタイ</t>
    </rPh>
    <rPh sb="7" eb="8">
      <t>ヒト</t>
    </rPh>
    <phoneticPr fontId="3"/>
  </si>
  <si>
    <t>イ　給付状況（月平均）</t>
    <phoneticPr fontId="3"/>
  </si>
  <si>
    <t>ア　加入状況</t>
    <phoneticPr fontId="3"/>
  </si>
  <si>
    <t>（12）国民健康保険・退職者医療保険</t>
    <rPh sb="11" eb="14">
      <t>タイショクシャ</t>
    </rPh>
    <rPh sb="14" eb="16">
      <t>イリョウ</t>
    </rPh>
    <rPh sb="16" eb="18">
      <t>ホケン</t>
    </rPh>
    <phoneticPr fontId="3"/>
  </si>
  <si>
    <t>（国保年金課）</t>
    <rPh sb="1" eb="2">
      <t>クニ</t>
    </rPh>
    <rPh sb="2" eb="3">
      <t>タモツ</t>
    </rPh>
    <rPh sb="3" eb="5">
      <t>ネンキン</t>
    </rPh>
    <rPh sb="5" eb="6">
      <t>カ</t>
    </rPh>
    <phoneticPr fontId="3"/>
  </si>
  <si>
    <t>後期高齢者医療被保険者数</t>
    <rPh sb="0" eb="2">
      <t>コウキ</t>
    </rPh>
    <rPh sb="2" eb="4">
      <t>コウレイ</t>
    </rPh>
    <rPh sb="4" eb="5">
      <t>シャ</t>
    </rPh>
    <rPh sb="5" eb="7">
      <t>イリョウ</t>
    </rPh>
    <rPh sb="7" eb="8">
      <t>ヒ</t>
    </rPh>
    <rPh sb="8" eb="10">
      <t>ホケン</t>
    </rPh>
    <rPh sb="10" eb="11">
      <t>シャ</t>
    </rPh>
    <phoneticPr fontId="3"/>
  </si>
  <si>
    <t>（令和3年4月末現在）</t>
    <rPh sb="1" eb="3">
      <t>レイワ</t>
    </rPh>
    <rPh sb="4" eb="5">
      <t>ネン</t>
    </rPh>
    <rPh sb="6" eb="7">
      <t>ツキ</t>
    </rPh>
    <rPh sb="7" eb="8">
      <t>スエ</t>
    </rPh>
    <phoneticPr fontId="3"/>
  </si>
  <si>
    <t>（11）後期高齢者医療保険</t>
    <rPh sb="4" eb="6">
      <t>コウキ</t>
    </rPh>
    <rPh sb="6" eb="9">
      <t>コウレイシャ</t>
    </rPh>
    <phoneticPr fontId="3"/>
  </si>
  <si>
    <t>(介護保険課)</t>
    <phoneticPr fontId="3"/>
  </si>
  <si>
    <t>介護老人
保健施設</t>
  </si>
  <si>
    <t>介護老人
福祉施設</t>
  </si>
  <si>
    <t>(令和3年4月1日現在）</t>
    <rPh sb="1" eb="3">
      <t>レイワ</t>
    </rPh>
    <rPh sb="9" eb="11">
      <t>ゲンザイ</t>
    </rPh>
    <phoneticPr fontId="3"/>
  </si>
  <si>
    <t>キ　施設介護サービス事業所数</t>
    <rPh sb="12" eb="13">
      <t>ショ</t>
    </rPh>
    <phoneticPr fontId="3"/>
  </si>
  <si>
    <t>小規模多機能
型居宅介護</t>
    <rPh sb="0" eb="3">
      <t>ショウキボ</t>
    </rPh>
    <rPh sb="3" eb="6">
      <t>タキノウ</t>
    </rPh>
    <rPh sb="7" eb="8">
      <t>カタ</t>
    </rPh>
    <rPh sb="8" eb="10">
      <t>キョタク</t>
    </rPh>
    <rPh sb="10" eb="12">
      <t>カイゴ</t>
    </rPh>
    <phoneticPr fontId="3"/>
  </si>
  <si>
    <t>通所リハビリ
テーション</t>
    <rPh sb="0" eb="1">
      <t>ツウ</t>
    </rPh>
    <rPh sb="1" eb="2">
      <t>ショ</t>
    </rPh>
    <phoneticPr fontId="3"/>
  </si>
  <si>
    <t>特定施設
入居者
生活介護</t>
    <rPh sb="0" eb="2">
      <t>トクテイ</t>
    </rPh>
    <rPh sb="2" eb="4">
      <t>シセツ</t>
    </rPh>
    <rPh sb="5" eb="8">
      <t>ニュウキョシャ</t>
    </rPh>
    <rPh sb="9" eb="11">
      <t>セイカツ</t>
    </rPh>
    <rPh sb="11" eb="13">
      <t>カイゴ</t>
    </rPh>
    <phoneticPr fontId="3"/>
  </si>
  <si>
    <t>認知症対応型
共同生活介護</t>
    <rPh sb="0" eb="2">
      <t>ニンチ</t>
    </rPh>
    <rPh sb="2" eb="3">
      <t>ショウ</t>
    </rPh>
    <rPh sb="3" eb="5">
      <t>タイオウ</t>
    </rPh>
    <rPh sb="5" eb="6">
      <t>ガタ</t>
    </rPh>
    <rPh sb="7" eb="9">
      <t>キョウドウ</t>
    </rPh>
    <rPh sb="9" eb="11">
      <t>セイカツ</t>
    </rPh>
    <rPh sb="11" eb="13">
      <t>カイゴ</t>
    </rPh>
    <phoneticPr fontId="3"/>
  </si>
  <si>
    <t>地域密着型
通所介護</t>
    <rPh sb="0" eb="2">
      <t>チイキ</t>
    </rPh>
    <rPh sb="2" eb="5">
      <t>ミッチャクガタ</t>
    </rPh>
    <rPh sb="6" eb="10">
      <t>ツウショカイゴ</t>
    </rPh>
    <phoneticPr fontId="3"/>
  </si>
  <si>
    <t>短期入所
療養介護</t>
    <phoneticPr fontId="3"/>
  </si>
  <si>
    <t>短期入所
生活介護</t>
    <rPh sb="5" eb="7">
      <t>セイカツ</t>
    </rPh>
    <phoneticPr fontId="3"/>
  </si>
  <si>
    <t>福祉用具
貸与</t>
    <phoneticPr fontId="3"/>
  </si>
  <si>
    <t>定期巡回・
随時対応型
訪問介護看護</t>
    <rPh sb="0" eb="2">
      <t>テイキ</t>
    </rPh>
    <rPh sb="2" eb="4">
      <t>ジュンカイ</t>
    </rPh>
    <rPh sb="6" eb="8">
      <t>ズイジ</t>
    </rPh>
    <rPh sb="8" eb="10">
      <t>タイオウ</t>
    </rPh>
    <rPh sb="10" eb="11">
      <t>ガタ</t>
    </rPh>
    <rPh sb="12" eb="14">
      <t>ホウモン</t>
    </rPh>
    <rPh sb="14" eb="16">
      <t>カイゴ</t>
    </rPh>
    <rPh sb="16" eb="18">
      <t>カンゴ</t>
    </rPh>
    <phoneticPr fontId="3"/>
  </si>
  <si>
    <t>夜間対応型
訪問介護</t>
    <rPh sb="0" eb="2">
      <t>ヤカン</t>
    </rPh>
    <rPh sb="2" eb="5">
      <t>タイオウガタ</t>
    </rPh>
    <rPh sb="6" eb="8">
      <t>ホウモン</t>
    </rPh>
    <rPh sb="8" eb="10">
      <t>カイゴ</t>
    </rPh>
    <phoneticPr fontId="3"/>
  </si>
  <si>
    <t>通所介護</t>
  </si>
  <si>
    <t>訪問リハビリテーション</t>
    <rPh sb="0" eb="2">
      <t>ホウモン</t>
    </rPh>
    <phoneticPr fontId="3"/>
  </si>
  <si>
    <t>訪問看護</t>
    <rPh sb="0" eb="1">
      <t>ホウ</t>
    </rPh>
    <rPh sb="1" eb="2">
      <t>トイ</t>
    </rPh>
    <rPh sb="2" eb="3">
      <t>ミ</t>
    </rPh>
    <rPh sb="3" eb="4">
      <t>マモル</t>
    </rPh>
    <phoneticPr fontId="3"/>
  </si>
  <si>
    <t>訪問入浴
介護</t>
    <phoneticPr fontId="3"/>
  </si>
  <si>
    <t>訪問介護</t>
  </si>
  <si>
    <t>居宅介護
支援</t>
    <phoneticPr fontId="3"/>
  </si>
  <si>
    <t>カ　居宅介護サービス事業所数</t>
    <rPh sb="12" eb="13">
      <t>ショ</t>
    </rPh>
    <phoneticPr fontId="3"/>
  </si>
  <si>
    <t>受給者数</t>
    <phoneticPr fontId="3"/>
  </si>
  <si>
    <t>介護医療院</t>
    <rPh sb="0" eb="2">
      <t>カイゴ</t>
    </rPh>
    <rPh sb="2" eb="4">
      <t>イリョウ</t>
    </rPh>
    <rPh sb="4" eb="5">
      <t>イン</t>
    </rPh>
    <phoneticPr fontId="3"/>
  </si>
  <si>
    <t>介護療養型
医療施設</t>
    <phoneticPr fontId="3"/>
  </si>
  <si>
    <t>介護老人
保健施設</t>
    <phoneticPr fontId="3"/>
  </si>
  <si>
    <t>介護老人
福祉施設</t>
    <phoneticPr fontId="3"/>
  </si>
  <si>
    <t>施設別</t>
  </si>
  <si>
    <t>（令和3年3月利用分）</t>
    <rPh sb="1" eb="3">
      <t>レイワ</t>
    </rPh>
    <rPh sb="4" eb="5">
      <t>ネン</t>
    </rPh>
    <phoneticPr fontId="3"/>
  </si>
  <si>
    <t>オ　施設介護サービス受給者数（単位：人）</t>
    <phoneticPr fontId="3"/>
  </si>
  <si>
    <t>＊平成18度より要支援１と２を設定</t>
    <rPh sb="1" eb="3">
      <t>ヘイセイ</t>
    </rPh>
    <rPh sb="5" eb="6">
      <t>ド</t>
    </rPh>
    <rPh sb="8" eb="11">
      <t>ヨウシエン</t>
    </rPh>
    <rPh sb="15" eb="17">
      <t>セッテイ</t>
    </rPh>
    <phoneticPr fontId="3"/>
  </si>
  <si>
    <t>認定者数</t>
    <phoneticPr fontId="3"/>
  </si>
  <si>
    <t>要介護５</t>
    <phoneticPr fontId="3"/>
  </si>
  <si>
    <t>要介護４</t>
    <phoneticPr fontId="3"/>
  </si>
  <si>
    <t>要介護３</t>
    <phoneticPr fontId="3"/>
  </si>
  <si>
    <t>要介護２</t>
    <phoneticPr fontId="3"/>
  </si>
  <si>
    <t>要介護１</t>
    <phoneticPr fontId="3"/>
  </si>
  <si>
    <t>要支援２</t>
    <phoneticPr fontId="3"/>
  </si>
  <si>
    <t>要支援１</t>
    <phoneticPr fontId="3"/>
  </si>
  <si>
    <t>要介護度</t>
    <phoneticPr fontId="3"/>
  </si>
  <si>
    <t>エ　地域密着型（介護予防）サービス受給者数（単位：人）</t>
    <rPh sb="2" eb="4">
      <t>チイキ</t>
    </rPh>
    <rPh sb="4" eb="6">
      <t>ミッチャク</t>
    </rPh>
    <rPh sb="6" eb="7">
      <t>ガタ</t>
    </rPh>
    <rPh sb="8" eb="10">
      <t>カイゴ</t>
    </rPh>
    <rPh sb="10" eb="12">
      <t>ヨボウ</t>
    </rPh>
    <rPh sb="17" eb="20">
      <t>ジュキュウシャ</t>
    </rPh>
    <rPh sb="20" eb="21">
      <t>スウ</t>
    </rPh>
    <phoneticPr fontId="3"/>
  </si>
  <si>
    <t>＊平成18年度より要支援１と２を設定</t>
    <rPh sb="1" eb="3">
      <t>ヘイセイ</t>
    </rPh>
    <rPh sb="5" eb="7">
      <t>ネンド</t>
    </rPh>
    <rPh sb="9" eb="12">
      <t>ヨウシエン</t>
    </rPh>
    <rPh sb="16" eb="18">
      <t>セッテイ</t>
    </rPh>
    <phoneticPr fontId="3"/>
  </si>
  <si>
    <t>ウ　居宅介護（介護予防）サービス受給者数（単位：人）</t>
    <rPh sb="7" eb="9">
      <t>カイゴ</t>
    </rPh>
    <rPh sb="9" eb="11">
      <t>ヨボウ</t>
    </rPh>
    <phoneticPr fontId="3"/>
  </si>
  <si>
    <t>（令和3年3月31日現在）</t>
    <rPh sb="1" eb="3">
      <t>レイワ</t>
    </rPh>
    <rPh sb="4" eb="5">
      <t>ネン</t>
    </rPh>
    <rPh sb="5" eb="6">
      <t>ヘイネン</t>
    </rPh>
    <rPh sb="6" eb="7">
      <t>ガツ</t>
    </rPh>
    <rPh sb="9" eb="10">
      <t>ニチ</t>
    </rPh>
    <phoneticPr fontId="3"/>
  </si>
  <si>
    <t>イ　要介護（要支援）認定者数（単位：人）</t>
    <phoneticPr fontId="3"/>
  </si>
  <si>
    <t>第15段階</t>
    <phoneticPr fontId="3"/>
  </si>
  <si>
    <t>第14段階</t>
    <phoneticPr fontId="3"/>
  </si>
  <si>
    <t>第13段階</t>
    <phoneticPr fontId="3"/>
  </si>
  <si>
    <t>第12段階</t>
    <phoneticPr fontId="3"/>
  </si>
  <si>
    <t>第11段階</t>
    <phoneticPr fontId="3"/>
  </si>
  <si>
    <t>第10段階</t>
    <rPh sb="0" eb="1">
      <t>ダイ</t>
    </rPh>
    <rPh sb="3" eb="5">
      <t>ダンカイ</t>
    </rPh>
    <phoneticPr fontId="3"/>
  </si>
  <si>
    <t>第９段階</t>
    <rPh sb="0" eb="1">
      <t>ダイ</t>
    </rPh>
    <rPh sb="2" eb="4">
      <t>ダンカイ</t>
    </rPh>
    <phoneticPr fontId="3"/>
  </si>
  <si>
    <t>所得段階</t>
    <phoneticPr fontId="3"/>
  </si>
  <si>
    <t>第８段階</t>
    <rPh sb="0" eb="1">
      <t>ダイ</t>
    </rPh>
    <rPh sb="2" eb="4">
      <t>ダンカイ</t>
    </rPh>
    <phoneticPr fontId="3"/>
  </si>
  <si>
    <t>第７段階</t>
    <rPh sb="0" eb="1">
      <t>ダイ</t>
    </rPh>
    <rPh sb="2" eb="4">
      <t>ダンカイ</t>
    </rPh>
    <phoneticPr fontId="3"/>
  </si>
  <si>
    <t>第６段階</t>
    <rPh sb="0" eb="1">
      <t>ダイ</t>
    </rPh>
    <rPh sb="2" eb="4">
      <t>ダンカイ</t>
    </rPh>
    <phoneticPr fontId="3"/>
  </si>
  <si>
    <t>第５段階</t>
    <phoneticPr fontId="3"/>
  </si>
  <si>
    <t>第４段階</t>
    <phoneticPr fontId="3"/>
  </si>
  <si>
    <t>第３段階</t>
    <rPh sb="0" eb="1">
      <t>ダイ</t>
    </rPh>
    <rPh sb="2" eb="4">
      <t>ダンカイ</t>
    </rPh>
    <phoneticPr fontId="3"/>
  </si>
  <si>
    <t>第２段階</t>
    <phoneticPr fontId="3"/>
  </si>
  <si>
    <t>第１段階</t>
    <phoneticPr fontId="3"/>
  </si>
  <si>
    <t>ア　所得段階別第１号被保険者数（単位：人）</t>
    <rPh sb="16" eb="18">
      <t>タンイ</t>
    </rPh>
    <rPh sb="19" eb="20">
      <t>ヒト</t>
    </rPh>
    <phoneticPr fontId="3"/>
  </si>
  <si>
    <t>（１）介護保険</t>
    <phoneticPr fontId="3"/>
  </si>
  <si>
    <t>２　高齢者福祉</t>
    <rPh sb="2" eb="4">
      <t>コウレイ</t>
    </rPh>
    <rPh sb="4" eb="5">
      <t>モノ</t>
    </rPh>
    <phoneticPr fontId="3"/>
  </si>
  <si>
    <t>(福祉管理課）</t>
    <rPh sb="1" eb="3">
      <t>フクシ</t>
    </rPh>
    <rPh sb="3" eb="5">
      <t>カンリ</t>
    </rPh>
    <rPh sb="5" eb="6">
      <t>カ</t>
    </rPh>
    <phoneticPr fontId="3"/>
  </si>
  <si>
    <t>＊西水元あやめ園の建築延面積は、老人デイサービスセンター分を含まない。</t>
    <rPh sb="1" eb="2">
      <t>ニシ</t>
    </rPh>
    <rPh sb="2" eb="4">
      <t>ミズモト</t>
    </rPh>
    <rPh sb="7" eb="8">
      <t>エン</t>
    </rPh>
    <rPh sb="9" eb="11">
      <t>ケンチク</t>
    </rPh>
    <rPh sb="11" eb="12">
      <t>ノ</t>
    </rPh>
    <rPh sb="12" eb="14">
      <t>メンセキ</t>
    </rPh>
    <rPh sb="16" eb="18">
      <t>ロウジン</t>
    </rPh>
    <rPh sb="28" eb="29">
      <t>ブン</t>
    </rPh>
    <rPh sb="30" eb="31">
      <t>フク</t>
    </rPh>
    <phoneticPr fontId="3"/>
  </si>
  <si>
    <t>＊東四つ木ほほえみの里の建築延面積は、高齢者総合相談センター分を含む。</t>
    <rPh sb="1" eb="2">
      <t>ヒガシ</t>
    </rPh>
    <rPh sb="2" eb="3">
      <t>ヨ</t>
    </rPh>
    <rPh sb="4" eb="5">
      <t>ギ</t>
    </rPh>
    <rPh sb="10" eb="11">
      <t>サト</t>
    </rPh>
    <rPh sb="12" eb="14">
      <t>ケンチク</t>
    </rPh>
    <rPh sb="14" eb="15">
      <t>ノ</t>
    </rPh>
    <rPh sb="15" eb="17">
      <t>メンセキ</t>
    </rPh>
    <rPh sb="19" eb="22">
      <t>コウレイシャ</t>
    </rPh>
    <rPh sb="22" eb="24">
      <t>ソウゴウ</t>
    </rPh>
    <rPh sb="24" eb="26">
      <t>ソウダン</t>
    </rPh>
    <rPh sb="30" eb="31">
      <t>ブン</t>
    </rPh>
    <rPh sb="32" eb="33">
      <t>フク</t>
    </rPh>
    <phoneticPr fontId="3"/>
  </si>
  <si>
    <t>　老人デイサービスセンター及び高齢者総合相談センター分を含む。</t>
    <rPh sb="15" eb="18">
      <t>コウレイシャ</t>
    </rPh>
    <rPh sb="18" eb="20">
      <t>ソウゴウ</t>
    </rPh>
    <rPh sb="20" eb="22">
      <t>ソウダン</t>
    </rPh>
    <phoneticPr fontId="3"/>
  </si>
  <si>
    <t>＊水元ふれあいの家及び奥戸くつろぎの郷の建築延面積は、</t>
    <rPh sb="1" eb="3">
      <t>ミズモト</t>
    </rPh>
    <rPh sb="8" eb="9">
      <t>イエ</t>
    </rPh>
    <rPh sb="9" eb="10">
      <t>オヨ</t>
    </rPh>
    <rPh sb="11" eb="13">
      <t>オクド</t>
    </rPh>
    <rPh sb="18" eb="19">
      <t>サト</t>
    </rPh>
    <rPh sb="20" eb="22">
      <t>ケンチク</t>
    </rPh>
    <rPh sb="22" eb="23">
      <t>ノ</t>
    </rPh>
    <rPh sb="23" eb="25">
      <t>メンセキ</t>
    </rPh>
    <phoneticPr fontId="3"/>
  </si>
  <si>
    <t>老人デイサービスセンター、短期入所生活介護</t>
    <rPh sb="0" eb="2">
      <t>ロウジン</t>
    </rPh>
    <phoneticPr fontId="3"/>
  </si>
  <si>
    <t>H11.3</t>
  </si>
  <si>
    <t>西水元2-2-8</t>
    <rPh sb="0" eb="1">
      <t>ニシ</t>
    </rPh>
    <rPh sb="1" eb="3">
      <t>ミズモト</t>
    </rPh>
    <phoneticPr fontId="3"/>
  </si>
  <si>
    <t>西水元あやめ園</t>
    <rPh sb="0" eb="1">
      <t>ニシ</t>
    </rPh>
    <rPh sb="1" eb="3">
      <t>ミズモト</t>
    </rPh>
    <rPh sb="6" eb="7">
      <t>エン</t>
    </rPh>
    <phoneticPr fontId="3"/>
  </si>
  <si>
    <t>短期入所生活介護、高齢者総合相談センター</t>
    <rPh sb="9" eb="12">
      <t>コウレイシャ</t>
    </rPh>
    <rPh sb="12" eb="14">
      <t>ソウゴウ</t>
    </rPh>
    <rPh sb="14" eb="16">
      <t>ソウダン</t>
    </rPh>
    <phoneticPr fontId="3"/>
  </si>
  <si>
    <t>H10.3</t>
  </si>
  <si>
    <t>東四つ木2-27-1</t>
    <rPh sb="0" eb="1">
      <t>ヒガシ</t>
    </rPh>
    <rPh sb="1" eb="2">
      <t>ヨ</t>
    </rPh>
    <rPh sb="3" eb="4">
      <t>ギ</t>
    </rPh>
    <phoneticPr fontId="3"/>
  </si>
  <si>
    <t>東四つ木ほほえみの里</t>
    <rPh sb="1" eb="2">
      <t>ヨ</t>
    </rPh>
    <rPh sb="3" eb="4">
      <t>ギ</t>
    </rPh>
    <rPh sb="9" eb="10">
      <t>サト</t>
    </rPh>
    <phoneticPr fontId="3"/>
  </si>
  <si>
    <t>老人デイサービスセンター、短期入所生活介護、高齢者総合相談センター</t>
    <rPh sb="0" eb="2">
      <t>ロウジン</t>
    </rPh>
    <rPh sb="17" eb="19">
      <t>セイカツ</t>
    </rPh>
    <rPh sb="22" eb="25">
      <t>コウレイシャ</t>
    </rPh>
    <rPh sb="25" eb="27">
      <t>ソウゴウ</t>
    </rPh>
    <rPh sb="27" eb="29">
      <t>ソウダン</t>
    </rPh>
    <phoneticPr fontId="3"/>
  </si>
  <si>
    <t>H4.3</t>
  </si>
  <si>
    <t>奥戸3-25-1</t>
    <rPh sb="0" eb="2">
      <t>オクド</t>
    </rPh>
    <phoneticPr fontId="3"/>
  </si>
  <si>
    <t>奥戸くつろぎの郷</t>
    <rPh sb="0" eb="2">
      <t>オクド</t>
    </rPh>
    <rPh sb="7" eb="8">
      <t>サト</t>
    </rPh>
    <phoneticPr fontId="3"/>
  </si>
  <si>
    <t>老人デイサービスセンター、高齢者総合相談センター</t>
    <rPh sb="0" eb="2">
      <t>ロウジン</t>
    </rPh>
    <rPh sb="13" eb="16">
      <t>コウレイシャ</t>
    </rPh>
    <rPh sb="16" eb="18">
      <t>ソウゴウ</t>
    </rPh>
    <rPh sb="18" eb="20">
      <t>ソウダン</t>
    </rPh>
    <phoneticPr fontId="3"/>
  </si>
  <si>
    <t>S62.12</t>
  </si>
  <si>
    <t>水元1-26-20</t>
    <rPh sb="0" eb="2">
      <t>ミズモト</t>
    </rPh>
    <phoneticPr fontId="3"/>
  </si>
  <si>
    <t>水元ふれあいの家</t>
    <rPh sb="0" eb="2">
      <t>ミズモト</t>
    </rPh>
    <rPh sb="7" eb="8">
      <t>イエ</t>
    </rPh>
    <phoneticPr fontId="3"/>
  </si>
  <si>
    <t>併設施設</t>
    <rPh sb="0" eb="1">
      <t>ヘイ</t>
    </rPh>
    <rPh sb="1" eb="2">
      <t>セツ</t>
    </rPh>
    <rPh sb="2" eb="3">
      <t>シ</t>
    </rPh>
    <rPh sb="3" eb="4">
      <t>セツ</t>
    </rPh>
    <phoneticPr fontId="3"/>
  </si>
  <si>
    <t>建築延
面積(㎡)</t>
    <rPh sb="0" eb="2">
      <t>ケンチク</t>
    </rPh>
    <rPh sb="2" eb="3">
      <t>ノ</t>
    </rPh>
    <rPh sb="4" eb="6">
      <t>メンセキ</t>
    </rPh>
    <phoneticPr fontId="3"/>
  </si>
  <si>
    <t>建築年月</t>
    <rPh sb="0" eb="2">
      <t>ケンチク</t>
    </rPh>
    <rPh sb="2" eb="3">
      <t>ネン</t>
    </rPh>
    <rPh sb="3" eb="4">
      <t>ツキ</t>
    </rPh>
    <phoneticPr fontId="3"/>
  </si>
  <si>
    <t>所在地</t>
    <rPh sb="0" eb="1">
      <t>トコロ</t>
    </rPh>
    <rPh sb="1" eb="2">
      <t>ザイ</t>
    </rPh>
    <rPh sb="2" eb="3">
      <t>チ</t>
    </rPh>
    <phoneticPr fontId="3"/>
  </si>
  <si>
    <t>施設名</t>
    <rPh sb="0" eb="1">
      <t>シ</t>
    </rPh>
    <rPh sb="1" eb="2">
      <t>セツ</t>
    </rPh>
    <rPh sb="2" eb="3">
      <t>メイ</t>
    </rPh>
    <phoneticPr fontId="3"/>
  </si>
  <si>
    <t>(令和3年4月1日現在）</t>
    <rPh sb="1" eb="3">
      <t>レイワ</t>
    </rPh>
    <phoneticPr fontId="3"/>
  </si>
  <si>
    <t>ア　介護老人福祉施設（特別養護老人ホーム）</t>
    <rPh sb="2" eb="4">
      <t>カイゴ</t>
    </rPh>
    <rPh sb="4" eb="6">
      <t>ロウジン</t>
    </rPh>
    <rPh sb="6" eb="8">
      <t>フクシ</t>
    </rPh>
    <rPh sb="8" eb="10">
      <t>シセツ</t>
    </rPh>
    <rPh sb="11" eb="13">
      <t>トクベツ</t>
    </rPh>
    <phoneticPr fontId="3"/>
  </si>
  <si>
    <t>（２）区が設置し、社会福祉法人に設置主体を移管した高齢者福祉施設</t>
    <rPh sb="3" eb="4">
      <t>ク</t>
    </rPh>
    <rPh sb="5" eb="7">
      <t>セッチ</t>
    </rPh>
    <rPh sb="9" eb="11">
      <t>シャカイ</t>
    </rPh>
    <rPh sb="11" eb="13">
      <t>フクシ</t>
    </rPh>
    <rPh sb="13" eb="15">
      <t>ホウジン</t>
    </rPh>
    <rPh sb="16" eb="18">
      <t>セッチ</t>
    </rPh>
    <rPh sb="18" eb="20">
      <t>シュタイ</t>
    </rPh>
    <rPh sb="21" eb="23">
      <t>イカン</t>
    </rPh>
    <rPh sb="25" eb="28">
      <t>コウレイシャ</t>
    </rPh>
    <rPh sb="28" eb="30">
      <t>フクシ</t>
    </rPh>
    <rPh sb="30" eb="32">
      <t>シセツ</t>
    </rPh>
    <phoneticPr fontId="3"/>
  </si>
  <si>
    <t>(福祉管理課）</t>
    <phoneticPr fontId="3"/>
  </si>
  <si>
    <t>H19.4.1</t>
    <phoneticPr fontId="3"/>
  </si>
  <si>
    <t>青戸4-16-7</t>
    <rPh sb="0" eb="2">
      <t>アオト</t>
    </rPh>
    <phoneticPr fontId="3"/>
  </si>
  <si>
    <t>ル・ソラリオン飾</t>
    <rPh sb="7" eb="9">
      <t>カツシカ</t>
    </rPh>
    <phoneticPr fontId="3"/>
  </si>
  <si>
    <t>H19.2.1</t>
    <phoneticPr fontId="3"/>
  </si>
  <si>
    <t>新宿3-19-19</t>
    <rPh sb="0" eb="2">
      <t>ニイジュク</t>
    </rPh>
    <phoneticPr fontId="3"/>
  </si>
  <si>
    <t>ケアハウス飾敬寿園</t>
    <rPh sb="5" eb="7">
      <t>カツシカ</t>
    </rPh>
    <rPh sb="7" eb="9">
      <t>タカトシ</t>
    </rPh>
    <rPh sb="9" eb="10">
      <t>エン</t>
    </rPh>
    <phoneticPr fontId="3"/>
  </si>
  <si>
    <t>開設年月日</t>
    <phoneticPr fontId="1"/>
  </si>
  <si>
    <t>施設名</t>
    <phoneticPr fontId="3"/>
  </si>
  <si>
    <t>（ウ）ケアハウス（介護専用型）</t>
    <rPh sb="9" eb="11">
      <t>カイゴ</t>
    </rPh>
    <rPh sb="11" eb="14">
      <t>センヨウガタ</t>
    </rPh>
    <phoneticPr fontId="3"/>
  </si>
  <si>
    <t>(介護保険課)</t>
    <rPh sb="1" eb="3">
      <t>カイゴ</t>
    </rPh>
    <phoneticPr fontId="3"/>
  </si>
  <si>
    <t>H24.6.1</t>
  </si>
  <si>
    <t>西新小岩3-37-8</t>
  </si>
  <si>
    <t>リハビリケアかつしか</t>
    <phoneticPr fontId="3"/>
  </si>
  <si>
    <t>H18.4.1</t>
  </si>
  <si>
    <t>青戸7-34-6</t>
    <rPh sb="0" eb="2">
      <t>アオト</t>
    </rPh>
    <phoneticPr fontId="3"/>
  </si>
  <si>
    <t>青戸こはるびの里</t>
    <rPh sb="0" eb="2">
      <t>アオト</t>
    </rPh>
    <rPh sb="7" eb="8">
      <t>サト</t>
    </rPh>
    <phoneticPr fontId="3"/>
  </si>
  <si>
    <t>H17.6.1</t>
  </si>
  <si>
    <t>四つ木5-19-7</t>
    <rPh sb="0" eb="1">
      <t>ヨ</t>
    </rPh>
    <rPh sb="2" eb="3">
      <t>ギ</t>
    </rPh>
    <phoneticPr fontId="3"/>
  </si>
  <si>
    <t>お花茶屋ロイヤルケアセンター</t>
    <rPh sb="1" eb="2">
      <t>ハナ</t>
    </rPh>
    <rPh sb="2" eb="4">
      <t>チャヤ</t>
    </rPh>
    <phoneticPr fontId="3"/>
  </si>
  <si>
    <t>H13.3.12</t>
  </si>
  <si>
    <t>東新小岩2-1-12</t>
  </si>
  <si>
    <t>ケア新小岩</t>
    <phoneticPr fontId="3"/>
  </si>
  <si>
    <t>H12.12.1</t>
  </si>
  <si>
    <t>堀切2-66-17</t>
  </si>
  <si>
    <t>飾ロイヤルケアセンター</t>
    <rPh sb="0" eb="2">
      <t>カツシカ</t>
    </rPh>
    <phoneticPr fontId="3"/>
  </si>
  <si>
    <t>H10.3.31</t>
  </si>
  <si>
    <t>東金町7-30-14</t>
  </si>
  <si>
    <t>アルターかつしかばし</t>
    <phoneticPr fontId="3"/>
  </si>
  <si>
    <t>H9.7.11</t>
  </si>
  <si>
    <t>新宿2-16-4</t>
  </si>
  <si>
    <t>老人保健施設花の木</t>
    <rPh sb="0" eb="2">
      <t>ロウジン</t>
    </rPh>
    <rPh sb="2" eb="4">
      <t>ホケン</t>
    </rPh>
    <rPh sb="4" eb="6">
      <t>シセツ</t>
    </rPh>
    <phoneticPr fontId="3"/>
  </si>
  <si>
    <t>H6.1.6</t>
  </si>
  <si>
    <t>水元3-13-2</t>
  </si>
  <si>
    <t>東京愛育苑ケアレジデンス</t>
    <phoneticPr fontId="3"/>
  </si>
  <si>
    <t>開設年月日</t>
  </si>
  <si>
    <t>（イ）介護老人保健施設</t>
    <phoneticPr fontId="3"/>
  </si>
  <si>
    <t>R2.8.1</t>
    <phoneticPr fontId="3"/>
  </si>
  <si>
    <t>西亀有3-18-6</t>
    <rPh sb="0" eb="3">
      <t>ニシカメアリ</t>
    </rPh>
    <phoneticPr fontId="3"/>
  </si>
  <si>
    <t>癒しの里西亀有</t>
    <rPh sb="0" eb="1">
      <t>イヤ</t>
    </rPh>
    <rPh sb="3" eb="4">
      <t>サト</t>
    </rPh>
    <rPh sb="4" eb="7">
      <t>ニシカメアリ</t>
    </rPh>
    <phoneticPr fontId="3"/>
  </si>
  <si>
    <t>R2.4.1</t>
    <phoneticPr fontId="3"/>
  </si>
  <si>
    <t>小菅1-35-10</t>
    <rPh sb="0" eb="2">
      <t>コスゲ</t>
    </rPh>
    <phoneticPr fontId="3"/>
  </si>
  <si>
    <t>ケアホーム葛飾</t>
    <rPh sb="5" eb="7">
      <t>カツシカ</t>
    </rPh>
    <phoneticPr fontId="3"/>
  </si>
  <si>
    <t>H29.6.1</t>
    <phoneticPr fontId="3"/>
  </si>
  <si>
    <t>奥戸3-24-15</t>
  </si>
  <si>
    <t>スマイルホーム西井堀</t>
    <rPh sb="7" eb="8">
      <t>ニシ</t>
    </rPh>
    <rPh sb="8" eb="10">
      <t>イホリ</t>
    </rPh>
    <phoneticPr fontId="3"/>
  </si>
  <si>
    <t>H29.4.1</t>
    <phoneticPr fontId="3"/>
  </si>
  <si>
    <t>奥戸3-25-23</t>
  </si>
  <si>
    <t>第二奥戸くつろぎの郷</t>
    <rPh sb="0" eb="2">
      <t>ダイニ</t>
    </rPh>
    <rPh sb="2" eb="4">
      <t>オクド</t>
    </rPh>
    <rPh sb="9" eb="10">
      <t>サト</t>
    </rPh>
    <phoneticPr fontId="3"/>
  </si>
  <si>
    <t>H27.6.1</t>
    <phoneticPr fontId="3"/>
  </si>
  <si>
    <t>宝町1-2-9</t>
    <rPh sb="0" eb="2">
      <t>タカラマチ</t>
    </rPh>
    <phoneticPr fontId="3"/>
  </si>
  <si>
    <t>アンブル宝町</t>
    <rPh sb="4" eb="6">
      <t>タカラマチ</t>
    </rPh>
    <phoneticPr fontId="3"/>
  </si>
  <si>
    <t>H26.8.1</t>
    <phoneticPr fontId="3"/>
  </si>
  <si>
    <t>亀有1-6-11</t>
    <rPh sb="0" eb="2">
      <t>カメアリ</t>
    </rPh>
    <phoneticPr fontId="3"/>
  </si>
  <si>
    <t>かつしか苑亀有</t>
    <rPh sb="4" eb="5">
      <t>エン</t>
    </rPh>
    <rPh sb="5" eb="7">
      <t>カメアリ</t>
    </rPh>
    <phoneticPr fontId="3"/>
  </si>
  <si>
    <t>H25.5.1</t>
    <phoneticPr fontId="3"/>
  </si>
  <si>
    <t>細田4-20-14</t>
    <rPh sb="0" eb="2">
      <t>ホソダ</t>
    </rPh>
    <phoneticPr fontId="3"/>
  </si>
  <si>
    <t>バタフライヒル細田</t>
    <rPh sb="7" eb="9">
      <t>ホソダ</t>
    </rPh>
    <phoneticPr fontId="3"/>
  </si>
  <si>
    <t>H25.4.1</t>
    <phoneticPr fontId="3"/>
  </si>
  <si>
    <t>東金町2-13-10</t>
    <rPh sb="0" eb="1">
      <t>ヒガシ</t>
    </rPh>
    <rPh sb="1" eb="3">
      <t>カナマチ</t>
    </rPh>
    <phoneticPr fontId="3"/>
  </si>
  <si>
    <t>東かなまち桜園</t>
    <rPh sb="0" eb="1">
      <t>ヒガシ</t>
    </rPh>
    <rPh sb="5" eb="6">
      <t>サクラ</t>
    </rPh>
    <rPh sb="6" eb="7">
      <t>エン</t>
    </rPh>
    <phoneticPr fontId="3"/>
  </si>
  <si>
    <t>H21.6.1</t>
    <phoneticPr fontId="3"/>
  </si>
  <si>
    <t>新宿6-2-13</t>
    <rPh sb="0" eb="2">
      <t>シンジュク</t>
    </rPh>
    <phoneticPr fontId="3"/>
  </si>
  <si>
    <t>エトワール</t>
    <phoneticPr fontId="3"/>
  </si>
  <si>
    <t>H17.10.1</t>
    <phoneticPr fontId="3"/>
  </si>
  <si>
    <t>亀有2-60-5</t>
    <rPh sb="0" eb="2">
      <t>カメアリ</t>
    </rPh>
    <phoneticPr fontId="3"/>
  </si>
  <si>
    <t>癒しの里亀有</t>
    <rPh sb="0" eb="1">
      <t>イヤ</t>
    </rPh>
    <rPh sb="3" eb="4">
      <t>サト</t>
    </rPh>
    <rPh sb="4" eb="6">
      <t>カメアリ</t>
    </rPh>
    <phoneticPr fontId="3"/>
  </si>
  <si>
    <t>H15.4.1</t>
    <phoneticPr fontId="3"/>
  </si>
  <si>
    <t>白鳥2-9-18</t>
    <rPh sb="0" eb="2">
      <t>シラトリ</t>
    </rPh>
    <phoneticPr fontId="3"/>
  </si>
  <si>
    <t>かつしか苑</t>
    <rPh sb="4" eb="5">
      <t>エン</t>
    </rPh>
    <phoneticPr fontId="3"/>
  </si>
  <si>
    <t>H14.4.1</t>
    <phoneticPr fontId="3"/>
  </si>
  <si>
    <t>青戸8-18-13</t>
    <rPh sb="0" eb="2">
      <t>アオト</t>
    </rPh>
    <phoneticPr fontId="3"/>
  </si>
  <si>
    <t>癒しの里青戸</t>
    <rPh sb="0" eb="1">
      <t>イヤ</t>
    </rPh>
    <rPh sb="3" eb="4">
      <t>サト</t>
    </rPh>
    <rPh sb="4" eb="6">
      <t>アオト</t>
    </rPh>
    <phoneticPr fontId="3"/>
  </si>
  <si>
    <t>H13.4.1</t>
    <phoneticPr fontId="3"/>
  </si>
  <si>
    <t>新宿3-4-10</t>
  </si>
  <si>
    <t>飾やすらぎの郷</t>
    <rPh sb="0" eb="2">
      <t>カツシカ</t>
    </rPh>
    <phoneticPr fontId="3"/>
  </si>
  <si>
    <t>H12.5.1</t>
    <phoneticPr fontId="3"/>
  </si>
  <si>
    <t>西水元6-12-2</t>
  </si>
  <si>
    <t>西水元ナーシングホーム</t>
    <phoneticPr fontId="3"/>
  </si>
  <si>
    <t>H11.6.1</t>
    <phoneticPr fontId="3"/>
  </si>
  <si>
    <t>西水元2-2-8</t>
  </si>
  <si>
    <t>西水元あやめ園</t>
    <phoneticPr fontId="3"/>
  </si>
  <si>
    <t>H10.6.1</t>
    <phoneticPr fontId="3"/>
  </si>
  <si>
    <t>東四つ木2-27-1</t>
  </si>
  <si>
    <t>東四つ木ほほえみの里</t>
    <phoneticPr fontId="3"/>
  </si>
  <si>
    <t>H10.5.1</t>
    <phoneticPr fontId="3"/>
  </si>
  <si>
    <t>西新小岩3-37-27</t>
  </si>
  <si>
    <t>すずうらホーム</t>
    <phoneticPr fontId="3"/>
  </si>
  <si>
    <t>H4.6.1</t>
    <phoneticPr fontId="3"/>
  </si>
  <si>
    <t>奥戸3-25-1</t>
  </si>
  <si>
    <t>奥戸くつろぎの郷</t>
    <phoneticPr fontId="3"/>
  </si>
  <si>
    <t>S63.4.1</t>
    <phoneticPr fontId="3"/>
  </si>
  <si>
    <t>西水元4-6-1</t>
  </si>
  <si>
    <t>水元園</t>
    <phoneticPr fontId="3"/>
  </si>
  <si>
    <t>S63.3.1</t>
    <phoneticPr fontId="3"/>
  </si>
  <si>
    <t>水元1-26-20</t>
  </si>
  <si>
    <t>水元ふれあいの家</t>
    <phoneticPr fontId="3"/>
  </si>
  <si>
    <t>S43.5.1</t>
    <phoneticPr fontId="3"/>
  </si>
  <si>
    <t>西水元4-5-1</t>
  </si>
  <si>
    <t>中川園</t>
    <rPh sb="1" eb="2">
      <t>カワ</t>
    </rPh>
    <phoneticPr fontId="3"/>
  </si>
  <si>
    <t>（ア）介護老人福祉施設（特別養護老人ホーム）</t>
    <rPh sb="3" eb="5">
      <t>カイゴ</t>
    </rPh>
    <phoneticPr fontId="3"/>
  </si>
  <si>
    <t>ク　介護保険施設一覧</t>
    <phoneticPr fontId="3"/>
  </si>
  <si>
    <t>通所リハ、短期入所療養介護、訪問リハ</t>
    <rPh sb="0" eb="1">
      <t>ツウ</t>
    </rPh>
    <rPh sb="1" eb="2">
      <t>ショ</t>
    </rPh>
    <rPh sb="14" eb="16">
      <t>ホウモン</t>
    </rPh>
    <phoneticPr fontId="3"/>
  </si>
  <si>
    <t>H24.3</t>
  </si>
  <si>
    <t>西新小岩3-37-8</t>
    <rPh sb="0" eb="1">
      <t>ニシ</t>
    </rPh>
    <rPh sb="1" eb="2">
      <t>シン</t>
    </rPh>
    <rPh sb="2" eb="4">
      <t>コイワ</t>
    </rPh>
    <phoneticPr fontId="3"/>
  </si>
  <si>
    <t>通所リハ、短期入所療養介護、短期入所生活介護</t>
    <rPh sb="0" eb="1">
      <t>ツウ</t>
    </rPh>
    <rPh sb="1" eb="2">
      <t>ショ</t>
    </rPh>
    <rPh sb="9" eb="11">
      <t>リョウヨウ</t>
    </rPh>
    <phoneticPr fontId="3"/>
  </si>
  <si>
    <t>H18.1</t>
  </si>
  <si>
    <t>通所リハ、短期入所療養介護</t>
    <rPh sb="0" eb="1">
      <t>ツウ</t>
    </rPh>
    <rPh sb="1" eb="2">
      <t>ショ</t>
    </rPh>
    <phoneticPr fontId="3"/>
  </si>
  <si>
    <t>H17.2</t>
  </si>
  <si>
    <t>H13.1</t>
  </si>
  <si>
    <t>東新小岩2-1-12</t>
    <phoneticPr fontId="3"/>
  </si>
  <si>
    <t>通所リハ、短期入所療養介護、高齢者総合相談センター</t>
    <rPh sb="0" eb="1">
      <t>ツウ</t>
    </rPh>
    <rPh sb="1" eb="2">
      <t>ショ</t>
    </rPh>
    <rPh sb="14" eb="17">
      <t>コウレイシャ</t>
    </rPh>
    <rPh sb="17" eb="19">
      <t>ソウゴウ</t>
    </rPh>
    <rPh sb="19" eb="21">
      <t>ソウダン</t>
    </rPh>
    <phoneticPr fontId="3"/>
  </si>
  <si>
    <t>H12.10</t>
  </si>
  <si>
    <t>堀切2-66-17</t>
    <phoneticPr fontId="3"/>
  </si>
  <si>
    <t>H10.2</t>
  </si>
  <si>
    <t>東金町7-30-14</t>
    <phoneticPr fontId="3"/>
  </si>
  <si>
    <t>H9.6</t>
  </si>
  <si>
    <t>新宿2-16-4</t>
    <phoneticPr fontId="3"/>
  </si>
  <si>
    <t>H5.9</t>
  </si>
  <si>
    <t>水元3-13-2</t>
    <phoneticPr fontId="3"/>
  </si>
  <si>
    <t>併設施設</t>
    <rPh sb="0" eb="1">
      <t>ヘイ</t>
    </rPh>
    <rPh sb="1" eb="2">
      <t>セツ</t>
    </rPh>
    <rPh sb="2" eb="3">
      <t>ホドコ</t>
    </rPh>
    <rPh sb="3" eb="4">
      <t>セツ</t>
    </rPh>
    <phoneticPr fontId="3"/>
  </si>
  <si>
    <t>建築
年月</t>
    <rPh sb="0" eb="2">
      <t>ケンチク</t>
    </rPh>
    <rPh sb="3" eb="4">
      <t>ネン</t>
    </rPh>
    <rPh sb="4" eb="5">
      <t>ツキ</t>
    </rPh>
    <phoneticPr fontId="3"/>
  </si>
  <si>
    <t>所在地</t>
    <phoneticPr fontId="3"/>
  </si>
  <si>
    <t>ウ　介護老人保健施設</t>
    <rPh sb="2" eb="4">
      <t>カイゴ</t>
    </rPh>
    <rPh sb="4" eb="6">
      <t>ロウジン</t>
    </rPh>
    <rPh sb="6" eb="8">
      <t>ホケン</t>
    </rPh>
    <rPh sb="8" eb="10">
      <t>シセツ</t>
    </rPh>
    <phoneticPr fontId="3"/>
  </si>
  <si>
    <t>短期入所生活介護</t>
    <rPh sb="0" eb="2">
      <t>タンキ</t>
    </rPh>
    <rPh sb="2" eb="4">
      <t>ニュウショ</t>
    </rPh>
    <rPh sb="4" eb="6">
      <t>セイカツ</t>
    </rPh>
    <rPh sb="6" eb="8">
      <t>カイゴ</t>
    </rPh>
    <phoneticPr fontId="3"/>
  </si>
  <si>
    <t>R2.5</t>
  </si>
  <si>
    <t>短期入所生活介護</t>
    <phoneticPr fontId="3"/>
  </si>
  <si>
    <t>R1.10</t>
    <phoneticPr fontId="3"/>
  </si>
  <si>
    <t>H29.3</t>
  </si>
  <si>
    <t>奥戸3-24-15</t>
    <rPh sb="0" eb="2">
      <t>オクド</t>
    </rPh>
    <phoneticPr fontId="3"/>
  </si>
  <si>
    <t>スマイルホーム西井堀</t>
    <rPh sb="7" eb="8">
      <t>ニシ</t>
    </rPh>
    <rPh sb="8" eb="9">
      <t>イ</t>
    </rPh>
    <rPh sb="9" eb="10">
      <t>ホリ</t>
    </rPh>
    <phoneticPr fontId="3"/>
  </si>
  <si>
    <t>H28.12</t>
  </si>
  <si>
    <t>奥戸3-25-23</t>
    <rPh sb="0" eb="2">
      <t>オクド</t>
    </rPh>
    <phoneticPr fontId="3"/>
  </si>
  <si>
    <t>老人デイサービスセンター、短期入所生活介護</t>
    <rPh sb="0" eb="2">
      <t>ロウジン</t>
    </rPh>
    <rPh sb="13" eb="15">
      <t>タンキ</t>
    </rPh>
    <rPh sb="15" eb="17">
      <t>ニュウショ</t>
    </rPh>
    <rPh sb="17" eb="19">
      <t>セイカツ</t>
    </rPh>
    <rPh sb="19" eb="21">
      <t>カイゴ</t>
    </rPh>
    <phoneticPr fontId="3"/>
  </si>
  <si>
    <t>H27.3</t>
  </si>
  <si>
    <t>H26.6</t>
  </si>
  <si>
    <t>亀有1-6-11</t>
    <rPh sb="0" eb="1">
      <t>カメ</t>
    </rPh>
    <rPh sb="1" eb="2">
      <t>アリ</t>
    </rPh>
    <phoneticPr fontId="3"/>
  </si>
  <si>
    <t>H25.1</t>
  </si>
  <si>
    <t>短期入所生活介護、認可保育所</t>
    <rPh sb="9" eb="11">
      <t>ニンカ</t>
    </rPh>
    <rPh sb="11" eb="13">
      <t>ホイク</t>
    </rPh>
    <rPh sb="13" eb="14">
      <t>ジョ</t>
    </rPh>
    <phoneticPr fontId="3"/>
  </si>
  <si>
    <t>H21.3</t>
  </si>
  <si>
    <t>新宿6-2-13</t>
    <rPh sb="0" eb="2">
      <t>ニイジュク</t>
    </rPh>
    <phoneticPr fontId="3"/>
  </si>
  <si>
    <t>老人デイサービスセンター、短期入所生活介護、
ケアハウス(介護専用型)</t>
    <rPh sb="0" eb="2">
      <t>ロウジン</t>
    </rPh>
    <rPh sb="29" eb="31">
      <t>カイゴ</t>
    </rPh>
    <rPh sb="31" eb="34">
      <t>センヨウガタ</t>
    </rPh>
    <phoneticPr fontId="3"/>
  </si>
  <si>
    <t>H19.1</t>
  </si>
  <si>
    <t>H17.7</t>
  </si>
  <si>
    <t>老人デイサービスセンター､認知症高齢者グループホーム</t>
    <rPh sb="0" eb="2">
      <t>ロウジン</t>
    </rPh>
    <rPh sb="13" eb="15">
      <t>ニンチ</t>
    </rPh>
    <rPh sb="15" eb="16">
      <t>ショウ</t>
    </rPh>
    <rPh sb="16" eb="19">
      <t>コウレイシャ</t>
    </rPh>
    <phoneticPr fontId="3"/>
  </si>
  <si>
    <t>H15.2</t>
  </si>
  <si>
    <t>H14.2</t>
  </si>
  <si>
    <t>H13.2</t>
  </si>
  <si>
    <t>新宿3-4-10</t>
    <rPh sb="0" eb="2">
      <t>シンジュク</t>
    </rPh>
    <phoneticPr fontId="3"/>
  </si>
  <si>
    <t>飾やすらぎの郷</t>
    <rPh sb="0" eb="2">
      <t>カツシカ</t>
    </rPh>
    <rPh sb="7" eb="8">
      <t>サト</t>
    </rPh>
    <phoneticPr fontId="3"/>
  </si>
  <si>
    <t>H12.1</t>
  </si>
  <si>
    <t>西水元6-12-2</t>
    <rPh sb="0" eb="1">
      <t>ニシ</t>
    </rPh>
    <rPh sb="1" eb="3">
      <t>ミズモト</t>
    </rPh>
    <phoneticPr fontId="3"/>
  </si>
  <si>
    <t>西水元ナーシングホーム</t>
    <rPh sb="0" eb="1">
      <t>ニシ</t>
    </rPh>
    <rPh sb="1" eb="3">
      <t>ミズモト</t>
    </rPh>
    <phoneticPr fontId="3"/>
  </si>
  <si>
    <t>西新小岩3-37-27</t>
    <rPh sb="0" eb="1">
      <t>ニシ</t>
    </rPh>
    <rPh sb="1" eb="4">
      <t>シンコイワ</t>
    </rPh>
    <phoneticPr fontId="3"/>
  </si>
  <si>
    <t>S63.3</t>
  </si>
  <si>
    <t>水元園</t>
    <rPh sb="0" eb="2">
      <t>ミズモト</t>
    </rPh>
    <rPh sb="2" eb="3">
      <t>エン</t>
    </rPh>
    <phoneticPr fontId="3"/>
  </si>
  <si>
    <t>H9.3</t>
  </si>
  <si>
    <t>中川園</t>
    <rPh sb="0" eb="2">
      <t>ナカガワ</t>
    </rPh>
    <rPh sb="2" eb="3">
      <t>エン</t>
    </rPh>
    <phoneticPr fontId="3"/>
  </si>
  <si>
    <t>建築
(改築)
年月</t>
    <rPh sb="0" eb="2">
      <t>ケンチク</t>
    </rPh>
    <rPh sb="4" eb="6">
      <t>カイチク</t>
    </rPh>
    <rPh sb="8" eb="10">
      <t>ネンゲツ</t>
    </rPh>
    <phoneticPr fontId="3"/>
  </si>
  <si>
    <t>イ　介護老人福祉施設（特別養護老人ホーム）</t>
    <rPh sb="2" eb="4">
      <t>カイゴ</t>
    </rPh>
    <rPh sb="4" eb="6">
      <t>ロウジン</t>
    </rPh>
    <rPh sb="6" eb="8">
      <t>フクシ</t>
    </rPh>
    <rPh sb="8" eb="10">
      <t>シセツ</t>
    </rPh>
    <rPh sb="11" eb="13">
      <t>トクベツ</t>
    </rPh>
    <phoneticPr fontId="3"/>
  </si>
  <si>
    <t>高砂園</t>
    <phoneticPr fontId="3"/>
  </si>
  <si>
    <t>ア　養護老人ホーム</t>
    <phoneticPr fontId="3"/>
  </si>
  <si>
    <t>（３）区が設置支援を行った高齢者福祉施設等</t>
    <rPh sb="3" eb="4">
      <t>ク</t>
    </rPh>
    <rPh sb="5" eb="7">
      <t>セッチ</t>
    </rPh>
    <rPh sb="7" eb="9">
      <t>シエン</t>
    </rPh>
    <rPh sb="10" eb="11">
      <t>オコナ</t>
    </rPh>
    <rPh sb="13" eb="16">
      <t>コウレイシャ</t>
    </rPh>
    <rPh sb="16" eb="18">
      <t>フクシ</t>
    </rPh>
    <rPh sb="18" eb="20">
      <t>シセツ</t>
    </rPh>
    <rPh sb="20" eb="21">
      <t>トウ</t>
    </rPh>
    <phoneticPr fontId="3"/>
  </si>
  <si>
    <t>特養</t>
    <rPh sb="0" eb="2">
      <t>トクヨウ</t>
    </rPh>
    <phoneticPr fontId="3"/>
  </si>
  <si>
    <t>西水元在宅サービスセンター</t>
    <rPh sb="0" eb="1">
      <t>ニシ</t>
    </rPh>
    <rPh sb="1" eb="3">
      <t>ミズモト</t>
    </rPh>
    <rPh sb="3" eb="5">
      <t>ザイタク</t>
    </rPh>
    <phoneticPr fontId="3"/>
  </si>
  <si>
    <t>東新小岩3-8-6-101</t>
    <rPh sb="0" eb="1">
      <t>ヒガシ</t>
    </rPh>
    <rPh sb="1" eb="4">
      <t>シンコイワ</t>
    </rPh>
    <phoneticPr fontId="3"/>
  </si>
  <si>
    <t>東新小岩在宅サービスセンター</t>
    <rPh sb="0" eb="1">
      <t>ヒガシ</t>
    </rPh>
    <rPh sb="1" eb="4">
      <t>シンコイワ</t>
    </rPh>
    <rPh sb="4" eb="6">
      <t>ザイタク</t>
    </rPh>
    <phoneticPr fontId="3"/>
  </si>
  <si>
    <t>H8.3</t>
  </si>
  <si>
    <t>東四つ木4-44-2-101</t>
    <rPh sb="0" eb="1">
      <t>ヒガシ</t>
    </rPh>
    <rPh sb="1" eb="2">
      <t>ヨ</t>
    </rPh>
    <rPh sb="3" eb="4">
      <t>ギ</t>
    </rPh>
    <phoneticPr fontId="3"/>
  </si>
  <si>
    <t>東四つ木在宅サービスセンター</t>
    <rPh sb="0" eb="1">
      <t>ヒガシ</t>
    </rPh>
    <rPh sb="1" eb="2">
      <t>ヨ</t>
    </rPh>
    <rPh sb="3" eb="4">
      <t>ギ</t>
    </rPh>
    <rPh sb="4" eb="6">
      <t>ザイタク</t>
    </rPh>
    <phoneticPr fontId="3"/>
  </si>
  <si>
    <t>H6.3</t>
  </si>
  <si>
    <t>亀有1-10-14-101</t>
    <rPh sb="0" eb="2">
      <t>カメアリ</t>
    </rPh>
    <phoneticPr fontId="3"/>
  </si>
  <si>
    <t>亀有在宅サービスセンター</t>
    <rPh sb="0" eb="2">
      <t>カメアリ</t>
    </rPh>
    <rPh sb="2" eb="4">
      <t>ザイタク</t>
    </rPh>
    <phoneticPr fontId="3"/>
  </si>
  <si>
    <t>特養、高齢者総合相談センター</t>
    <rPh sb="0" eb="1">
      <t>トク</t>
    </rPh>
    <rPh sb="1" eb="2">
      <t>オサム</t>
    </rPh>
    <rPh sb="3" eb="6">
      <t>コウレイシャ</t>
    </rPh>
    <rPh sb="6" eb="8">
      <t>ソウゴウ</t>
    </rPh>
    <rPh sb="8" eb="10">
      <t>ソウダン</t>
    </rPh>
    <phoneticPr fontId="3"/>
  </si>
  <si>
    <t>奥戸在宅サービスセンター</t>
    <rPh sb="0" eb="2">
      <t>オクド</t>
    </rPh>
    <rPh sb="2" eb="4">
      <t>ザイタク</t>
    </rPh>
    <phoneticPr fontId="3"/>
  </si>
  <si>
    <t>H3.2</t>
  </si>
  <si>
    <t>東堀切2-28-6-101</t>
    <rPh sb="0" eb="1">
      <t>ヒガシ</t>
    </rPh>
    <rPh sb="1" eb="3">
      <t>ホリキリ</t>
    </rPh>
    <phoneticPr fontId="3"/>
  </si>
  <si>
    <t>東堀切在宅サービスセンター</t>
    <rPh sb="0" eb="1">
      <t>ヒガシ</t>
    </rPh>
    <rPh sb="1" eb="3">
      <t>ホリキリ</t>
    </rPh>
    <rPh sb="3" eb="5">
      <t>ザイタク</t>
    </rPh>
    <phoneticPr fontId="3"/>
  </si>
  <si>
    <t>水元在宅サービスセンター</t>
    <rPh sb="0" eb="2">
      <t>ミズモト</t>
    </rPh>
    <rPh sb="2" eb="4">
      <t>ザイタク</t>
    </rPh>
    <phoneticPr fontId="3"/>
  </si>
  <si>
    <t>イ　老人デイサービスセンター</t>
    <rPh sb="2" eb="4">
      <t>ロウジン</t>
    </rPh>
    <phoneticPr fontId="3"/>
  </si>
  <si>
    <t>R2.2</t>
  </si>
  <si>
    <t>東金町5-34-7</t>
    <rPh sb="0" eb="3">
      <t>ヒガシカナマチ</t>
    </rPh>
    <phoneticPr fontId="1"/>
  </si>
  <si>
    <t>愛・グループホーム東金町</t>
    <rPh sb="0" eb="1">
      <t>アイ</t>
    </rPh>
    <rPh sb="9" eb="10">
      <t>ヒガシ</t>
    </rPh>
    <rPh sb="10" eb="12">
      <t>カナマチ</t>
    </rPh>
    <phoneticPr fontId="1"/>
  </si>
  <si>
    <t>小規模多機能型居宅介護</t>
  </si>
  <si>
    <t>H30.3</t>
  </si>
  <si>
    <t>堀切7-17-10</t>
  </si>
  <si>
    <t>コンフォートフィオーレ堀切</t>
  </si>
  <si>
    <t>H30.2</t>
  </si>
  <si>
    <t>青戸6-20-12</t>
  </si>
  <si>
    <t>はなまるホーム青戸</t>
  </si>
  <si>
    <t>H28.10</t>
  </si>
  <si>
    <t>東金町5-48-21</t>
    <rPh sb="0" eb="1">
      <t>ヒガシ</t>
    </rPh>
    <rPh sb="1" eb="3">
      <t>カナマチ</t>
    </rPh>
    <phoneticPr fontId="3"/>
  </si>
  <si>
    <t>グループホームエクセレント水元公園</t>
    <rPh sb="13" eb="15">
      <t>ミズモト</t>
    </rPh>
    <rPh sb="15" eb="17">
      <t>コウエン</t>
    </rPh>
    <phoneticPr fontId="3"/>
  </si>
  <si>
    <t>H27.7</t>
  </si>
  <si>
    <t>高砂2-27-17</t>
    <rPh sb="0" eb="2">
      <t>タカサゴ</t>
    </rPh>
    <phoneticPr fontId="3"/>
  </si>
  <si>
    <t>コンフォートフィオーレ高砂</t>
    <rPh sb="11" eb="13">
      <t>タカサゴ</t>
    </rPh>
    <phoneticPr fontId="3"/>
  </si>
  <si>
    <t>H27.2</t>
  </si>
  <si>
    <t>西亀有2-8-14</t>
    <rPh sb="0" eb="3">
      <t>ニシカメアリ</t>
    </rPh>
    <phoneticPr fontId="1"/>
  </si>
  <si>
    <t>愛の家グループホーム葛飾西亀有</t>
    <rPh sb="0" eb="1">
      <t>アイ</t>
    </rPh>
    <rPh sb="2" eb="3">
      <t>イエ</t>
    </rPh>
    <rPh sb="10" eb="12">
      <t>カツシカ</t>
    </rPh>
    <rPh sb="12" eb="15">
      <t>ニシカメアリ</t>
    </rPh>
    <phoneticPr fontId="1"/>
  </si>
  <si>
    <t>H26.9</t>
  </si>
  <si>
    <t>東立石2-18-4</t>
    <phoneticPr fontId="3"/>
  </si>
  <si>
    <t>たまごかけごはん</t>
    <phoneticPr fontId="3"/>
  </si>
  <si>
    <t>H26.3</t>
  </si>
  <si>
    <t>奥戸7-16-15</t>
    <rPh sb="0" eb="2">
      <t>オクド</t>
    </rPh>
    <phoneticPr fontId="1"/>
  </si>
  <si>
    <t>てんでこ</t>
  </si>
  <si>
    <t>サービス付き高齢者向け住宅</t>
    <rPh sb="4" eb="5">
      <t>ツ</t>
    </rPh>
    <rPh sb="6" eb="9">
      <t>コウレイシャ</t>
    </rPh>
    <rPh sb="9" eb="10">
      <t>ム</t>
    </rPh>
    <rPh sb="11" eb="13">
      <t>ジュウタク</t>
    </rPh>
    <phoneticPr fontId="1"/>
  </si>
  <si>
    <t>H25.2</t>
  </si>
  <si>
    <t>立石8-48-1</t>
    <rPh sb="0" eb="1">
      <t>リツ</t>
    </rPh>
    <rPh sb="1" eb="2">
      <t>イシ</t>
    </rPh>
    <phoneticPr fontId="1"/>
  </si>
  <si>
    <t>エブリィ！トーリツ立石</t>
    <rPh sb="9" eb="11">
      <t>タテイシ</t>
    </rPh>
    <phoneticPr fontId="1"/>
  </si>
  <si>
    <t>青戸5-5-5</t>
    <rPh sb="0" eb="2">
      <t>アオト</t>
    </rPh>
    <phoneticPr fontId="1"/>
  </si>
  <si>
    <t>愛の家グループホーム葛飾青戸</t>
    <rPh sb="0" eb="1">
      <t>アイ</t>
    </rPh>
    <rPh sb="2" eb="3">
      <t>イエ</t>
    </rPh>
    <rPh sb="10" eb="12">
      <t>カツシカ</t>
    </rPh>
    <rPh sb="12" eb="14">
      <t>アオト</t>
    </rPh>
    <phoneticPr fontId="1"/>
  </si>
  <si>
    <t>H24.2</t>
  </si>
  <si>
    <t>新宿2-2-14</t>
    <rPh sb="0" eb="2">
      <t>シンジュク</t>
    </rPh>
    <phoneticPr fontId="3"/>
  </si>
  <si>
    <t>グループホームアローズ新宿</t>
    <rPh sb="11" eb="13">
      <t>シンジュク</t>
    </rPh>
    <phoneticPr fontId="3"/>
  </si>
  <si>
    <t>亀有4-2-14</t>
    <rPh sb="0" eb="2">
      <t>カメアリ</t>
    </rPh>
    <phoneticPr fontId="3"/>
  </si>
  <si>
    <t>グループホームみやびの里亀有</t>
    <rPh sb="11" eb="12">
      <t>サト</t>
    </rPh>
    <rPh sb="12" eb="13">
      <t>カメ</t>
    </rPh>
    <rPh sb="13" eb="14">
      <t>アリ</t>
    </rPh>
    <phoneticPr fontId="3"/>
  </si>
  <si>
    <t>堀切7-14-17</t>
    <rPh sb="0" eb="2">
      <t>ホリキリ</t>
    </rPh>
    <phoneticPr fontId="3"/>
  </si>
  <si>
    <t>グループホームウェルフォース堀切</t>
    <rPh sb="14" eb="16">
      <t>ホリキリ</t>
    </rPh>
    <phoneticPr fontId="3"/>
  </si>
  <si>
    <t>小規模多機能型居宅介護</t>
    <rPh sb="0" eb="3">
      <t>ショウキボ</t>
    </rPh>
    <rPh sb="3" eb="7">
      <t>タキノウガタ</t>
    </rPh>
    <rPh sb="7" eb="9">
      <t>キョタク</t>
    </rPh>
    <rPh sb="9" eb="11">
      <t>カイゴ</t>
    </rPh>
    <phoneticPr fontId="3"/>
  </si>
  <si>
    <t>宝町2-11-18</t>
    <rPh sb="0" eb="2">
      <t>タカラチョウ</t>
    </rPh>
    <phoneticPr fontId="3"/>
  </si>
  <si>
    <t>セントケアホームお花茶屋</t>
    <rPh sb="9" eb="10">
      <t>ハナ</t>
    </rPh>
    <rPh sb="10" eb="12">
      <t>チャヤ</t>
    </rPh>
    <phoneticPr fontId="3"/>
  </si>
  <si>
    <t>H23.11</t>
  </si>
  <si>
    <t>お花茶屋2-1-2</t>
    <rPh sb="1" eb="2">
      <t>ハナ</t>
    </rPh>
    <rPh sb="2" eb="4">
      <t>チャヤ</t>
    </rPh>
    <phoneticPr fontId="3"/>
  </si>
  <si>
    <t>グループホームソレイユの華</t>
    <rPh sb="12" eb="13">
      <t>ハナ</t>
    </rPh>
    <phoneticPr fontId="3"/>
  </si>
  <si>
    <t>H23.8</t>
  </si>
  <si>
    <t>柴又5-30-10</t>
    <rPh sb="0" eb="2">
      <t>シバマタ</t>
    </rPh>
    <phoneticPr fontId="3"/>
  </si>
  <si>
    <t>おいちゃん・おばちゃん</t>
    <phoneticPr fontId="3"/>
  </si>
  <si>
    <t>認可保育所</t>
    <rPh sb="0" eb="2">
      <t>ニンカ</t>
    </rPh>
    <rPh sb="2" eb="4">
      <t>ホイク</t>
    </rPh>
    <rPh sb="4" eb="5">
      <t>ショ</t>
    </rPh>
    <phoneticPr fontId="3"/>
  </si>
  <si>
    <t>H23.3</t>
  </si>
  <si>
    <t>堀切7-8-3</t>
    <rPh sb="0" eb="2">
      <t>ホリキリ</t>
    </rPh>
    <phoneticPr fontId="3"/>
  </si>
  <si>
    <t>第２かつしか苑グループホーム</t>
    <phoneticPr fontId="3"/>
  </si>
  <si>
    <t>H22.12</t>
  </si>
  <si>
    <t>奥戸5-16-2</t>
    <rPh sb="0" eb="2">
      <t>オクド</t>
    </rPh>
    <phoneticPr fontId="1"/>
  </si>
  <si>
    <t>愛の家グループホーム飾奥戸</t>
    <rPh sb="0" eb="1">
      <t>アイ</t>
    </rPh>
    <rPh sb="2" eb="3">
      <t>イエ</t>
    </rPh>
    <rPh sb="10" eb="12">
      <t>カツシカ</t>
    </rPh>
    <rPh sb="12" eb="14">
      <t>オクド</t>
    </rPh>
    <phoneticPr fontId="1"/>
  </si>
  <si>
    <t>小規模多機能型居宅介護</t>
    <rPh sb="0" eb="3">
      <t>ショウキボ</t>
    </rPh>
    <rPh sb="3" eb="6">
      <t>タキノウ</t>
    </rPh>
    <rPh sb="6" eb="7">
      <t>カタ</t>
    </rPh>
    <rPh sb="7" eb="9">
      <t>キョタク</t>
    </rPh>
    <rPh sb="9" eb="11">
      <t>カイゴ</t>
    </rPh>
    <phoneticPr fontId="3"/>
  </si>
  <si>
    <t>H22.3</t>
  </si>
  <si>
    <t>新宿1-23-12</t>
    <rPh sb="0" eb="2">
      <t>シンジュク</t>
    </rPh>
    <phoneticPr fontId="3"/>
  </si>
  <si>
    <t>助さん・格さん</t>
    <phoneticPr fontId="3"/>
  </si>
  <si>
    <t>H20.3</t>
  </si>
  <si>
    <t>細田1-15-2</t>
    <rPh sb="0" eb="2">
      <t>ホソダ</t>
    </rPh>
    <phoneticPr fontId="3"/>
  </si>
  <si>
    <t>きんとん雲</t>
    <rPh sb="4" eb="5">
      <t>グモ</t>
    </rPh>
    <phoneticPr fontId="3"/>
  </si>
  <si>
    <t>東立石4-20-1</t>
    <rPh sb="0" eb="1">
      <t>ヒガシ</t>
    </rPh>
    <rPh sb="1" eb="3">
      <t>タテイシ</t>
    </rPh>
    <phoneticPr fontId="3"/>
  </si>
  <si>
    <t>グループホームソレイユの家</t>
    <rPh sb="12" eb="13">
      <t>イエ</t>
    </rPh>
    <phoneticPr fontId="3"/>
  </si>
  <si>
    <t>H19.5</t>
  </si>
  <si>
    <t>亀有2-68-16</t>
    <rPh sb="0" eb="2">
      <t>カメアリ</t>
    </rPh>
    <phoneticPr fontId="3"/>
  </si>
  <si>
    <t>グループホームソレイユの里</t>
    <rPh sb="12" eb="13">
      <t>サト</t>
    </rPh>
    <phoneticPr fontId="3"/>
  </si>
  <si>
    <t>老人デイサービスセンター</t>
    <rPh sb="0" eb="2">
      <t>ロウジン</t>
    </rPh>
    <phoneticPr fontId="3"/>
  </si>
  <si>
    <t>H16.9</t>
  </si>
  <si>
    <t>東金町2-23-15</t>
    <rPh sb="0" eb="1">
      <t>ヒガシ</t>
    </rPh>
    <rPh sb="1" eb="3">
      <t>カナマチ</t>
    </rPh>
    <phoneticPr fontId="3"/>
  </si>
  <si>
    <t>グループホームかなまち</t>
    <phoneticPr fontId="3"/>
  </si>
  <si>
    <t>H16.7</t>
  </si>
  <si>
    <t>東水元3-3-11</t>
    <rPh sb="0" eb="1">
      <t>ヒガシ</t>
    </rPh>
    <rPh sb="1" eb="3">
      <t>ミズモト</t>
    </rPh>
    <phoneticPr fontId="3"/>
  </si>
  <si>
    <t>街かどケアホームこころ</t>
    <rPh sb="0" eb="1">
      <t>マチ</t>
    </rPh>
    <phoneticPr fontId="3"/>
  </si>
  <si>
    <t>H16.5</t>
  </si>
  <si>
    <t>西水元3-13-12</t>
    <rPh sb="0" eb="3">
      <t>ニシミズモト</t>
    </rPh>
    <phoneticPr fontId="3"/>
  </si>
  <si>
    <t>グループホームみやびの里西水元</t>
    <rPh sb="11" eb="12">
      <t>サト</t>
    </rPh>
    <rPh sb="12" eb="15">
      <t>ニシミズモト</t>
    </rPh>
    <phoneticPr fontId="3"/>
  </si>
  <si>
    <t>特養、老人デイサービスセンター</t>
    <rPh sb="0" eb="1">
      <t>トク</t>
    </rPh>
    <rPh sb="1" eb="2">
      <t>オサム</t>
    </rPh>
    <rPh sb="3" eb="5">
      <t>ロウジン</t>
    </rPh>
    <phoneticPr fontId="3"/>
  </si>
  <si>
    <t>グループホームかつしか苑</t>
    <rPh sb="11" eb="12">
      <t>エン</t>
    </rPh>
    <phoneticPr fontId="3"/>
  </si>
  <si>
    <r>
      <t>オ　</t>
    </r>
    <r>
      <rPr>
        <sz val="10.5"/>
        <rFont val="ＭＳ ゴシック"/>
        <family val="3"/>
        <charset val="128"/>
      </rPr>
      <t>認知症対応型共同生活介護（認知症高齢者グループホーム）</t>
    </r>
    <rPh sb="2" eb="4">
      <t>ニンチ</t>
    </rPh>
    <rPh sb="4" eb="5">
      <t>ショウ</t>
    </rPh>
    <rPh sb="5" eb="8">
      <t>タイオウガタ</t>
    </rPh>
    <rPh sb="8" eb="10">
      <t>キョウドウ</t>
    </rPh>
    <rPh sb="10" eb="12">
      <t>セイカツ</t>
    </rPh>
    <rPh sb="12" eb="14">
      <t>カイゴ</t>
    </rPh>
    <rPh sb="15" eb="17">
      <t>ニンチ</t>
    </rPh>
    <rPh sb="17" eb="18">
      <t>ショウ</t>
    </rPh>
    <rPh sb="18" eb="21">
      <t>コウレイシャ</t>
    </rPh>
    <phoneticPr fontId="3"/>
  </si>
  <si>
    <t>H22.1</t>
  </si>
  <si>
    <t>柴又4-28-8</t>
    <rPh sb="0" eb="2">
      <t>シバマタ</t>
    </rPh>
    <phoneticPr fontId="3"/>
  </si>
  <si>
    <t>デイサービスあしたも笑顔</t>
    <rPh sb="10" eb="12">
      <t>エガオ</t>
    </rPh>
    <phoneticPr fontId="3"/>
  </si>
  <si>
    <t>特養、短期入所生活介護</t>
    <rPh sb="0" eb="2">
      <t>トクヨウ</t>
    </rPh>
    <rPh sb="3" eb="5">
      <t>タンキ</t>
    </rPh>
    <rPh sb="5" eb="7">
      <t>ニュウショ</t>
    </rPh>
    <rPh sb="7" eb="9">
      <t>セイカツ</t>
    </rPh>
    <rPh sb="9" eb="11">
      <t>カイゴ</t>
    </rPh>
    <phoneticPr fontId="3"/>
  </si>
  <si>
    <t>認知症対応型デイサービスペガサス</t>
    <rPh sb="0" eb="2">
      <t>ニンチ</t>
    </rPh>
    <rPh sb="2" eb="3">
      <t>ショウ</t>
    </rPh>
    <rPh sb="3" eb="6">
      <t>タイオウガタ</t>
    </rPh>
    <phoneticPr fontId="3"/>
  </si>
  <si>
    <t>堀切7-7-16</t>
    <rPh sb="0" eb="2">
      <t>ホリキリ</t>
    </rPh>
    <phoneticPr fontId="3"/>
  </si>
  <si>
    <t>きらら介護サービス和(なごみ)</t>
    <rPh sb="3" eb="5">
      <t>カイゴ</t>
    </rPh>
    <rPh sb="9" eb="10">
      <t>ナゴ</t>
    </rPh>
    <phoneticPr fontId="3"/>
  </si>
  <si>
    <t>特養、短期入所生活介護、ケアハウス（介護専用型）</t>
    <rPh sb="0" eb="1">
      <t>トク</t>
    </rPh>
    <rPh sb="1" eb="2">
      <t>オサム</t>
    </rPh>
    <rPh sb="18" eb="20">
      <t>カイゴ</t>
    </rPh>
    <rPh sb="20" eb="23">
      <t>センヨウガタ</t>
    </rPh>
    <phoneticPr fontId="3"/>
  </si>
  <si>
    <t>特養、認知症高齢者グループホーム</t>
    <rPh sb="0" eb="2">
      <t>トクヨウ</t>
    </rPh>
    <rPh sb="3" eb="5">
      <t>ニンチ</t>
    </rPh>
    <rPh sb="5" eb="6">
      <t>ショウ</t>
    </rPh>
    <rPh sb="6" eb="9">
      <t>コウレイシャ</t>
    </rPh>
    <phoneticPr fontId="3"/>
  </si>
  <si>
    <t>デイサービスセンターかつしか苑</t>
    <rPh sb="14" eb="15">
      <t>エン</t>
    </rPh>
    <phoneticPr fontId="3"/>
  </si>
  <si>
    <t>癒しの里青戸デイサービスセンター</t>
    <rPh sb="0" eb="1">
      <t>イヤ</t>
    </rPh>
    <rPh sb="3" eb="4">
      <t>サト</t>
    </rPh>
    <rPh sb="4" eb="6">
      <t>アオト</t>
    </rPh>
    <phoneticPr fontId="3"/>
  </si>
  <si>
    <t>ケアハウス</t>
    <phoneticPr fontId="3"/>
  </si>
  <si>
    <t>H14.1</t>
  </si>
  <si>
    <t>西亀有2-35-7</t>
    <rPh sb="0" eb="1">
      <t>ニシ</t>
    </rPh>
    <rPh sb="1" eb="3">
      <t>カメアリ</t>
    </rPh>
    <phoneticPr fontId="3"/>
  </si>
  <si>
    <t>西亀有デイサービスセンター</t>
    <rPh sb="0" eb="1">
      <t>ニシ</t>
    </rPh>
    <rPh sb="1" eb="3">
      <t>カメアリ</t>
    </rPh>
    <phoneticPr fontId="3"/>
  </si>
  <si>
    <t>新宿3-4-10</t>
    <rPh sb="0" eb="2">
      <t>ニイジュク</t>
    </rPh>
    <phoneticPr fontId="3"/>
  </si>
  <si>
    <t>新宿在宅サービスセンター</t>
    <rPh sb="0" eb="2">
      <t>ニイジュク</t>
    </rPh>
    <rPh sb="2" eb="4">
      <t>ザイタク</t>
    </rPh>
    <phoneticPr fontId="3"/>
  </si>
  <si>
    <t>西新小岩在宅サービスセンター</t>
    <rPh sb="0" eb="1">
      <t>ニシ</t>
    </rPh>
    <rPh sb="1" eb="4">
      <t>シンコイワ</t>
    </rPh>
    <rPh sb="4" eb="6">
      <t>ザイタク</t>
    </rPh>
    <phoneticPr fontId="3"/>
  </si>
  <si>
    <t>エ　老人デイサービスセンター</t>
    <rPh sb="2" eb="4">
      <t>ロウジン</t>
    </rPh>
    <phoneticPr fontId="3"/>
  </si>
  <si>
    <t>サービス付き高齢者向け住宅</t>
    <rPh sb="4" eb="5">
      <t>ツ</t>
    </rPh>
    <rPh sb="6" eb="9">
      <t>コウレイシャ</t>
    </rPh>
    <rPh sb="9" eb="10">
      <t>ム</t>
    </rPh>
    <rPh sb="11" eb="13">
      <t>ジュウタク</t>
    </rPh>
    <phoneticPr fontId="3"/>
  </si>
  <si>
    <t>R2.12.1</t>
    <phoneticPr fontId="3"/>
  </si>
  <si>
    <t>白鳥2-10-7</t>
    <rPh sb="0" eb="2">
      <t>シラトリ</t>
    </rPh>
    <phoneticPr fontId="3"/>
  </si>
  <si>
    <t>ウェルフォース定期巡回･随時対応型訪問介護看護ステーション</t>
    <rPh sb="7" eb="9">
      <t>テイキ</t>
    </rPh>
    <rPh sb="9" eb="11">
      <t>ジュンカイ</t>
    </rPh>
    <rPh sb="12" eb="14">
      <t>ズイジ</t>
    </rPh>
    <rPh sb="14" eb="16">
      <t>タイオウ</t>
    </rPh>
    <rPh sb="16" eb="17">
      <t>ガタ</t>
    </rPh>
    <rPh sb="17" eb="19">
      <t>ホウモン</t>
    </rPh>
    <rPh sb="19" eb="21">
      <t>カイゴ</t>
    </rPh>
    <rPh sb="21" eb="23">
      <t>カンゴ</t>
    </rPh>
    <phoneticPr fontId="3"/>
  </si>
  <si>
    <t>H30.10.1</t>
    <phoneticPr fontId="3"/>
  </si>
  <si>
    <t>東新小岩4-11-10</t>
    <rPh sb="0" eb="4">
      <t>ヒガシシンコイワ</t>
    </rPh>
    <phoneticPr fontId="3"/>
  </si>
  <si>
    <t>日生定期巡回サービス東新小岩</t>
    <rPh sb="0" eb="2">
      <t>ニッセイ</t>
    </rPh>
    <rPh sb="2" eb="4">
      <t>テイキ</t>
    </rPh>
    <rPh sb="4" eb="6">
      <t>ジュンカイ</t>
    </rPh>
    <rPh sb="10" eb="14">
      <t>ヒガシシンコイワ</t>
    </rPh>
    <phoneticPr fontId="3"/>
  </si>
  <si>
    <t>夜間対応型訪問介護</t>
    <rPh sb="0" eb="2">
      <t>ヤカン</t>
    </rPh>
    <rPh sb="2" eb="4">
      <t>タイオウ</t>
    </rPh>
    <rPh sb="4" eb="5">
      <t>ガタ</t>
    </rPh>
    <rPh sb="5" eb="7">
      <t>ホウモン</t>
    </rPh>
    <rPh sb="7" eb="9">
      <t>カイゴ</t>
    </rPh>
    <phoneticPr fontId="3"/>
  </si>
  <si>
    <t>H28.10.1</t>
    <phoneticPr fontId="3"/>
  </si>
  <si>
    <t>東金町1-20-15
　市野ビル4階</t>
    <rPh sb="0" eb="1">
      <t>ヒガシ</t>
    </rPh>
    <rPh sb="1" eb="3">
      <t>カナマチ</t>
    </rPh>
    <rPh sb="12" eb="13">
      <t>イチ</t>
    </rPh>
    <rPh sb="13" eb="14">
      <t>ノ</t>
    </rPh>
    <rPh sb="17" eb="18">
      <t>カイ</t>
    </rPh>
    <phoneticPr fontId="3"/>
  </si>
  <si>
    <t>ＳＯＭＰＯケア
在宅老人ホーム飾</t>
    <rPh sb="8" eb="10">
      <t>ザイタク</t>
    </rPh>
    <rPh sb="10" eb="12">
      <t>ロウジン</t>
    </rPh>
    <rPh sb="15" eb="17">
      <t>カツシカ</t>
    </rPh>
    <phoneticPr fontId="3"/>
  </si>
  <si>
    <t>開設年月日</t>
    <rPh sb="0" eb="2">
      <t>カイセツ</t>
    </rPh>
    <rPh sb="2" eb="5">
      <t>ネンガッピ</t>
    </rPh>
    <phoneticPr fontId="3"/>
  </si>
  <si>
    <t>事業所名</t>
    <rPh sb="0" eb="1">
      <t>コト</t>
    </rPh>
    <rPh sb="1" eb="2">
      <t>ギョウ</t>
    </rPh>
    <rPh sb="2" eb="3">
      <t>ジョ</t>
    </rPh>
    <rPh sb="3" eb="4">
      <t>メイ</t>
    </rPh>
    <phoneticPr fontId="3"/>
  </si>
  <si>
    <t>コ　定期巡回・随時対応型訪問介護看護</t>
    <rPh sb="2" eb="4">
      <t>テイキ</t>
    </rPh>
    <rPh sb="4" eb="6">
      <t>ジュンカイ</t>
    </rPh>
    <rPh sb="7" eb="9">
      <t>ズイジ</t>
    </rPh>
    <rPh sb="9" eb="11">
      <t>タイオウ</t>
    </rPh>
    <rPh sb="11" eb="12">
      <t>ガタ</t>
    </rPh>
    <rPh sb="12" eb="14">
      <t>ホウモン</t>
    </rPh>
    <rPh sb="14" eb="16">
      <t>カイゴ</t>
    </rPh>
    <rPh sb="16" eb="18">
      <t>カンゴ</t>
    </rPh>
    <phoneticPr fontId="3"/>
  </si>
  <si>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3"/>
  </si>
  <si>
    <t>H19.3.1</t>
    <phoneticPr fontId="3"/>
  </si>
  <si>
    <t>ケ　夜間対応型訪問介護</t>
    <rPh sb="2" eb="4">
      <t>ヤカン</t>
    </rPh>
    <rPh sb="4" eb="7">
      <t>タイオウガタ</t>
    </rPh>
    <rPh sb="7" eb="9">
      <t>ホウモン</t>
    </rPh>
    <rPh sb="9" eb="11">
      <t>カイゴ</t>
    </rPh>
    <phoneticPr fontId="3"/>
  </si>
  <si>
    <t>特養</t>
    <rPh sb="0" eb="1">
      <t>トク</t>
    </rPh>
    <rPh sb="1" eb="2">
      <t>オサム</t>
    </rPh>
    <phoneticPr fontId="3"/>
  </si>
  <si>
    <t>癒しの里西亀有</t>
    <rPh sb="0" eb="1">
      <t>イヤ</t>
    </rPh>
    <rPh sb="3" eb="4">
      <t>サト</t>
    </rPh>
    <rPh sb="4" eb="7">
      <t>ニシカメアリ</t>
    </rPh>
    <phoneticPr fontId="1"/>
  </si>
  <si>
    <t>亀有1-6-11</t>
  </si>
  <si>
    <t>特養、認可保育所</t>
    <rPh sb="0" eb="2">
      <t>トクヨウ</t>
    </rPh>
    <rPh sb="3" eb="5">
      <t>ニンカ</t>
    </rPh>
    <rPh sb="5" eb="7">
      <t>ホイク</t>
    </rPh>
    <rPh sb="7" eb="8">
      <t>ジョ</t>
    </rPh>
    <phoneticPr fontId="3"/>
  </si>
  <si>
    <t>特養、老人デイサービスセンター、ケアハウス(介護専用型)</t>
    <rPh sb="0" eb="1">
      <t>トク</t>
    </rPh>
    <rPh sb="1" eb="2">
      <t>オサム</t>
    </rPh>
    <rPh sb="3" eb="5">
      <t>ロウジン</t>
    </rPh>
    <rPh sb="22" eb="24">
      <t>カイゴ</t>
    </rPh>
    <rPh sb="24" eb="27">
      <t>センヨウガタ</t>
    </rPh>
    <phoneticPr fontId="3"/>
  </si>
  <si>
    <t>ケアハウス（介護専用型）</t>
    <rPh sb="6" eb="8">
      <t>カイゴ</t>
    </rPh>
    <rPh sb="8" eb="11">
      <t>センヨウガタ</t>
    </rPh>
    <phoneticPr fontId="3"/>
  </si>
  <si>
    <t>H18.12</t>
  </si>
  <si>
    <t>新宿3-19-19</t>
    <rPh sb="0" eb="2">
      <t>シンジュク</t>
    </rPh>
    <phoneticPr fontId="3"/>
  </si>
  <si>
    <t>飾敬寿園</t>
    <rPh sb="0" eb="2">
      <t>カツシカ</t>
    </rPh>
    <rPh sb="2" eb="4">
      <t>タカトシ</t>
    </rPh>
    <rPh sb="4" eb="5">
      <t>エン</t>
    </rPh>
    <phoneticPr fontId="3"/>
  </si>
  <si>
    <t>介護老人保健施設、短期入所療養介護</t>
    <rPh sb="0" eb="2">
      <t>カイゴ</t>
    </rPh>
    <rPh sb="2" eb="4">
      <t>ロウジン</t>
    </rPh>
    <rPh sb="4" eb="6">
      <t>ホケン</t>
    </rPh>
    <rPh sb="6" eb="8">
      <t>シセツ</t>
    </rPh>
    <rPh sb="9" eb="11">
      <t>タンキ</t>
    </rPh>
    <rPh sb="11" eb="13">
      <t>ニュウショ</t>
    </rPh>
    <rPh sb="13" eb="15">
      <t>リョウヨウ</t>
    </rPh>
    <rPh sb="15" eb="17">
      <t>カイゴ</t>
    </rPh>
    <phoneticPr fontId="3"/>
  </si>
  <si>
    <t>こはるび</t>
    <phoneticPr fontId="3"/>
  </si>
  <si>
    <t>特養</t>
    <phoneticPr fontId="3"/>
  </si>
  <si>
    <t>特養、老人デイサービスセンター</t>
    <rPh sb="3" eb="5">
      <t>ロウジン</t>
    </rPh>
    <phoneticPr fontId="3"/>
  </si>
  <si>
    <t>特養、老人デイサービスセンター、高齢者総合相談センター</t>
    <rPh sb="0" eb="1">
      <t>トク</t>
    </rPh>
    <rPh sb="1" eb="2">
      <t>オサム</t>
    </rPh>
    <rPh sb="3" eb="5">
      <t>ロウジン</t>
    </rPh>
    <rPh sb="16" eb="19">
      <t>コウレイシャ</t>
    </rPh>
    <rPh sb="19" eb="21">
      <t>ソウゴウ</t>
    </rPh>
    <rPh sb="21" eb="23">
      <t>ソウダン</t>
    </rPh>
    <phoneticPr fontId="3"/>
  </si>
  <si>
    <t>ク　短期入所生活介護（ショートステイ）</t>
    <rPh sb="2" eb="4">
      <t>タンキ</t>
    </rPh>
    <rPh sb="4" eb="6">
      <t>ニュウショ</t>
    </rPh>
    <rPh sb="6" eb="8">
      <t>セイカツ</t>
    </rPh>
    <rPh sb="8" eb="10">
      <t>カイゴ</t>
    </rPh>
    <phoneticPr fontId="3"/>
  </si>
  <si>
    <t>特養、短期入所生活介護、老人デイサービスセンター</t>
    <rPh sb="0" eb="1">
      <t>トク</t>
    </rPh>
    <rPh sb="1" eb="2">
      <t>オサム</t>
    </rPh>
    <rPh sb="3" eb="5">
      <t>タンキ</t>
    </rPh>
    <rPh sb="5" eb="7">
      <t>ニュウショ</t>
    </rPh>
    <rPh sb="7" eb="9">
      <t>セイカツ</t>
    </rPh>
    <rPh sb="9" eb="11">
      <t>カイゴ</t>
    </rPh>
    <rPh sb="12" eb="14">
      <t>ロウジン</t>
    </rPh>
    <phoneticPr fontId="3"/>
  </si>
  <si>
    <t>キ　ケアハウス（介護専用型）</t>
    <rPh sb="8" eb="10">
      <t>カイゴ</t>
    </rPh>
    <rPh sb="10" eb="13">
      <t>センヨウガタ</t>
    </rPh>
    <phoneticPr fontId="3"/>
  </si>
  <si>
    <t>認知症高齢者グループホーム</t>
    <rPh sb="0" eb="2">
      <t>ニンチ</t>
    </rPh>
    <rPh sb="2" eb="3">
      <t>ショウ</t>
    </rPh>
    <rPh sb="3" eb="6">
      <t>コウレイシャ</t>
    </rPh>
    <phoneticPr fontId="3"/>
  </si>
  <si>
    <t>堀切7-17-10</t>
    <rPh sb="0" eb="2">
      <t>ホリキリ</t>
    </rPh>
    <phoneticPr fontId="3"/>
  </si>
  <si>
    <t>コンフォートエルバ堀切</t>
    <rPh sb="9" eb="11">
      <t>ホリキリ</t>
    </rPh>
    <phoneticPr fontId="3"/>
  </si>
  <si>
    <t>H26.3</t>
    <phoneticPr fontId="1"/>
  </si>
  <si>
    <t>奥戸7-16-15</t>
    <rPh sb="0" eb="2">
      <t>オクド</t>
    </rPh>
    <phoneticPr fontId="3"/>
  </si>
  <si>
    <t>ピカソ</t>
    <phoneticPr fontId="3"/>
  </si>
  <si>
    <t>セントケアお花茶屋</t>
    <rPh sb="6" eb="7">
      <t>ハナ</t>
    </rPh>
    <rPh sb="7" eb="9">
      <t>チャヤ</t>
    </rPh>
    <phoneticPr fontId="3"/>
  </si>
  <si>
    <t>人情柴又</t>
    <rPh sb="0" eb="2">
      <t>ニンジョウ</t>
    </rPh>
    <rPh sb="2" eb="4">
      <t>シバマタ</t>
    </rPh>
    <phoneticPr fontId="3"/>
  </si>
  <si>
    <t>紋どころ</t>
    <rPh sb="0" eb="1">
      <t>モン</t>
    </rPh>
    <phoneticPr fontId="3"/>
  </si>
  <si>
    <t>カ　小規模多機能型居宅介護</t>
    <rPh sb="2" eb="5">
      <t>ショウキボ</t>
    </rPh>
    <rPh sb="5" eb="6">
      <t>タ</t>
    </rPh>
    <rPh sb="6" eb="8">
      <t>キノウ</t>
    </rPh>
    <rPh sb="8" eb="9">
      <t>カタ</t>
    </rPh>
    <rPh sb="9" eb="11">
      <t>キョタク</t>
    </rPh>
    <rPh sb="11" eb="13">
      <t>カイゴ</t>
    </rPh>
    <phoneticPr fontId="3"/>
  </si>
  <si>
    <t>（高齢者支援課、地域振興課）</t>
    <rPh sb="3" eb="4">
      <t>シャ</t>
    </rPh>
    <rPh sb="4" eb="6">
      <t>シエン</t>
    </rPh>
    <rPh sb="8" eb="10">
      <t>チイキ</t>
    </rPh>
    <rPh sb="10" eb="12">
      <t>シンコウ</t>
    </rPh>
    <phoneticPr fontId="3"/>
  </si>
  <si>
    <t>＊上記１の施設の建築延面積は、旧在宅サービスセンター部分を含む。</t>
    <rPh sb="1" eb="3">
      <t>ジョウキ</t>
    </rPh>
    <rPh sb="5" eb="7">
      <t>シセツ</t>
    </rPh>
    <rPh sb="15" eb="16">
      <t>キュウ</t>
    </rPh>
    <rPh sb="16" eb="18">
      <t>ザイタク</t>
    </rPh>
    <rPh sb="26" eb="28">
      <t>ブブン</t>
    </rPh>
    <rPh sb="29" eb="30">
      <t>フク</t>
    </rPh>
    <phoneticPr fontId="3"/>
  </si>
  <si>
    <t>学び交流館</t>
    <rPh sb="0" eb="1">
      <t>マナ</t>
    </rPh>
    <rPh sb="2" eb="4">
      <t>コウリュウ</t>
    </rPh>
    <rPh sb="4" eb="5">
      <t>カン</t>
    </rPh>
    <phoneticPr fontId="3"/>
  </si>
  <si>
    <t>S54.3</t>
    <phoneticPr fontId="3"/>
  </si>
  <si>
    <t>S54.5.3</t>
  </si>
  <si>
    <t>南水元2-13-1</t>
    <phoneticPr fontId="3"/>
  </si>
  <si>
    <t>水元学び交流館
いこいの家</t>
    <rPh sb="2" eb="3">
      <t>マナ</t>
    </rPh>
    <rPh sb="4" eb="6">
      <t>コウリュウ</t>
    </rPh>
    <rPh sb="6" eb="7">
      <t>カン</t>
    </rPh>
    <phoneticPr fontId="3"/>
  </si>
  <si>
    <t>S59.9</t>
    <phoneticPr fontId="3"/>
  </si>
  <si>
    <t>S59.9.27</t>
  </si>
  <si>
    <t>柴又5-33-8</t>
    <phoneticPr fontId="3"/>
  </si>
  <si>
    <t>柴又学び交流館
ゆうの家</t>
    <rPh sb="0" eb="2">
      <t>シバマタ</t>
    </rPh>
    <rPh sb="2" eb="3">
      <t>マナ</t>
    </rPh>
    <rPh sb="4" eb="6">
      <t>コウリュウ</t>
    </rPh>
    <rPh sb="6" eb="7">
      <t>カン</t>
    </rPh>
    <phoneticPr fontId="3"/>
  </si>
  <si>
    <t>H3.6</t>
    <phoneticPr fontId="3"/>
  </si>
  <si>
    <t>H3.6.1</t>
  </si>
  <si>
    <t>立石6-38-11</t>
    <phoneticPr fontId="3"/>
  </si>
  <si>
    <t>シニア活動支援センター
老人福祉センター施設</t>
    <rPh sb="3" eb="5">
      <t>カツドウ</t>
    </rPh>
    <rPh sb="5" eb="7">
      <t>シエン</t>
    </rPh>
    <phoneticPr fontId="3"/>
  </si>
  <si>
    <t>１日当たり
平均利用人員</t>
    <phoneticPr fontId="3"/>
  </si>
  <si>
    <t>併設施設</t>
    <phoneticPr fontId="3"/>
  </si>
  <si>
    <t>建築延
面積(㎡)</t>
    <phoneticPr fontId="3"/>
  </si>
  <si>
    <t>建築
年月</t>
    <phoneticPr fontId="3"/>
  </si>
  <si>
    <t>（令和2年度）</t>
    <rPh sb="1" eb="3">
      <t>レイワ</t>
    </rPh>
    <rPh sb="4" eb="5">
      <t>ネン</t>
    </rPh>
    <rPh sb="5" eb="6">
      <t>ド</t>
    </rPh>
    <phoneticPr fontId="3"/>
  </si>
  <si>
    <t>（６）老人休養施設</t>
    <phoneticPr fontId="3"/>
  </si>
  <si>
    <t>（高齢者支援課）</t>
    <rPh sb="1" eb="3">
      <t>コウレイ</t>
    </rPh>
    <rPh sb="3" eb="4">
      <t>シャ</t>
    </rPh>
    <rPh sb="4" eb="6">
      <t>シエン</t>
    </rPh>
    <rPh sb="6" eb="7">
      <t>カ</t>
    </rPh>
    <phoneticPr fontId="3"/>
  </si>
  <si>
    <t>S26.5.18</t>
    <phoneticPr fontId="3"/>
  </si>
  <si>
    <t>西水元4-5-1</t>
    <phoneticPr fontId="3"/>
  </si>
  <si>
    <t>令和2年度
新規入所者</t>
    <rPh sb="0" eb="2">
      <t>レイワ</t>
    </rPh>
    <rPh sb="3" eb="5">
      <t>ネンド</t>
    </rPh>
    <rPh sb="6" eb="8">
      <t>シンキ</t>
    </rPh>
    <rPh sb="8" eb="11">
      <t>ニュウショシャ</t>
    </rPh>
    <phoneticPr fontId="3"/>
  </si>
  <si>
    <t>入所者数</t>
    <rPh sb="0" eb="2">
      <t>ニュウショ</t>
    </rPh>
    <rPh sb="2" eb="3">
      <t>シャ</t>
    </rPh>
    <rPh sb="3" eb="4">
      <t>スウ</t>
    </rPh>
    <phoneticPr fontId="3"/>
  </si>
  <si>
    <t>定員</t>
    <rPh sb="0" eb="1">
      <t>サダム</t>
    </rPh>
    <rPh sb="1" eb="2">
      <t>イン</t>
    </rPh>
    <phoneticPr fontId="3"/>
  </si>
  <si>
    <t>常勤
職員数</t>
    <rPh sb="0" eb="2">
      <t>ジョウキン</t>
    </rPh>
    <rPh sb="3" eb="5">
      <t>ショクイン</t>
    </rPh>
    <rPh sb="5" eb="6">
      <t>スウ</t>
    </rPh>
    <phoneticPr fontId="3"/>
  </si>
  <si>
    <t>（５）養護老人ホーム（民間）</t>
    <rPh sb="11" eb="13">
      <t>ミンカン</t>
    </rPh>
    <phoneticPr fontId="3"/>
  </si>
  <si>
    <t>（高齢者支援課）</t>
    <rPh sb="1" eb="4">
      <t>コウレイシャ</t>
    </rPh>
    <rPh sb="4" eb="6">
      <t>シエン</t>
    </rPh>
    <rPh sb="6" eb="7">
      <t>カ</t>
    </rPh>
    <phoneticPr fontId="3"/>
  </si>
  <si>
    <t>　通称名として高齢者総合相談センターを使用している。</t>
    <phoneticPr fontId="3"/>
  </si>
  <si>
    <t>＊地域包括支援センターが、高齢者の総合相談窓口であることが容易にわかるように、</t>
    <phoneticPr fontId="3"/>
  </si>
  <si>
    <t>＊上記1、3、9、11、13の施設は、在宅介護支援センターとしての開設年月日を記載している。</t>
    <rPh sb="1" eb="3">
      <t>ジョウキ</t>
    </rPh>
    <rPh sb="15" eb="17">
      <t>シセツ</t>
    </rPh>
    <rPh sb="19" eb="21">
      <t>ザイタク</t>
    </rPh>
    <rPh sb="21" eb="23">
      <t>カイゴ</t>
    </rPh>
    <rPh sb="23" eb="24">
      <t>シ</t>
    </rPh>
    <rPh sb="24" eb="25">
      <t>エン</t>
    </rPh>
    <rPh sb="33" eb="35">
      <t>カイセツ</t>
    </rPh>
    <rPh sb="35" eb="38">
      <t>ネンガッピ</t>
    </rPh>
    <rPh sb="39" eb="41">
      <t>キサイ</t>
    </rPh>
    <phoneticPr fontId="3"/>
  </si>
  <si>
    <t>H23.10.3</t>
    <phoneticPr fontId="3"/>
  </si>
  <si>
    <t>新小岩1-49-10
第5デリカビル1階</t>
    <rPh sb="0" eb="1">
      <t>シン</t>
    </rPh>
    <rPh sb="1" eb="3">
      <t>コイワ</t>
    </rPh>
    <rPh sb="11" eb="12">
      <t>ダイ</t>
    </rPh>
    <rPh sb="19" eb="20">
      <t>カイ</t>
    </rPh>
    <phoneticPr fontId="3"/>
  </si>
  <si>
    <t>高齢者総合相談センター
新小岩</t>
    <rPh sb="0" eb="3">
      <t>コウレイシャ</t>
    </rPh>
    <rPh sb="3" eb="5">
      <t>ソウゴウ</t>
    </rPh>
    <rPh sb="5" eb="7">
      <t>ソウダン</t>
    </rPh>
    <rPh sb="12" eb="13">
      <t>シン</t>
    </rPh>
    <rPh sb="13" eb="15">
      <t>コイワ</t>
    </rPh>
    <phoneticPr fontId="3"/>
  </si>
  <si>
    <t>H5.7.5</t>
    <phoneticPr fontId="3"/>
  </si>
  <si>
    <t>奥戸3-25-1
特別養護老人ホーム
奥戸くつろぎの郷内</t>
    <rPh sb="0" eb="2">
      <t>オクド</t>
    </rPh>
    <rPh sb="9" eb="11">
      <t>トクベツ</t>
    </rPh>
    <rPh sb="11" eb="13">
      <t>ヨウゴ</t>
    </rPh>
    <rPh sb="13" eb="15">
      <t>ロウジン</t>
    </rPh>
    <rPh sb="19" eb="21">
      <t>オクド</t>
    </rPh>
    <rPh sb="26" eb="27">
      <t>サト</t>
    </rPh>
    <rPh sb="27" eb="28">
      <t>ナイ</t>
    </rPh>
    <phoneticPr fontId="3"/>
  </si>
  <si>
    <t>高齢者総合相談センター
奥戸</t>
    <rPh sb="0" eb="3">
      <t>コウレイシャ</t>
    </rPh>
    <rPh sb="3" eb="5">
      <t>ソウゴウ</t>
    </rPh>
    <rPh sb="5" eb="7">
      <t>ソウダン</t>
    </rPh>
    <rPh sb="12" eb="14">
      <t>オクド</t>
    </rPh>
    <phoneticPr fontId="3"/>
  </si>
  <si>
    <t>H23.11.1</t>
    <phoneticPr fontId="3"/>
  </si>
  <si>
    <t>立石6-19-10
Ｓ・Ｋビル1階</t>
    <rPh sb="0" eb="2">
      <t>タテイシ</t>
    </rPh>
    <rPh sb="16" eb="17">
      <t>カイ</t>
    </rPh>
    <phoneticPr fontId="3"/>
  </si>
  <si>
    <t>高齢者総合相談センター
立石</t>
    <rPh sb="0" eb="3">
      <t>コウレイシャ</t>
    </rPh>
    <rPh sb="3" eb="5">
      <t>ソウゴウ</t>
    </rPh>
    <rPh sb="5" eb="7">
      <t>ソウダン</t>
    </rPh>
    <rPh sb="12" eb="14">
      <t>タテイシ</t>
    </rPh>
    <phoneticPr fontId="3"/>
  </si>
  <si>
    <t>東四つ木2-27-1
特別養護老人ホーム東四つ木ほほえみの里向かい</t>
    <rPh sb="0" eb="1">
      <t>ヒガシ</t>
    </rPh>
    <rPh sb="1" eb="2">
      <t>ヨ</t>
    </rPh>
    <rPh sb="3" eb="4">
      <t>キ</t>
    </rPh>
    <rPh sb="11" eb="13">
      <t>トクベツ</t>
    </rPh>
    <rPh sb="13" eb="15">
      <t>ヨウゴ</t>
    </rPh>
    <rPh sb="15" eb="17">
      <t>ロウジン</t>
    </rPh>
    <rPh sb="20" eb="22">
      <t>ヒガシヨ</t>
    </rPh>
    <rPh sb="23" eb="24">
      <t>ギ</t>
    </rPh>
    <rPh sb="29" eb="30">
      <t>サト</t>
    </rPh>
    <rPh sb="30" eb="31">
      <t>ム</t>
    </rPh>
    <phoneticPr fontId="3"/>
  </si>
  <si>
    <t>高齢者総合相談センター
東四つ木</t>
    <rPh sb="0" eb="3">
      <t>コウレイシャ</t>
    </rPh>
    <rPh sb="3" eb="5">
      <t>ソウゴウ</t>
    </rPh>
    <rPh sb="5" eb="7">
      <t>ソウダン</t>
    </rPh>
    <rPh sb="12" eb="13">
      <t>ヒガシ</t>
    </rPh>
    <rPh sb="13" eb="14">
      <t>ヨ</t>
    </rPh>
    <rPh sb="15" eb="16">
      <t>キ</t>
    </rPh>
    <phoneticPr fontId="3"/>
  </si>
  <si>
    <t>H23.9.21</t>
    <phoneticPr fontId="3"/>
  </si>
  <si>
    <t>白鳥1-12-20
石倉ビル1階</t>
    <rPh sb="0" eb="2">
      <t>シラトリ</t>
    </rPh>
    <rPh sb="10" eb="12">
      <t>イシクラ</t>
    </rPh>
    <rPh sb="15" eb="16">
      <t>カイ</t>
    </rPh>
    <phoneticPr fontId="3"/>
  </si>
  <si>
    <t>高齢者総合相談センター
お花茶屋</t>
    <rPh sb="0" eb="3">
      <t>コウレイシャ</t>
    </rPh>
    <rPh sb="3" eb="5">
      <t>ソウゴウ</t>
    </rPh>
    <rPh sb="5" eb="7">
      <t>ソウダン</t>
    </rPh>
    <rPh sb="13" eb="14">
      <t>ハナ</t>
    </rPh>
    <rPh sb="14" eb="16">
      <t>チャヤ</t>
    </rPh>
    <phoneticPr fontId="3"/>
  </si>
  <si>
    <t>H12.12.1</t>
    <phoneticPr fontId="3"/>
  </si>
  <si>
    <t>堀切2-66-17
介護老人保健施設飾ロイヤルケアセンター内</t>
    <rPh sb="0" eb="2">
      <t>ホリキリ</t>
    </rPh>
    <rPh sb="10" eb="12">
      <t>カイゴ</t>
    </rPh>
    <rPh sb="12" eb="14">
      <t>ロウジン</t>
    </rPh>
    <rPh sb="14" eb="16">
      <t>ホケン</t>
    </rPh>
    <rPh sb="16" eb="18">
      <t>シセツ</t>
    </rPh>
    <rPh sb="18" eb="20">
      <t>カツシカ</t>
    </rPh>
    <rPh sb="30" eb="31">
      <t>ナイ</t>
    </rPh>
    <phoneticPr fontId="3"/>
  </si>
  <si>
    <t>高齢者総合相談センター
堀切</t>
    <rPh sb="0" eb="3">
      <t>コウレイシャ</t>
    </rPh>
    <rPh sb="3" eb="5">
      <t>ソウゴウ</t>
    </rPh>
    <rPh sb="5" eb="7">
      <t>ソウダン</t>
    </rPh>
    <rPh sb="12" eb="14">
      <t>ホリキリ</t>
    </rPh>
    <phoneticPr fontId="3"/>
  </si>
  <si>
    <t>H22.7.1</t>
    <phoneticPr fontId="3"/>
  </si>
  <si>
    <t>亀有4-31-18
ケイハイツⅠ105</t>
    <rPh sb="0" eb="2">
      <t>カメアリ</t>
    </rPh>
    <phoneticPr fontId="3"/>
  </si>
  <si>
    <t>高齢者総合相談センター
亀有</t>
    <rPh sb="0" eb="3">
      <t>コウレイシャ</t>
    </rPh>
    <rPh sb="3" eb="5">
      <t>ソウゴウ</t>
    </rPh>
    <rPh sb="5" eb="7">
      <t>ソウダン</t>
    </rPh>
    <rPh sb="12" eb="13">
      <t>カメ</t>
    </rPh>
    <rPh sb="13" eb="14">
      <t>ア</t>
    </rPh>
    <phoneticPr fontId="3"/>
  </si>
  <si>
    <t>H18.4.1</t>
    <phoneticPr fontId="3"/>
  </si>
  <si>
    <t>青戸3-13-19
グループホーム青戸併設</t>
    <rPh sb="0" eb="2">
      <t>アオト</t>
    </rPh>
    <rPh sb="17" eb="19">
      <t>アオト</t>
    </rPh>
    <rPh sb="19" eb="21">
      <t>ヘイセツ</t>
    </rPh>
    <phoneticPr fontId="3"/>
  </si>
  <si>
    <t>高齢者総合相談センター
青戸</t>
    <rPh sb="0" eb="3">
      <t>コウレイシャ</t>
    </rPh>
    <rPh sb="3" eb="5">
      <t>ソウゴウ</t>
    </rPh>
    <rPh sb="5" eb="7">
      <t>ソウダン</t>
    </rPh>
    <rPh sb="12" eb="14">
      <t>アオト</t>
    </rPh>
    <phoneticPr fontId="3"/>
  </si>
  <si>
    <t>H23.4.18</t>
    <phoneticPr fontId="3"/>
  </si>
  <si>
    <t>柴又1-47-7-102</t>
    <rPh sb="0" eb="2">
      <t>シバマタ</t>
    </rPh>
    <phoneticPr fontId="3"/>
  </si>
  <si>
    <t>高齢者総合相談センター
柴又</t>
    <rPh sb="0" eb="3">
      <t>コウレイシャ</t>
    </rPh>
    <rPh sb="3" eb="5">
      <t>ソウゴウ</t>
    </rPh>
    <rPh sb="5" eb="7">
      <t>ソウダン</t>
    </rPh>
    <rPh sb="12" eb="14">
      <t>シバマタ</t>
    </rPh>
    <phoneticPr fontId="3"/>
  </si>
  <si>
    <t>高砂3-27-12</t>
    <rPh sb="0" eb="2">
      <t>タカサゴ</t>
    </rPh>
    <phoneticPr fontId="3"/>
  </si>
  <si>
    <t>高齢者総合相談センター
高砂</t>
    <rPh sb="0" eb="3">
      <t>コウレイシャ</t>
    </rPh>
    <rPh sb="3" eb="5">
      <t>ソウゴウ</t>
    </rPh>
    <rPh sb="5" eb="7">
      <t>ソウダン</t>
    </rPh>
    <rPh sb="12" eb="14">
      <t>タカサゴ</t>
    </rPh>
    <phoneticPr fontId="3"/>
  </si>
  <si>
    <t>H23.3.28</t>
    <phoneticPr fontId="3"/>
  </si>
  <si>
    <t>東金町1-36-1-108
ＵＲ都市機構金町駅前団地１号棟内</t>
    <rPh sb="0" eb="1">
      <t>ヒガシ</t>
    </rPh>
    <rPh sb="1" eb="3">
      <t>カナマチ</t>
    </rPh>
    <rPh sb="16" eb="18">
      <t>トシ</t>
    </rPh>
    <rPh sb="18" eb="20">
      <t>キコウ</t>
    </rPh>
    <rPh sb="20" eb="22">
      <t>カナマチ</t>
    </rPh>
    <rPh sb="22" eb="24">
      <t>エキマエ</t>
    </rPh>
    <rPh sb="24" eb="26">
      <t>ダンチ</t>
    </rPh>
    <rPh sb="27" eb="29">
      <t>ゴウトウ</t>
    </rPh>
    <rPh sb="29" eb="30">
      <t>ナイ</t>
    </rPh>
    <phoneticPr fontId="3"/>
  </si>
  <si>
    <t>高齢者総合相談センター
金町</t>
    <rPh sb="0" eb="3">
      <t>コウレイシャ</t>
    </rPh>
    <rPh sb="3" eb="5">
      <t>ソウゴウ</t>
    </rPh>
    <rPh sb="5" eb="7">
      <t>ソウダン</t>
    </rPh>
    <rPh sb="12" eb="14">
      <t>カナマチ</t>
    </rPh>
    <phoneticPr fontId="3"/>
  </si>
  <si>
    <t>H9.8.1</t>
    <phoneticPr fontId="3"/>
  </si>
  <si>
    <t>新宿2-16-4
介護老人保健施設花の木内</t>
    <rPh sb="0" eb="1">
      <t>シン</t>
    </rPh>
    <rPh sb="1" eb="2">
      <t>ヤド</t>
    </rPh>
    <rPh sb="9" eb="11">
      <t>カイゴ</t>
    </rPh>
    <rPh sb="11" eb="13">
      <t>ロウジン</t>
    </rPh>
    <rPh sb="13" eb="15">
      <t>ホケン</t>
    </rPh>
    <rPh sb="15" eb="17">
      <t>シセツ</t>
    </rPh>
    <rPh sb="17" eb="18">
      <t>ハナ</t>
    </rPh>
    <rPh sb="19" eb="20">
      <t>キ</t>
    </rPh>
    <rPh sb="20" eb="21">
      <t>ナイ</t>
    </rPh>
    <phoneticPr fontId="3"/>
  </si>
  <si>
    <t>高齢者総合相談センター
新宿</t>
    <rPh sb="0" eb="3">
      <t>コウレイシャ</t>
    </rPh>
    <rPh sb="3" eb="5">
      <t>ソウゴウ</t>
    </rPh>
    <rPh sb="5" eb="7">
      <t>ソウダン</t>
    </rPh>
    <rPh sb="12" eb="14">
      <t>シンジュク</t>
    </rPh>
    <phoneticPr fontId="3"/>
  </si>
  <si>
    <t>H30.7.2</t>
    <phoneticPr fontId="3"/>
  </si>
  <si>
    <t>南水元4-27-13
藤屋ビル1階</t>
    <rPh sb="0" eb="3">
      <t>ミナミミズモト</t>
    </rPh>
    <rPh sb="11" eb="12">
      <t>フジ</t>
    </rPh>
    <rPh sb="12" eb="13">
      <t>ヤ</t>
    </rPh>
    <rPh sb="16" eb="17">
      <t>カイ</t>
    </rPh>
    <phoneticPr fontId="3"/>
  </si>
  <si>
    <t>高齢者総合相談センター
水元公園</t>
    <rPh sb="0" eb="3">
      <t>コウレイシャ</t>
    </rPh>
    <rPh sb="3" eb="5">
      <t>ソウゴウ</t>
    </rPh>
    <rPh sb="5" eb="7">
      <t>ソウダン</t>
    </rPh>
    <rPh sb="12" eb="14">
      <t>ミズモト</t>
    </rPh>
    <rPh sb="14" eb="16">
      <t>コウエン</t>
    </rPh>
    <phoneticPr fontId="3"/>
  </si>
  <si>
    <t>H6.7.1</t>
    <phoneticPr fontId="3"/>
  </si>
  <si>
    <t>水元1-26-20
特別養護老人ホーム
水元ふれあいの家内</t>
    <rPh sb="0" eb="2">
      <t>ミズモト</t>
    </rPh>
    <rPh sb="10" eb="12">
      <t>トクベツ</t>
    </rPh>
    <rPh sb="12" eb="14">
      <t>ヨウゴ</t>
    </rPh>
    <rPh sb="14" eb="16">
      <t>ロウジン</t>
    </rPh>
    <rPh sb="20" eb="22">
      <t>ミズモト</t>
    </rPh>
    <rPh sb="27" eb="28">
      <t>イエ</t>
    </rPh>
    <rPh sb="28" eb="29">
      <t>ナイ</t>
    </rPh>
    <phoneticPr fontId="3"/>
  </si>
  <si>
    <t>高齢者総合相談センター
水元</t>
    <rPh sb="0" eb="3">
      <t>コウレイシャ</t>
    </rPh>
    <rPh sb="3" eb="5">
      <t>ソウゴウ</t>
    </rPh>
    <rPh sb="5" eb="7">
      <t>ソウダン</t>
    </rPh>
    <rPh sb="12" eb="14">
      <t>ミズモト</t>
    </rPh>
    <phoneticPr fontId="3"/>
  </si>
  <si>
    <t>相談実人数
（人）</t>
    <rPh sb="0" eb="2">
      <t>ソウダン</t>
    </rPh>
    <rPh sb="2" eb="3">
      <t>ジツ</t>
    </rPh>
    <rPh sb="3" eb="5">
      <t>ニンズウ</t>
    </rPh>
    <rPh sb="7" eb="8">
      <t>ヒト</t>
    </rPh>
    <phoneticPr fontId="3"/>
  </si>
  <si>
    <t>相談延件数
（件）</t>
    <rPh sb="3" eb="5">
      <t>ケンスウ</t>
    </rPh>
    <rPh sb="7" eb="8">
      <t>ケン</t>
    </rPh>
    <phoneticPr fontId="3"/>
  </si>
  <si>
    <t>専任
職員数</t>
    <rPh sb="3" eb="5">
      <t>ショクイン</t>
    </rPh>
    <rPh sb="5" eb="6">
      <t>カズ</t>
    </rPh>
    <phoneticPr fontId="3"/>
  </si>
  <si>
    <t>開設
年月日</t>
    <phoneticPr fontId="3"/>
  </si>
  <si>
    <t>（４）高齢者総合相談センター（地域包括支援センター）</t>
    <rPh sb="3" eb="6">
      <t>コウレイシャ</t>
    </rPh>
    <rPh sb="6" eb="8">
      <t>ソウゴウ</t>
    </rPh>
    <rPh sb="8" eb="10">
      <t>ソウダン</t>
    </rPh>
    <rPh sb="15" eb="17">
      <t>チイキ</t>
    </rPh>
    <rPh sb="17" eb="19">
      <t>ホウカツ</t>
    </rPh>
    <rPh sb="19" eb="21">
      <t>シエン</t>
    </rPh>
    <phoneticPr fontId="3"/>
  </si>
  <si>
    <t>寡婦</t>
    <phoneticPr fontId="3"/>
  </si>
  <si>
    <t>遣児</t>
    <phoneticPr fontId="3"/>
  </si>
  <si>
    <t>準母子</t>
    <phoneticPr fontId="3"/>
  </si>
  <si>
    <t>母子</t>
    <phoneticPr fontId="3"/>
  </si>
  <si>
    <t>遣族基礎</t>
    <phoneticPr fontId="3"/>
  </si>
  <si>
    <t>障害</t>
    <phoneticPr fontId="3"/>
  </si>
  <si>
    <t>障害基礎</t>
    <phoneticPr fontId="3"/>
  </si>
  <si>
    <t>通算老齢</t>
    <phoneticPr fontId="3"/>
  </si>
  <si>
    <t>老齢</t>
    <phoneticPr fontId="3"/>
  </si>
  <si>
    <t>老齢基礎</t>
    <phoneticPr fontId="3"/>
  </si>
  <si>
    <t>（イ）福祉年金</t>
    <phoneticPr fontId="3"/>
  </si>
  <si>
    <t>（ア）拠出年金</t>
    <phoneticPr fontId="3"/>
  </si>
  <si>
    <t>イ　受給権者数</t>
    <phoneticPr fontId="3"/>
  </si>
  <si>
    <t>＊平成14年4月から国民年金保険料収納取扱は国に移管</t>
    <rPh sb="1" eb="3">
      <t>ヘイセイ</t>
    </rPh>
    <rPh sb="5" eb="6">
      <t>ネン</t>
    </rPh>
    <rPh sb="7" eb="8">
      <t>ツキ</t>
    </rPh>
    <rPh sb="10" eb="12">
      <t>コクミン</t>
    </rPh>
    <rPh sb="12" eb="14">
      <t>ネンキン</t>
    </rPh>
    <rPh sb="14" eb="16">
      <t>ホケン</t>
    </rPh>
    <rPh sb="16" eb="17">
      <t>リョウ</t>
    </rPh>
    <rPh sb="17" eb="18">
      <t>オサム</t>
    </rPh>
    <rPh sb="18" eb="19">
      <t>オサム</t>
    </rPh>
    <rPh sb="19" eb="20">
      <t>ト</t>
    </rPh>
    <rPh sb="20" eb="21">
      <t>アツカ</t>
    </rPh>
    <rPh sb="22" eb="23">
      <t>クニ</t>
    </rPh>
    <rPh sb="24" eb="26">
      <t>イカン</t>
    </rPh>
    <phoneticPr fontId="3"/>
  </si>
  <si>
    <t>＊第３号とは、厚生年金の被保険者の被扶養配偶者(20歳～60歳未満)</t>
    <rPh sb="26" eb="27">
      <t>サイ</t>
    </rPh>
    <rPh sb="30" eb="31">
      <t>サイ</t>
    </rPh>
    <rPh sb="31" eb="33">
      <t>ミマン</t>
    </rPh>
    <phoneticPr fontId="3"/>
  </si>
  <si>
    <t>総数</t>
  </si>
  <si>
    <t>第３号</t>
    <phoneticPr fontId="3"/>
  </si>
  <si>
    <t>任意加入数</t>
    <phoneticPr fontId="3"/>
  </si>
  <si>
    <t>強制加入数(第1号)</t>
    <rPh sb="6" eb="7">
      <t>ダイ</t>
    </rPh>
    <rPh sb="8" eb="9">
      <t>ゴウ</t>
    </rPh>
    <phoneticPr fontId="3"/>
  </si>
  <si>
    <t>ア　被保険者数</t>
    <rPh sb="2" eb="6">
      <t>ヒホケンシャ</t>
    </rPh>
    <rPh sb="6" eb="7">
      <t>カズ</t>
    </rPh>
    <phoneticPr fontId="3"/>
  </si>
  <si>
    <t>（令和3年4月1日現在）</t>
    <phoneticPr fontId="1"/>
  </si>
  <si>
    <t>（９）国民年金・福祉年金</t>
    <phoneticPr fontId="3"/>
  </si>
  <si>
    <t>（住環境整備課）</t>
    <rPh sb="2" eb="4">
      <t>カンキョウ</t>
    </rPh>
    <rPh sb="4" eb="6">
      <t>セイビ</t>
    </rPh>
    <rPh sb="6" eb="7">
      <t>カ</t>
    </rPh>
    <phoneticPr fontId="3"/>
  </si>
  <si>
    <t>＊民間住宅あっせん件数は、成立した件数</t>
    <rPh sb="1" eb="3">
      <t>ミンカン</t>
    </rPh>
    <rPh sb="3" eb="5">
      <t>ジュウタク</t>
    </rPh>
    <rPh sb="9" eb="11">
      <t>ケンスウ</t>
    </rPh>
    <rPh sb="13" eb="15">
      <t>セイリツ</t>
    </rPh>
    <rPh sb="17" eb="19">
      <t>ケンスウ</t>
    </rPh>
    <phoneticPr fontId="3"/>
  </si>
  <si>
    <t>民間住宅あっせん</t>
    <phoneticPr fontId="3"/>
  </si>
  <si>
    <t>令和元</t>
    <rPh sb="0" eb="2">
      <t>レイワ</t>
    </rPh>
    <rPh sb="2" eb="3">
      <t>ガン</t>
    </rPh>
    <phoneticPr fontId="3"/>
  </si>
  <si>
    <t>平成23</t>
    <rPh sb="0" eb="2">
      <t>ヘイセイ</t>
    </rPh>
    <phoneticPr fontId="1"/>
  </si>
  <si>
    <t>年度</t>
    <phoneticPr fontId="3"/>
  </si>
  <si>
    <t>イ　民間住宅あっせん件数</t>
    <rPh sb="2" eb="4">
      <t>ミンカン</t>
    </rPh>
    <rPh sb="4" eb="6">
      <t>ジュウタク</t>
    </rPh>
    <rPh sb="10" eb="12">
      <t>ケンスウ</t>
    </rPh>
    <phoneticPr fontId="3"/>
  </si>
  <si>
    <t>＊機構住宅戸数は、URシルバーピア住宅の件数</t>
    <rPh sb="1" eb="3">
      <t>キコウ</t>
    </rPh>
    <rPh sb="3" eb="5">
      <t>ジュウタク</t>
    </rPh>
    <rPh sb="5" eb="7">
      <t>コスウ</t>
    </rPh>
    <rPh sb="17" eb="19">
      <t>ジュウタク</t>
    </rPh>
    <rPh sb="20" eb="22">
      <t>ケンスウ</t>
    </rPh>
    <phoneticPr fontId="3"/>
  </si>
  <si>
    <t>高齢者向け
優良賃貸住宅</t>
    <rPh sb="0" eb="3">
      <t>コウレイシャ</t>
    </rPh>
    <rPh sb="3" eb="4">
      <t>ム</t>
    </rPh>
    <rPh sb="6" eb="8">
      <t>ユウリョウ</t>
    </rPh>
    <rPh sb="8" eb="10">
      <t>チンタイ</t>
    </rPh>
    <rPh sb="10" eb="12">
      <t>ジュウタク</t>
    </rPh>
    <phoneticPr fontId="3"/>
  </si>
  <si>
    <t>区民住宅</t>
    <phoneticPr fontId="3"/>
  </si>
  <si>
    <t>都営住宅</t>
    <phoneticPr fontId="3"/>
  </si>
  <si>
    <t>機構住宅</t>
    <rPh sb="0" eb="2">
      <t>キコウ</t>
    </rPh>
    <phoneticPr fontId="3"/>
  </si>
  <si>
    <t>借上住宅</t>
    <phoneticPr fontId="3"/>
  </si>
  <si>
    <t>戸数</t>
    <phoneticPr fontId="3"/>
  </si>
  <si>
    <t>種別</t>
  </si>
  <si>
    <t>（単位：戸）</t>
    <rPh sb="1" eb="3">
      <t>タンイ</t>
    </rPh>
    <rPh sb="4" eb="5">
      <t>コ</t>
    </rPh>
    <phoneticPr fontId="3"/>
  </si>
  <si>
    <t>ア　住宅種別戸数</t>
    <rPh sb="2" eb="4">
      <t>ジュウタク</t>
    </rPh>
    <rPh sb="4" eb="6">
      <t>シュベツ</t>
    </rPh>
    <rPh sb="6" eb="8">
      <t>コスウ</t>
    </rPh>
    <phoneticPr fontId="3"/>
  </si>
  <si>
    <t>（８）高齢者向け住宅</t>
    <phoneticPr fontId="3"/>
  </si>
  <si>
    <t>（高齢者支援課）</t>
    <rPh sb="1" eb="4">
      <t>コウレイシャ</t>
    </rPh>
    <rPh sb="4" eb="6">
      <t>シエン</t>
    </rPh>
    <phoneticPr fontId="3"/>
  </si>
  <si>
    <t>受託件数（件）</t>
    <rPh sb="5" eb="6">
      <t>ケン</t>
    </rPh>
    <phoneticPr fontId="3"/>
  </si>
  <si>
    <t>就業実人数（人）</t>
    <rPh sb="6" eb="7">
      <t>ヒト</t>
    </rPh>
    <phoneticPr fontId="3"/>
  </si>
  <si>
    <t>会員数（人）</t>
    <rPh sb="4" eb="5">
      <t>ヒト</t>
    </rPh>
    <phoneticPr fontId="3"/>
  </si>
  <si>
    <t>（７）シルバー人材センター</t>
    <phoneticPr fontId="3"/>
  </si>
  <si>
    <t>（障害福祉課）</t>
    <rPh sb="1" eb="3">
      <t>ショウガイ</t>
    </rPh>
    <rPh sb="3" eb="5">
      <t>フクシ</t>
    </rPh>
    <rPh sb="5" eb="6">
      <t>カ</t>
    </rPh>
    <phoneticPr fontId="3"/>
  </si>
  <si>
    <t>生活介護</t>
    <rPh sb="0" eb="2">
      <t>セイカツ</t>
    </rPh>
    <rPh sb="2" eb="4">
      <t>カイゴ</t>
    </rPh>
    <phoneticPr fontId="3"/>
  </si>
  <si>
    <t>H13.10</t>
    <phoneticPr fontId="3"/>
  </si>
  <si>
    <t>H16.4.1</t>
    <phoneticPr fontId="3"/>
  </si>
  <si>
    <t>東堀切1-21-3</t>
    <rPh sb="0" eb="1">
      <t>ヒガシ</t>
    </rPh>
    <rPh sb="1" eb="3">
      <t>ホリキリ</t>
    </rPh>
    <phoneticPr fontId="3"/>
  </si>
  <si>
    <t>東堀切くすのき園</t>
    <rPh sb="0" eb="1">
      <t>ヒガシ</t>
    </rPh>
    <rPh sb="1" eb="3">
      <t>ホリキリ</t>
    </rPh>
    <rPh sb="7" eb="8">
      <t>エン</t>
    </rPh>
    <phoneticPr fontId="3"/>
  </si>
  <si>
    <t>(社福）武蔵野会</t>
    <rPh sb="2" eb="3">
      <t>フク</t>
    </rPh>
    <phoneticPr fontId="3"/>
  </si>
  <si>
    <t>生活介護、
就労継続支援Ｂ型</t>
    <phoneticPr fontId="3"/>
  </si>
  <si>
    <t>H10.2</t>
    <phoneticPr fontId="3"/>
  </si>
  <si>
    <t>白鳥4-8-1</t>
  </si>
  <si>
    <t>白鳥福祉館</t>
    <phoneticPr fontId="3"/>
  </si>
  <si>
    <t>(社福)東京都手をつなぐ育成会</t>
    <phoneticPr fontId="3"/>
  </si>
  <si>
    <t>H7.11</t>
    <phoneticPr fontId="3"/>
  </si>
  <si>
    <t>西水元3-11-1</t>
  </si>
  <si>
    <t>西水元福祉館</t>
    <phoneticPr fontId="3"/>
  </si>
  <si>
    <t>(社福)原町成年寮</t>
    <rPh sb="1" eb="2">
      <t>シャ</t>
    </rPh>
    <rPh sb="2" eb="3">
      <t>フク</t>
    </rPh>
    <phoneticPr fontId="3"/>
  </si>
  <si>
    <t>H6.2</t>
    <phoneticPr fontId="3"/>
  </si>
  <si>
    <t>奥戸3-17-4-101</t>
  </si>
  <si>
    <t>奥戸福祉館</t>
    <phoneticPr fontId="3"/>
  </si>
  <si>
    <t>H4.5</t>
    <phoneticPr fontId="3"/>
  </si>
  <si>
    <t>鎌倉3-7-1</t>
  </si>
  <si>
    <t>鎌倉福祉館</t>
    <phoneticPr fontId="3"/>
  </si>
  <si>
    <t>(社福)東京都手をつなぐ育成会</t>
    <rPh sb="1" eb="2">
      <t>シャ</t>
    </rPh>
    <rPh sb="2" eb="3">
      <t>フク</t>
    </rPh>
    <rPh sb="4" eb="7">
      <t>トウキョウト</t>
    </rPh>
    <rPh sb="7" eb="8">
      <t>テ</t>
    </rPh>
    <phoneticPr fontId="3"/>
  </si>
  <si>
    <t>H2.8</t>
    <phoneticPr fontId="3"/>
  </si>
  <si>
    <t>高砂5-10-1</t>
  </si>
  <si>
    <t>高砂福祉館</t>
    <phoneticPr fontId="3"/>
  </si>
  <si>
    <t>(社福)手をつなぐ福祉会</t>
    <rPh sb="1" eb="2">
      <t>シャ</t>
    </rPh>
    <rPh sb="2" eb="3">
      <t>フク</t>
    </rPh>
    <rPh sb="4" eb="5">
      <t>テ</t>
    </rPh>
    <rPh sb="9" eb="11">
      <t>フクシ</t>
    </rPh>
    <rPh sb="11" eb="12">
      <t>カイ</t>
    </rPh>
    <phoneticPr fontId="3"/>
  </si>
  <si>
    <t>S57.10</t>
    <phoneticPr fontId="3"/>
  </si>
  <si>
    <t>H17.4.1</t>
    <phoneticPr fontId="3"/>
  </si>
  <si>
    <t>水元5-16-11</t>
  </si>
  <si>
    <t>水元そよかぜ園</t>
    <phoneticPr fontId="3"/>
  </si>
  <si>
    <t>就労継続支援Ｂ型</t>
    <phoneticPr fontId="3"/>
  </si>
  <si>
    <t>S45.2</t>
    <phoneticPr fontId="3"/>
  </si>
  <si>
    <t>東四つ木3-8-10</t>
  </si>
  <si>
    <t>きね川福祉作業所</t>
    <rPh sb="2" eb="3">
      <t>カワ</t>
    </rPh>
    <phoneticPr fontId="3"/>
  </si>
  <si>
    <t>管理運営</t>
  </si>
  <si>
    <t>サービス種別</t>
    <rPh sb="4" eb="6">
      <t>シュベツ</t>
    </rPh>
    <phoneticPr fontId="3"/>
  </si>
  <si>
    <t>建築延
面積(㎡)</t>
    <rPh sb="0" eb="2">
      <t>ケンチク</t>
    </rPh>
    <phoneticPr fontId="3"/>
  </si>
  <si>
    <t>開設
年月日</t>
  </si>
  <si>
    <t>（令和3年4月1日現在）</t>
    <rPh sb="1" eb="3">
      <t>レイワ</t>
    </rPh>
    <rPh sb="4" eb="5">
      <t>ネン</t>
    </rPh>
    <rPh sb="6" eb="7">
      <t>ガツ</t>
    </rPh>
    <rPh sb="8" eb="9">
      <t>ニチ</t>
    </rPh>
    <rPh sb="9" eb="11">
      <t>ゲンザイ</t>
    </rPh>
    <phoneticPr fontId="3"/>
  </si>
  <si>
    <t>障害者通所施設</t>
    <rPh sb="0" eb="3">
      <t>ショウガイシャ</t>
    </rPh>
    <rPh sb="3" eb="5">
      <t>ツウショ</t>
    </rPh>
    <rPh sb="5" eb="7">
      <t>シセツ</t>
    </rPh>
    <phoneticPr fontId="3"/>
  </si>
  <si>
    <t>（２）区が設置し、社会福祉法人に運営主体を移管した障害者福祉施設</t>
    <rPh sb="3" eb="4">
      <t>ク</t>
    </rPh>
    <rPh sb="5" eb="7">
      <t>セッチ</t>
    </rPh>
    <rPh sb="9" eb="11">
      <t>シャカイ</t>
    </rPh>
    <rPh sb="11" eb="13">
      <t>フクシ</t>
    </rPh>
    <rPh sb="13" eb="15">
      <t>ホウジン</t>
    </rPh>
    <rPh sb="16" eb="18">
      <t>ウンエイ</t>
    </rPh>
    <rPh sb="18" eb="20">
      <t>シュタイ</t>
    </rPh>
    <rPh sb="21" eb="23">
      <t>イカン</t>
    </rPh>
    <rPh sb="25" eb="27">
      <t>ショウガイ</t>
    </rPh>
    <rPh sb="27" eb="28">
      <t>シャ</t>
    </rPh>
    <rPh sb="28" eb="30">
      <t>フクシ</t>
    </rPh>
    <rPh sb="30" eb="32">
      <t>シセツ</t>
    </rPh>
    <phoneticPr fontId="3"/>
  </si>
  <si>
    <t>（障害福祉課・地域振興課）</t>
    <rPh sb="1" eb="3">
      <t>ショウガイ</t>
    </rPh>
    <rPh sb="3" eb="6">
      <t>フクシカ</t>
    </rPh>
    <rPh sb="7" eb="9">
      <t>チイキ</t>
    </rPh>
    <rPh sb="9" eb="11">
      <t>シンコウ</t>
    </rPh>
    <rPh sb="11" eb="12">
      <t>カ</t>
    </rPh>
    <phoneticPr fontId="3"/>
  </si>
  <si>
    <t>S54.5.3</t>
    <phoneticPr fontId="3"/>
  </si>
  <si>
    <t>南水元2-13-1</t>
  </si>
  <si>
    <t>水元学び交流館
身体障害者コーナー</t>
    <rPh sb="2" eb="3">
      <t>マナ</t>
    </rPh>
    <rPh sb="4" eb="6">
      <t>コウリュウ</t>
    </rPh>
    <phoneticPr fontId="3"/>
  </si>
  <si>
    <t>H1.9</t>
    <phoneticPr fontId="1"/>
  </si>
  <si>
    <r>
      <t xml:space="preserve">立石5-27-1
</t>
    </r>
    <r>
      <rPr>
        <sz val="9"/>
        <color theme="1"/>
        <rFont val="ＭＳ ゴシック"/>
        <family val="3"/>
        <charset val="128"/>
      </rPr>
      <t>ウィメンズパル内</t>
    </r>
    <rPh sb="0" eb="2">
      <t>タテイシ</t>
    </rPh>
    <rPh sb="16" eb="17">
      <t>ナイ</t>
    </rPh>
    <phoneticPr fontId="3"/>
  </si>
  <si>
    <t>障害者就労
支援センター</t>
    <rPh sb="0" eb="3">
      <t>ショウガイシャ</t>
    </rPh>
    <rPh sb="3" eb="5">
      <t>シュウロウ</t>
    </rPh>
    <rPh sb="6" eb="8">
      <t>シエン</t>
    </rPh>
    <phoneticPr fontId="3"/>
  </si>
  <si>
    <t>令和2年度
利用者数</t>
    <rPh sb="0" eb="2">
      <t>レイワ</t>
    </rPh>
    <rPh sb="3" eb="5">
      <t>ネンド</t>
    </rPh>
    <phoneticPr fontId="3"/>
  </si>
  <si>
    <t>登録者数</t>
    <phoneticPr fontId="1"/>
  </si>
  <si>
    <t>専任
職員数</t>
  </si>
  <si>
    <t>イ　その他の障害者福祉施設</t>
    <rPh sb="4" eb="5">
      <t>タ</t>
    </rPh>
    <rPh sb="6" eb="9">
      <t>ショウガイシャ</t>
    </rPh>
    <rPh sb="9" eb="11">
      <t>フクシ</t>
    </rPh>
    <rPh sb="11" eb="13">
      <t>シセツ</t>
    </rPh>
    <phoneticPr fontId="3"/>
  </si>
  <si>
    <t>（障害者施設課）</t>
    <rPh sb="1" eb="4">
      <t>ショウガイシャ</t>
    </rPh>
    <rPh sb="4" eb="6">
      <t>シセツ</t>
    </rPh>
    <rPh sb="6" eb="7">
      <t>カ</t>
    </rPh>
    <phoneticPr fontId="3"/>
  </si>
  <si>
    <t>児童発達支援</t>
    <rPh sb="0" eb="2">
      <t>ジドウ</t>
    </rPh>
    <rPh sb="2" eb="4">
      <t>ハッタツ</t>
    </rPh>
    <rPh sb="4" eb="6">
      <t>シエン</t>
    </rPh>
    <phoneticPr fontId="3"/>
  </si>
  <si>
    <t>H6.2</t>
    <phoneticPr fontId="1"/>
  </si>
  <si>
    <r>
      <t xml:space="preserve">水元4-6-15
</t>
    </r>
    <r>
      <rPr>
        <sz val="9"/>
        <color theme="1"/>
        <rFont val="ＭＳ ゴシック"/>
        <family val="3"/>
        <charset val="128"/>
      </rPr>
      <t>水元憩い交流館2階</t>
    </r>
    <rPh sb="0" eb="2">
      <t>ミズモト</t>
    </rPh>
    <rPh sb="9" eb="11">
      <t>ミズモト</t>
    </rPh>
    <rPh sb="11" eb="12">
      <t>イコイ</t>
    </rPh>
    <rPh sb="13" eb="15">
      <t>コウリュウ</t>
    </rPh>
    <rPh sb="15" eb="16">
      <t>カン</t>
    </rPh>
    <rPh sb="17" eb="18">
      <t>カイ</t>
    </rPh>
    <phoneticPr fontId="1"/>
  </si>
  <si>
    <t>子ども発達センター
分室</t>
    <rPh sb="0" eb="1">
      <t>コ</t>
    </rPh>
    <rPh sb="3" eb="5">
      <t>ハッタツ</t>
    </rPh>
    <rPh sb="10" eb="12">
      <t>ブンシツ</t>
    </rPh>
    <phoneticPr fontId="3"/>
  </si>
  <si>
    <t>自立訓練（機能訓練・生活訓練）</t>
    <rPh sb="0" eb="2">
      <t>ジリツ</t>
    </rPh>
    <rPh sb="2" eb="4">
      <t>クンレン</t>
    </rPh>
    <rPh sb="5" eb="7">
      <t>キノウ</t>
    </rPh>
    <rPh sb="7" eb="9">
      <t>クンレン</t>
    </rPh>
    <rPh sb="10" eb="12">
      <t>セイカツ</t>
    </rPh>
    <rPh sb="12" eb="14">
      <t>クンレン</t>
    </rPh>
    <phoneticPr fontId="3"/>
  </si>
  <si>
    <t>自立訓練事業所</t>
    <rPh sb="0" eb="2">
      <t>ジリツ</t>
    </rPh>
    <rPh sb="2" eb="4">
      <t>クンレン</t>
    </rPh>
    <rPh sb="4" eb="7">
      <t>ジギョウショ</t>
    </rPh>
    <phoneticPr fontId="3"/>
  </si>
  <si>
    <t>地域活動支援
センター</t>
    <rPh sb="0" eb="2">
      <t>チイキ</t>
    </rPh>
    <rPh sb="2" eb="4">
      <t>カツドウ</t>
    </rPh>
    <rPh sb="4" eb="6">
      <t>シエン</t>
    </rPh>
    <phoneticPr fontId="3"/>
  </si>
  <si>
    <t>地域活動
支援センター</t>
    <rPh sb="0" eb="2">
      <t>チイキ</t>
    </rPh>
    <rPh sb="2" eb="4">
      <t>カツドウ</t>
    </rPh>
    <rPh sb="5" eb="7">
      <t>シエン</t>
    </rPh>
    <phoneticPr fontId="3"/>
  </si>
  <si>
    <t>障害者生活
介護事業所</t>
    <rPh sb="0" eb="2">
      <t>ショウガイ</t>
    </rPh>
    <rPh sb="2" eb="3">
      <t>シャ</t>
    </rPh>
    <rPh sb="3" eb="5">
      <t>セイカツ</t>
    </rPh>
    <rPh sb="6" eb="8">
      <t>カイゴ</t>
    </rPh>
    <rPh sb="8" eb="10">
      <t>ジギョウ</t>
    </rPh>
    <rPh sb="10" eb="11">
      <t>ジョ</t>
    </rPh>
    <phoneticPr fontId="3"/>
  </si>
  <si>
    <t>H17.3</t>
    <phoneticPr fontId="3"/>
  </si>
  <si>
    <t>堀切3-34-1
ウェルピアかつしか内</t>
    <rPh sb="0" eb="2">
      <t>ホリキリ</t>
    </rPh>
    <rPh sb="18" eb="19">
      <t>ナイ</t>
    </rPh>
    <phoneticPr fontId="3"/>
  </si>
  <si>
    <t>子ども発達センター
本館・別館</t>
    <rPh sb="0" eb="1">
      <t>コ</t>
    </rPh>
    <rPh sb="3" eb="5">
      <t>ハッタツ</t>
    </rPh>
    <rPh sb="10" eb="12">
      <t>ホンカン</t>
    </rPh>
    <rPh sb="13" eb="15">
      <t>ベッカン</t>
    </rPh>
    <phoneticPr fontId="3"/>
  </si>
  <si>
    <t>サ－ビス
種別</t>
    <rPh sb="5" eb="6">
      <t>タネ</t>
    </rPh>
    <rPh sb="6" eb="7">
      <t>ベツ</t>
    </rPh>
    <phoneticPr fontId="3"/>
  </si>
  <si>
    <t>ア　障害者福祉センター</t>
    <rPh sb="2" eb="5">
      <t>ショウガイシャ</t>
    </rPh>
    <rPh sb="5" eb="7">
      <t>フクシ</t>
    </rPh>
    <phoneticPr fontId="3"/>
  </si>
  <si>
    <t>（１）区が設置した障害者福祉施設</t>
    <rPh sb="3" eb="4">
      <t>ク</t>
    </rPh>
    <rPh sb="5" eb="7">
      <t>セッチ</t>
    </rPh>
    <rPh sb="9" eb="11">
      <t>ショウガイ</t>
    </rPh>
    <rPh sb="11" eb="12">
      <t>シャ</t>
    </rPh>
    <rPh sb="12" eb="14">
      <t>フクシ</t>
    </rPh>
    <rPh sb="14" eb="16">
      <t>シセツ</t>
    </rPh>
    <phoneticPr fontId="3"/>
  </si>
  <si>
    <t>３　障害者福祉</t>
    <phoneticPr fontId="3"/>
  </si>
  <si>
    <t>（次ページに続く）（障害福祉課）</t>
    <rPh sb="1" eb="2">
      <t>ツギ</t>
    </rPh>
    <rPh sb="6" eb="7">
      <t>ツヅ</t>
    </rPh>
    <rPh sb="10" eb="12">
      <t>ショウガイ</t>
    </rPh>
    <rPh sb="12" eb="15">
      <t>フクシカ</t>
    </rPh>
    <phoneticPr fontId="3"/>
  </si>
  <si>
    <t>ＮＰＯ法人葛飾幼児グループ</t>
    <rPh sb="3" eb="5">
      <t>ホウジン</t>
    </rPh>
    <rPh sb="5" eb="7">
      <t>カツシカ</t>
    </rPh>
    <rPh sb="7" eb="9">
      <t>ヨウジ</t>
    </rPh>
    <phoneticPr fontId="3"/>
  </si>
  <si>
    <t>四つ木5-6-7</t>
    <rPh sb="0" eb="1">
      <t>ヨ</t>
    </rPh>
    <rPh sb="2" eb="3">
      <t>キ</t>
    </rPh>
    <phoneticPr fontId="3"/>
  </si>
  <si>
    <t>葛飾幼児グループ</t>
    <rPh sb="0" eb="2">
      <t>カツシカ</t>
    </rPh>
    <rPh sb="2" eb="4">
      <t>ヨウジ</t>
    </rPh>
    <phoneticPr fontId="3"/>
  </si>
  <si>
    <t>ＮＰＯ法人風の子会</t>
    <rPh sb="3" eb="5">
      <t>ホウジン</t>
    </rPh>
    <rPh sb="5" eb="6">
      <t>カゼ</t>
    </rPh>
    <rPh sb="7" eb="8">
      <t>コ</t>
    </rPh>
    <rPh sb="8" eb="9">
      <t>カイ</t>
    </rPh>
    <phoneticPr fontId="3"/>
  </si>
  <si>
    <t>西水元5-11-3</t>
    <phoneticPr fontId="3"/>
  </si>
  <si>
    <t>風の子キッズ</t>
    <rPh sb="0" eb="1">
      <t>カゼ</t>
    </rPh>
    <rPh sb="2" eb="3">
      <t>コ</t>
    </rPh>
    <phoneticPr fontId="3"/>
  </si>
  <si>
    <t>児童発達支援
放課後等デイサービス</t>
    <rPh sb="0" eb="2">
      <t>ジドウ</t>
    </rPh>
    <rPh sb="2" eb="4">
      <t>ハッタツ</t>
    </rPh>
    <rPh sb="4" eb="6">
      <t>シエン</t>
    </rPh>
    <rPh sb="7" eb="11">
      <t>ホウカゴトウ</t>
    </rPh>
    <phoneticPr fontId="3"/>
  </si>
  <si>
    <t>亀有2-22-11</t>
    <rPh sb="0" eb="2">
      <t>カメアリ</t>
    </rPh>
    <phoneticPr fontId="3"/>
  </si>
  <si>
    <t>【児童発達支援センター】
のぞみ学園かめあり</t>
    <rPh sb="1" eb="3">
      <t>ジドウ</t>
    </rPh>
    <rPh sb="3" eb="5">
      <t>ハッタツ</t>
    </rPh>
    <rPh sb="5" eb="7">
      <t>シエン</t>
    </rPh>
    <rPh sb="16" eb="18">
      <t>ガクエン</t>
    </rPh>
    <phoneticPr fontId="3"/>
  </si>
  <si>
    <t>(社福）のゆり会</t>
    <rPh sb="7" eb="8">
      <t>カイ</t>
    </rPh>
    <phoneticPr fontId="3"/>
  </si>
  <si>
    <t>高砂7-26-3</t>
    <phoneticPr fontId="3"/>
  </si>
  <si>
    <t>のぞみ発達支援室たかさご</t>
    <rPh sb="5" eb="7">
      <t>シエン</t>
    </rPh>
    <rPh sb="7" eb="8">
      <t>シツ</t>
    </rPh>
    <phoneticPr fontId="3"/>
  </si>
  <si>
    <t>イ　障害児通所施設</t>
    <rPh sb="2" eb="5">
      <t>ショウガイジ</t>
    </rPh>
    <rPh sb="5" eb="7">
      <t>ツウショ</t>
    </rPh>
    <rPh sb="7" eb="9">
      <t>シセツ</t>
    </rPh>
    <phoneticPr fontId="3"/>
  </si>
  <si>
    <t>(社福)アストリー</t>
    <rPh sb="1" eb="3">
      <t>シャフク</t>
    </rPh>
    <phoneticPr fontId="1"/>
  </si>
  <si>
    <t>生活介護</t>
    <rPh sb="0" eb="4">
      <t>セイカツカイゴ</t>
    </rPh>
    <phoneticPr fontId="1"/>
  </si>
  <si>
    <t>柴又6-36-14</t>
    <rPh sb="0" eb="2">
      <t>シバマタ</t>
    </rPh>
    <phoneticPr fontId="1"/>
  </si>
  <si>
    <t>障がい者生活介護事業所
スプラウト柴又</t>
    <rPh sb="0" eb="1">
      <t>ショウ</t>
    </rPh>
    <rPh sb="3" eb="4">
      <t>シャ</t>
    </rPh>
    <rPh sb="4" eb="6">
      <t>セイカツ</t>
    </rPh>
    <rPh sb="6" eb="8">
      <t>カイゴ</t>
    </rPh>
    <rPh sb="8" eb="11">
      <t>ジギョウショ</t>
    </rPh>
    <rPh sb="17" eb="19">
      <t>シバマタ</t>
    </rPh>
    <phoneticPr fontId="1"/>
  </si>
  <si>
    <t>株式会社むgengo design</t>
  </si>
  <si>
    <t>就労継続支援Ｂ型</t>
  </si>
  <si>
    <t>奥戸2-32-5</t>
    <rPh sb="0" eb="2">
      <t>オクド</t>
    </rPh>
    <phoneticPr fontId="1"/>
  </si>
  <si>
    <t>り ｍｉｘ ｓｔｕｄｉｏ とら</t>
    <phoneticPr fontId="1"/>
  </si>
  <si>
    <t>株式会社静文堂</t>
    <rPh sb="0" eb="4">
      <t>カブシキガイシャ</t>
    </rPh>
    <rPh sb="4" eb="5">
      <t>セイ</t>
    </rPh>
    <rPh sb="5" eb="6">
      <t>ブン</t>
    </rPh>
    <rPh sb="6" eb="7">
      <t>ドウ</t>
    </rPh>
    <phoneticPr fontId="3"/>
  </si>
  <si>
    <t>西新小岩4-31-2</t>
    <phoneticPr fontId="3"/>
  </si>
  <si>
    <t>花だより　リアン</t>
    <rPh sb="0" eb="1">
      <t>ハナ</t>
    </rPh>
    <phoneticPr fontId="3"/>
  </si>
  <si>
    <t>合同会社ユーマ・ミューズ</t>
  </si>
  <si>
    <t>立石7-31-5</t>
  </si>
  <si>
    <t>はつね立石</t>
    <rPh sb="3" eb="5">
      <t>タテイシ</t>
    </rPh>
    <phoneticPr fontId="3"/>
  </si>
  <si>
    <t>株式会社ココルポート</t>
    <rPh sb="0" eb="2">
      <t>カブシキ</t>
    </rPh>
    <rPh sb="2" eb="4">
      <t>カイシャ</t>
    </rPh>
    <phoneticPr fontId="3"/>
  </si>
  <si>
    <t>就労移行支援、就労定着支援</t>
    <phoneticPr fontId="3"/>
  </si>
  <si>
    <t>西新小岩1-3-11-5F</t>
  </si>
  <si>
    <t>Ｃｏｃｏｒｐｏｒｔ
新小岩駅前Ｏｆｆｉｃｅ</t>
    <rPh sb="10" eb="13">
      <t>シンコイワ</t>
    </rPh>
    <rPh sb="13" eb="14">
      <t>エキ</t>
    </rPh>
    <rPh sb="14" eb="15">
      <t>マエ</t>
    </rPh>
    <phoneticPr fontId="3"/>
  </si>
  <si>
    <t>フューチャーダイアリー株式会社</t>
    <rPh sb="11" eb="15">
      <t>カブシキガイシャ</t>
    </rPh>
    <phoneticPr fontId="3"/>
  </si>
  <si>
    <t>南水元2-23-20</t>
    <rPh sb="0" eb="1">
      <t>ミナミ</t>
    </rPh>
    <rPh sb="1" eb="3">
      <t>ミズモト</t>
    </rPh>
    <phoneticPr fontId="3"/>
  </si>
  <si>
    <t>叶夢</t>
    <rPh sb="0" eb="2">
      <t>カナン</t>
    </rPh>
    <phoneticPr fontId="3"/>
  </si>
  <si>
    <t>合同会社1st-planning</t>
    <phoneticPr fontId="3"/>
  </si>
  <si>
    <t>就労継続支援Ａ型</t>
    <phoneticPr fontId="3"/>
  </si>
  <si>
    <t>柴又6-12-18</t>
    <rPh sb="0" eb="2">
      <t>シバマタ</t>
    </rPh>
    <phoneticPr fontId="3"/>
  </si>
  <si>
    <t>ファーストプランニング</t>
    <phoneticPr fontId="3"/>
  </si>
  <si>
    <t>株式会社ビジネスパートナーズ</t>
  </si>
  <si>
    <t>就労移行支援、就労定着支援、
就労継続支援Ｂ型</t>
    <rPh sb="0" eb="2">
      <t>シュウロウ</t>
    </rPh>
    <rPh sb="2" eb="4">
      <t>イコウ</t>
    </rPh>
    <rPh sb="4" eb="6">
      <t>シエン</t>
    </rPh>
    <rPh sb="7" eb="13">
      <t>シュウロウテイチャクシエン</t>
    </rPh>
    <phoneticPr fontId="3"/>
  </si>
  <si>
    <t>金町6-5-8</t>
    <rPh sb="0" eb="2">
      <t>カナマチ</t>
    </rPh>
    <phoneticPr fontId="3"/>
  </si>
  <si>
    <t>あさひ</t>
    <phoneticPr fontId="3"/>
  </si>
  <si>
    <t>UpDraft合同会社</t>
    <rPh sb="7" eb="9">
      <t>ゴウドウ</t>
    </rPh>
    <rPh sb="9" eb="11">
      <t>ガイシャ</t>
    </rPh>
    <phoneticPr fontId="3"/>
  </si>
  <si>
    <t>東金町1-42-10</t>
    <rPh sb="0" eb="1">
      <t>ヒガシ</t>
    </rPh>
    <rPh sb="1" eb="3">
      <t>カナマチ</t>
    </rPh>
    <phoneticPr fontId="3"/>
  </si>
  <si>
    <t>アップドラフト</t>
    <phoneticPr fontId="3"/>
  </si>
  <si>
    <t>(社福)章佑会</t>
    <rPh sb="1" eb="2">
      <t>シャ</t>
    </rPh>
    <rPh sb="2" eb="3">
      <t>フク</t>
    </rPh>
    <rPh sb="4" eb="7">
      <t>ショウユウカイ</t>
    </rPh>
    <phoneticPr fontId="3"/>
  </si>
  <si>
    <t>生活介護、就労継続支援Ｂ型</t>
    <phoneticPr fontId="3"/>
  </si>
  <si>
    <t>新小岩1-5-2</t>
    <rPh sb="0" eb="3">
      <t>シンコイワ</t>
    </rPh>
    <phoneticPr fontId="3"/>
  </si>
  <si>
    <t>やすらぎリバーシティ</t>
    <phoneticPr fontId="3"/>
  </si>
  <si>
    <t>ＮＰＯ法人めぐみの</t>
    <rPh sb="3" eb="5">
      <t>ホウジン</t>
    </rPh>
    <phoneticPr fontId="3"/>
  </si>
  <si>
    <t>就労定着支援、就労継続支援Ｂ型</t>
    <rPh sb="0" eb="6">
      <t>シュウロウテイチャクシエン</t>
    </rPh>
    <phoneticPr fontId="3"/>
  </si>
  <si>
    <t>新宿2-15-10</t>
    <rPh sb="0" eb="2">
      <t>シンジュク</t>
    </rPh>
    <phoneticPr fontId="3"/>
  </si>
  <si>
    <t>就労支援施設
すずかぜ・新宿</t>
    <rPh sb="0" eb="2">
      <t>シュウロウ</t>
    </rPh>
    <rPh sb="2" eb="4">
      <t>シエン</t>
    </rPh>
    <rPh sb="4" eb="6">
      <t>シセツ</t>
    </rPh>
    <rPh sb="12" eb="14">
      <t>ニイジュク</t>
    </rPh>
    <phoneticPr fontId="3"/>
  </si>
  <si>
    <t>株式会社オフィス華</t>
    <rPh sb="0" eb="2">
      <t>カブシキ</t>
    </rPh>
    <rPh sb="2" eb="4">
      <t>カイシャ</t>
    </rPh>
    <rPh sb="8" eb="9">
      <t>ハナ</t>
    </rPh>
    <phoneticPr fontId="3"/>
  </si>
  <si>
    <t>堀切2-6-4</t>
    <rPh sb="0" eb="2">
      <t>ホリキリ</t>
    </rPh>
    <phoneticPr fontId="3"/>
  </si>
  <si>
    <t>レッツ・エンジョイ</t>
    <phoneticPr fontId="3"/>
  </si>
  <si>
    <t>東京都指定管理者
(社福)全国重症心身障害児（者）を守る会</t>
    <rPh sb="0" eb="3">
      <t>トウキョウト</t>
    </rPh>
    <rPh sb="3" eb="5">
      <t>シテイ</t>
    </rPh>
    <rPh sb="5" eb="8">
      <t>カンリシャ</t>
    </rPh>
    <rPh sb="13" eb="15">
      <t>ゼンコク</t>
    </rPh>
    <rPh sb="15" eb="17">
      <t>ジュウショウ</t>
    </rPh>
    <rPh sb="17" eb="19">
      <t>シンシン</t>
    </rPh>
    <rPh sb="19" eb="21">
      <t>ショウガイ</t>
    </rPh>
    <rPh sb="21" eb="22">
      <t>ジ</t>
    </rPh>
    <rPh sb="23" eb="24">
      <t>シャ</t>
    </rPh>
    <rPh sb="26" eb="27">
      <t>マモ</t>
    </rPh>
    <rPh sb="28" eb="29">
      <t>カイ</t>
    </rPh>
    <phoneticPr fontId="3"/>
  </si>
  <si>
    <t>生活介護</t>
    <phoneticPr fontId="3"/>
  </si>
  <si>
    <t>東四つ木4-44-1-101</t>
    <rPh sb="0" eb="1">
      <t>ヒガシ</t>
    </rPh>
    <rPh sb="1" eb="2">
      <t>ヨ</t>
    </rPh>
    <rPh sb="3" eb="4">
      <t>ギ</t>
    </rPh>
    <phoneticPr fontId="3"/>
  </si>
  <si>
    <t>東京都立東大和療育センター分園
よつぎ療育園</t>
    <rPh sb="0" eb="2">
      <t>トウキョウ</t>
    </rPh>
    <rPh sb="2" eb="4">
      <t>トリツ</t>
    </rPh>
    <rPh sb="4" eb="7">
      <t>ヒガシヤマト</t>
    </rPh>
    <rPh sb="7" eb="9">
      <t>リョウイク</t>
    </rPh>
    <rPh sb="13" eb="14">
      <t>ブン</t>
    </rPh>
    <rPh sb="14" eb="15">
      <t>エン</t>
    </rPh>
    <rPh sb="19" eb="21">
      <t>リョウイク</t>
    </rPh>
    <rPh sb="21" eb="22">
      <t>エン</t>
    </rPh>
    <phoneticPr fontId="3"/>
  </si>
  <si>
    <t>(社福)東京コロニー</t>
    <rPh sb="4" eb="6">
      <t>トウキョウ</t>
    </rPh>
    <phoneticPr fontId="3"/>
  </si>
  <si>
    <t>就労移行支援、就労継続支援Ａ型、
就労継続支援Ｂ型</t>
    <phoneticPr fontId="3"/>
  </si>
  <si>
    <t>金町2-8-20(金町工場)
立石8-50-1(立石工場)</t>
    <rPh sb="0" eb="2">
      <t>カナマチ</t>
    </rPh>
    <rPh sb="9" eb="11">
      <t>カナマチ</t>
    </rPh>
    <rPh sb="11" eb="13">
      <t>コウジョウ</t>
    </rPh>
    <rPh sb="15" eb="17">
      <t>タテイシ</t>
    </rPh>
    <rPh sb="24" eb="26">
      <t>タテイシ</t>
    </rPh>
    <phoneticPr fontId="3"/>
  </si>
  <si>
    <t>東京都葛飾福祉工場</t>
    <rPh sb="0" eb="3">
      <t>トウキョウト</t>
    </rPh>
    <rPh sb="3" eb="5">
      <t>カツシカ</t>
    </rPh>
    <rPh sb="5" eb="7">
      <t>フクシ</t>
    </rPh>
    <rPh sb="7" eb="9">
      <t>コウジョウ</t>
    </rPh>
    <phoneticPr fontId="3"/>
  </si>
  <si>
    <t>かがやき株式会社</t>
    <rPh sb="4" eb="6">
      <t>カブシキ</t>
    </rPh>
    <rPh sb="6" eb="8">
      <t>カイシャ</t>
    </rPh>
    <phoneticPr fontId="3"/>
  </si>
  <si>
    <t>小菅4-8-6</t>
    <rPh sb="0" eb="2">
      <t>コスゲ</t>
    </rPh>
    <phoneticPr fontId="3"/>
  </si>
  <si>
    <t>かがやき夢工場</t>
    <rPh sb="4" eb="5">
      <t>ユメ</t>
    </rPh>
    <rPh sb="5" eb="7">
      <t>コウジョウ</t>
    </rPh>
    <phoneticPr fontId="3"/>
  </si>
  <si>
    <t>ＮＰＯ法人おおぞら会</t>
    <rPh sb="3" eb="5">
      <t>ホウジン</t>
    </rPh>
    <rPh sb="9" eb="10">
      <t>カイ</t>
    </rPh>
    <phoneticPr fontId="3"/>
  </si>
  <si>
    <t>細田5-16-11</t>
    <rPh sb="0" eb="2">
      <t>ホソダ</t>
    </rPh>
    <phoneticPr fontId="3"/>
  </si>
  <si>
    <t>就労支援センターファンタジア</t>
    <rPh sb="0" eb="2">
      <t>シュウロウ</t>
    </rPh>
    <rPh sb="2" eb="4">
      <t>シエン</t>
    </rPh>
    <phoneticPr fontId="3"/>
  </si>
  <si>
    <t>ＮＰＯ法人むう</t>
    <rPh sb="3" eb="5">
      <t>ホウジン</t>
    </rPh>
    <phoneticPr fontId="3"/>
  </si>
  <si>
    <t>東四つ木3-49-10</t>
    <rPh sb="0" eb="2">
      <t>ヒガシヨ</t>
    </rPh>
    <rPh sb="3" eb="4">
      <t>ギ</t>
    </rPh>
    <phoneticPr fontId="3"/>
  </si>
  <si>
    <t>こすもす</t>
  </si>
  <si>
    <t>ＮＰＯ法人未来空間ぽむぽむ</t>
    <rPh sb="3" eb="5">
      <t>ホウジン</t>
    </rPh>
    <rPh sb="5" eb="7">
      <t>ミライ</t>
    </rPh>
    <rPh sb="7" eb="9">
      <t>クウカン</t>
    </rPh>
    <phoneticPr fontId="3"/>
  </si>
  <si>
    <t>青戸5-2-9</t>
    <rPh sb="0" eb="2">
      <t>アオト</t>
    </rPh>
    <phoneticPr fontId="3"/>
  </si>
  <si>
    <t>ぽむの樹</t>
    <rPh sb="3" eb="4">
      <t>キ</t>
    </rPh>
    <phoneticPr fontId="3"/>
  </si>
  <si>
    <t>東立石2-17-14</t>
  </si>
  <si>
    <t>生活介護事業所シャングリラ</t>
    <rPh sb="0" eb="2">
      <t>セイカツ</t>
    </rPh>
    <rPh sb="2" eb="4">
      <t>カイゴ</t>
    </rPh>
    <rPh sb="4" eb="6">
      <t>ジギョウ</t>
    </rPh>
    <rPh sb="6" eb="7">
      <t>ショ</t>
    </rPh>
    <phoneticPr fontId="3"/>
  </si>
  <si>
    <t>東堀切1-16-22</t>
    <rPh sb="0" eb="1">
      <t>ヒガシ</t>
    </rPh>
    <rPh sb="1" eb="3">
      <t>ホリキリ</t>
    </rPh>
    <phoneticPr fontId="3"/>
  </si>
  <si>
    <t>Ｃｒａｆｔ</t>
    <phoneticPr fontId="3"/>
  </si>
  <si>
    <t>奥戸2-1-8</t>
    <rPh sb="0" eb="2">
      <t>オクド</t>
    </rPh>
    <phoneticPr fontId="3"/>
  </si>
  <si>
    <t>シャイン</t>
    <phoneticPr fontId="3"/>
  </si>
  <si>
    <t>就労移行支援、自立訓練(生活訓練)</t>
    <phoneticPr fontId="3"/>
  </si>
  <si>
    <t>立石5-10-10
立石5-16-3</t>
    <rPh sb="0" eb="2">
      <t>タテイシ</t>
    </rPh>
    <rPh sb="10" eb="12">
      <t>タテイシ</t>
    </rPh>
    <phoneticPr fontId="3"/>
  </si>
  <si>
    <t>フォレスト</t>
    <phoneticPr fontId="3"/>
  </si>
  <si>
    <t>(社福)原町成年寮</t>
    <rPh sb="4" eb="6">
      <t>ハラマチ</t>
    </rPh>
    <rPh sb="6" eb="8">
      <t>セイネン</t>
    </rPh>
    <rPh sb="8" eb="9">
      <t>リョウ</t>
    </rPh>
    <phoneticPr fontId="3"/>
  </si>
  <si>
    <t>立石1-7-29</t>
    <rPh sb="0" eb="2">
      <t>タテイシ</t>
    </rPh>
    <phoneticPr fontId="3"/>
  </si>
  <si>
    <t>生活介護事業所アンジュ</t>
    <rPh sb="0" eb="2">
      <t>セイカツ</t>
    </rPh>
    <rPh sb="2" eb="4">
      <t>カイゴ</t>
    </rPh>
    <rPh sb="4" eb="7">
      <t>ジギョウショ</t>
    </rPh>
    <phoneticPr fontId="3"/>
  </si>
  <si>
    <t>新宿1-1-15</t>
    <rPh sb="0" eb="2">
      <t>ニイジュク</t>
    </rPh>
    <phoneticPr fontId="3"/>
  </si>
  <si>
    <t>かがやけ第２共同作業所</t>
    <phoneticPr fontId="3"/>
  </si>
  <si>
    <t>(社福)かがやけ福祉会</t>
    <rPh sb="1" eb="2">
      <t>シャ</t>
    </rPh>
    <rPh sb="2" eb="3">
      <t>フク</t>
    </rPh>
    <rPh sb="8" eb="10">
      <t>フクシ</t>
    </rPh>
    <rPh sb="10" eb="11">
      <t>カイ</t>
    </rPh>
    <phoneticPr fontId="3"/>
  </si>
  <si>
    <t>細田3-5-3</t>
    <rPh sb="0" eb="2">
      <t>ホソダ</t>
    </rPh>
    <phoneticPr fontId="3"/>
  </si>
  <si>
    <t>かがやけ共同作業所</t>
    <phoneticPr fontId="3"/>
  </si>
  <si>
    <t>生活介護、就労継続支援Ｂ型、
自立訓練（生活訓練）</t>
    <rPh sb="15" eb="17">
      <t>ジリツ</t>
    </rPh>
    <rPh sb="17" eb="19">
      <t>クンレン</t>
    </rPh>
    <rPh sb="20" eb="22">
      <t>セイカツ</t>
    </rPh>
    <rPh sb="22" eb="24">
      <t>クンレン</t>
    </rPh>
    <phoneticPr fontId="3"/>
  </si>
  <si>
    <t>青戸8-24-27</t>
    <rPh sb="0" eb="2">
      <t>アオト</t>
    </rPh>
    <phoneticPr fontId="3"/>
  </si>
  <si>
    <t>パランしょうぶ</t>
    <phoneticPr fontId="3"/>
  </si>
  <si>
    <t>就労移行支援、就労定着支援、
就労継続支援Ｂ型</t>
    <rPh sb="7" eb="9">
      <t>シュウロウ</t>
    </rPh>
    <rPh sb="9" eb="11">
      <t>テイチャク</t>
    </rPh>
    <rPh sb="11" eb="13">
      <t>シエン</t>
    </rPh>
    <phoneticPr fontId="3"/>
  </si>
  <si>
    <t>奥戸1-1-1</t>
    <rPh sb="0" eb="2">
      <t>オクド</t>
    </rPh>
    <phoneticPr fontId="3"/>
  </si>
  <si>
    <t>しょうぶエバンズ</t>
    <phoneticPr fontId="3"/>
  </si>
  <si>
    <t>青戸5-20-6</t>
    <rPh sb="0" eb="2">
      <t>アオト</t>
    </rPh>
    <phoneticPr fontId="3"/>
  </si>
  <si>
    <t>青戸しょうぶ</t>
    <rPh sb="0" eb="2">
      <t>アオト</t>
    </rPh>
    <phoneticPr fontId="3"/>
  </si>
  <si>
    <t>生活介護、就労継続支援Ｂ型</t>
    <rPh sb="0" eb="2">
      <t>セイカツ</t>
    </rPh>
    <rPh sb="2" eb="4">
      <t>カイゴ</t>
    </rPh>
    <phoneticPr fontId="3"/>
  </si>
  <si>
    <t>高砂2-8-1</t>
    <rPh sb="0" eb="2">
      <t>タカサゴ</t>
    </rPh>
    <phoneticPr fontId="3"/>
  </si>
  <si>
    <t>葛飾しょうぶ園</t>
    <rPh sb="0" eb="2">
      <t>カツシカ</t>
    </rPh>
    <rPh sb="6" eb="7">
      <t>エン</t>
    </rPh>
    <phoneticPr fontId="3"/>
  </si>
  <si>
    <t>ア　障害者通所施設</t>
    <rPh sb="2" eb="5">
      <t>ショウガイシャ</t>
    </rPh>
    <rPh sb="5" eb="6">
      <t>ツウ</t>
    </rPh>
    <rPh sb="6" eb="7">
      <t>ショ</t>
    </rPh>
    <rPh sb="7" eb="9">
      <t>シセツ</t>
    </rPh>
    <phoneticPr fontId="3"/>
  </si>
  <si>
    <t>（３）民間社会福祉法人等が運営する障害者福祉施設</t>
    <rPh sb="3" eb="5">
      <t>ミンカン</t>
    </rPh>
    <rPh sb="5" eb="7">
      <t>シャカイ</t>
    </rPh>
    <rPh sb="7" eb="9">
      <t>フクシ</t>
    </rPh>
    <rPh sb="9" eb="12">
      <t>ホウジンナド</t>
    </rPh>
    <rPh sb="13" eb="15">
      <t>ウンエイ</t>
    </rPh>
    <rPh sb="17" eb="19">
      <t>ショウガイ</t>
    </rPh>
    <rPh sb="19" eb="20">
      <t>シャ</t>
    </rPh>
    <rPh sb="20" eb="22">
      <t>フクシ</t>
    </rPh>
    <rPh sb="22" eb="24">
      <t>シセツ</t>
    </rPh>
    <phoneticPr fontId="3"/>
  </si>
  <si>
    <t>ＮＰＯ法人ダッシュ</t>
  </si>
  <si>
    <t>児童発達支援
放課後等デイサービス</t>
    <phoneticPr fontId="3"/>
  </si>
  <si>
    <t>宝町2-6-14</t>
    <phoneticPr fontId="3"/>
  </si>
  <si>
    <t>重症児デイサービスｄａｓｈ</t>
    <phoneticPr fontId="3"/>
  </si>
  <si>
    <t>株式会社ウッディ</t>
    <rPh sb="0" eb="4">
      <t>カブシキガイシャ</t>
    </rPh>
    <phoneticPr fontId="3"/>
  </si>
  <si>
    <t>水元3-9-11</t>
    <phoneticPr fontId="3"/>
  </si>
  <si>
    <t>はーとＤＥサンタ</t>
    <phoneticPr fontId="3"/>
  </si>
  <si>
    <t>一般社団法人ハッピーライフ</t>
    <rPh sb="0" eb="2">
      <t>イッパン</t>
    </rPh>
    <rPh sb="2" eb="4">
      <t>シャダン</t>
    </rPh>
    <rPh sb="4" eb="6">
      <t>ホウジン</t>
    </rPh>
    <phoneticPr fontId="3"/>
  </si>
  <si>
    <t>放課後等デイサービス</t>
    <phoneticPr fontId="3"/>
  </si>
  <si>
    <t>東金町1-40-4</t>
    <rPh sb="0" eb="1">
      <t>ヒガシ</t>
    </rPh>
    <rPh sb="1" eb="3">
      <t>カナマチ</t>
    </rPh>
    <phoneticPr fontId="3"/>
  </si>
  <si>
    <t>このこのリーフ葛飾</t>
    <rPh sb="7" eb="9">
      <t>カツシカ</t>
    </rPh>
    <phoneticPr fontId="3"/>
  </si>
  <si>
    <t>金町3-20-9</t>
    <phoneticPr fontId="3"/>
  </si>
  <si>
    <t>ハッピーテラスキッズ
葛飾金町ルーム</t>
    <rPh sb="11" eb="13">
      <t>カツシカ</t>
    </rPh>
    <phoneticPr fontId="3"/>
  </si>
  <si>
    <t>株式会社愛和</t>
  </si>
  <si>
    <t>高砂3-11-14-106</t>
    <phoneticPr fontId="3"/>
  </si>
  <si>
    <t>ハッピーテラス
葛飾高砂</t>
    <rPh sb="8" eb="10">
      <t>カツシカ</t>
    </rPh>
    <phoneticPr fontId="3"/>
  </si>
  <si>
    <t>株式会社オン</t>
  </si>
  <si>
    <t>小菅4-10-6</t>
    <rPh sb="0" eb="2">
      <t>コスゲ</t>
    </rPh>
    <phoneticPr fontId="3"/>
  </si>
  <si>
    <t>放課後等デイサービス
キッズパーク</t>
    <phoneticPr fontId="3"/>
  </si>
  <si>
    <t>株式会社ＣＯＣＯ</t>
    <rPh sb="0" eb="4">
      <t>カブシキガイシャ</t>
    </rPh>
    <phoneticPr fontId="3"/>
  </si>
  <si>
    <t>放課後等デイサービス</t>
    <rPh sb="0" eb="4">
      <t>ホウカゴトウ</t>
    </rPh>
    <phoneticPr fontId="3"/>
  </si>
  <si>
    <t>青戸1-9-23</t>
    <rPh sb="0" eb="2">
      <t>アオト</t>
    </rPh>
    <phoneticPr fontId="3"/>
  </si>
  <si>
    <t>放課後等デイサービスゆめ</t>
    <rPh sb="0" eb="3">
      <t>ホウカゴ</t>
    </rPh>
    <rPh sb="3" eb="4">
      <t>ナド</t>
    </rPh>
    <phoneticPr fontId="3"/>
  </si>
  <si>
    <t>株式会社キャン・プランナー</t>
    <rPh sb="0" eb="4">
      <t>カブシキガイシャ</t>
    </rPh>
    <phoneticPr fontId="3"/>
  </si>
  <si>
    <t>堀切7-23-4</t>
    <rPh sb="0" eb="2">
      <t>ホリキリ</t>
    </rPh>
    <phoneticPr fontId="3"/>
  </si>
  <si>
    <t>放課後等デイサービスつぼみ</t>
    <rPh sb="0" eb="3">
      <t>ホウカゴ</t>
    </rPh>
    <rPh sb="3" eb="4">
      <t>ナド</t>
    </rPh>
    <phoneticPr fontId="3"/>
  </si>
  <si>
    <t>お花茶屋2-4-18</t>
    <rPh sb="1" eb="2">
      <t>ハナ</t>
    </rPh>
    <rPh sb="2" eb="4">
      <t>チャヤ</t>
    </rPh>
    <phoneticPr fontId="3"/>
  </si>
  <si>
    <t>アポロキッズクラブお花茶屋</t>
    <rPh sb="10" eb="11">
      <t>ハナ</t>
    </rPh>
    <rPh sb="11" eb="13">
      <t>チャヤ</t>
    </rPh>
    <phoneticPr fontId="3"/>
  </si>
  <si>
    <t>東堀切3-7-3</t>
    <rPh sb="0" eb="1">
      <t>ヒガシ</t>
    </rPh>
    <rPh sb="1" eb="3">
      <t>ホリキリ</t>
    </rPh>
    <phoneticPr fontId="3"/>
  </si>
  <si>
    <t>アポロキッズクラブ東堀切</t>
    <rPh sb="9" eb="10">
      <t>ヒガシ</t>
    </rPh>
    <rPh sb="10" eb="12">
      <t>ホリキリ</t>
    </rPh>
    <phoneticPr fontId="3"/>
  </si>
  <si>
    <t>株式会社カルナ</t>
  </si>
  <si>
    <t>白鳥3-31-9</t>
    <rPh sb="0" eb="2">
      <t>シラトリ</t>
    </rPh>
    <phoneticPr fontId="3"/>
  </si>
  <si>
    <t>アポロキッズクラブ</t>
    <phoneticPr fontId="3"/>
  </si>
  <si>
    <t>柴又4-11-7</t>
    <phoneticPr fontId="3"/>
  </si>
  <si>
    <t>あしたも笑顔ａｎｅｌａ</t>
    <phoneticPr fontId="3"/>
  </si>
  <si>
    <t>シンビオシス株式会社</t>
    <rPh sb="6" eb="8">
      <t>カブシキ</t>
    </rPh>
    <rPh sb="8" eb="10">
      <t>カイシャ</t>
    </rPh>
    <phoneticPr fontId="3"/>
  </si>
  <si>
    <t>東金町2-11-6</t>
    <rPh sb="0" eb="3">
      <t>ヒガシカナマチ</t>
    </rPh>
    <phoneticPr fontId="3"/>
  </si>
  <si>
    <t>あしたも笑顔金町</t>
    <rPh sb="4" eb="6">
      <t>エガオ</t>
    </rPh>
    <rPh sb="6" eb="8">
      <t>カナマチ</t>
    </rPh>
    <phoneticPr fontId="3"/>
  </si>
  <si>
    <t>亀有2-73-10</t>
    <rPh sb="0" eb="2">
      <t>カメアリ</t>
    </rPh>
    <phoneticPr fontId="3"/>
  </si>
  <si>
    <t>広伸会亀有教室</t>
    <rPh sb="0" eb="1">
      <t>ヒロ</t>
    </rPh>
    <rPh sb="1" eb="2">
      <t>ノ</t>
    </rPh>
    <rPh sb="2" eb="3">
      <t>カイ</t>
    </rPh>
    <rPh sb="3" eb="5">
      <t>カメアリ</t>
    </rPh>
    <rPh sb="5" eb="7">
      <t>キョウシツ</t>
    </rPh>
    <phoneticPr fontId="3"/>
  </si>
  <si>
    <t>白鳥3-6-12</t>
    <rPh sb="0" eb="2">
      <t>シラトリ</t>
    </rPh>
    <phoneticPr fontId="3"/>
  </si>
  <si>
    <t>広伸会白鳥教室</t>
    <rPh sb="0" eb="1">
      <t>ヒロ</t>
    </rPh>
    <rPh sb="1" eb="2">
      <t>ノ</t>
    </rPh>
    <rPh sb="2" eb="3">
      <t>カイ</t>
    </rPh>
    <rPh sb="3" eb="5">
      <t>シラトリ</t>
    </rPh>
    <rPh sb="5" eb="7">
      <t>キョウシツ</t>
    </rPh>
    <phoneticPr fontId="3"/>
  </si>
  <si>
    <t>奥戸1-18-18</t>
    <rPh sb="0" eb="2">
      <t>オクド</t>
    </rPh>
    <phoneticPr fontId="3"/>
  </si>
  <si>
    <t>広伸会奥戸教室</t>
    <rPh sb="0" eb="1">
      <t>ヒロ</t>
    </rPh>
    <rPh sb="1" eb="2">
      <t>ノ</t>
    </rPh>
    <rPh sb="2" eb="3">
      <t>カイ</t>
    </rPh>
    <rPh sb="3" eb="5">
      <t>オクド</t>
    </rPh>
    <rPh sb="5" eb="7">
      <t>キョウシツ</t>
    </rPh>
    <phoneticPr fontId="3"/>
  </si>
  <si>
    <t>西新小岩4-29-8</t>
    <rPh sb="0" eb="4">
      <t>ニシシンコイワ</t>
    </rPh>
    <phoneticPr fontId="3"/>
  </si>
  <si>
    <t>広伸会西新小岩教室</t>
    <rPh sb="0" eb="1">
      <t>ヒロ</t>
    </rPh>
    <rPh sb="1" eb="2">
      <t>ノ</t>
    </rPh>
    <rPh sb="2" eb="3">
      <t>カイ</t>
    </rPh>
    <rPh sb="3" eb="7">
      <t>ニシシンコイワ</t>
    </rPh>
    <rPh sb="7" eb="9">
      <t>キョウシツ</t>
    </rPh>
    <phoneticPr fontId="3"/>
  </si>
  <si>
    <t>日本福祉研究所株式会社</t>
    <rPh sb="0" eb="2">
      <t>ニホン</t>
    </rPh>
    <rPh sb="2" eb="4">
      <t>フクシ</t>
    </rPh>
    <rPh sb="4" eb="7">
      <t>ケンキュウジョ</t>
    </rPh>
    <rPh sb="7" eb="9">
      <t>カブシキ</t>
    </rPh>
    <rPh sb="9" eb="11">
      <t>カイシャ</t>
    </rPh>
    <phoneticPr fontId="3"/>
  </si>
  <si>
    <t>東新小岩5-18-1</t>
    <rPh sb="0" eb="4">
      <t>ヒガシシンコイワ</t>
    </rPh>
    <phoneticPr fontId="3"/>
  </si>
  <si>
    <t>広伸会東新小岩教室</t>
    <rPh sb="0" eb="1">
      <t>ヒロ</t>
    </rPh>
    <rPh sb="1" eb="2">
      <t>ノ</t>
    </rPh>
    <rPh sb="2" eb="3">
      <t>カイ</t>
    </rPh>
    <rPh sb="3" eb="7">
      <t>ヒガシシンコイワ</t>
    </rPh>
    <rPh sb="7" eb="9">
      <t>キョウシツ</t>
    </rPh>
    <phoneticPr fontId="3"/>
  </si>
  <si>
    <t>スマートキッズ株式会社</t>
    <rPh sb="7" eb="9">
      <t>カブシキ</t>
    </rPh>
    <rPh sb="9" eb="11">
      <t>カイシャ</t>
    </rPh>
    <phoneticPr fontId="3"/>
  </si>
  <si>
    <t>亀有3-13-2</t>
    <rPh sb="0" eb="2">
      <t>カメアリ</t>
    </rPh>
    <phoneticPr fontId="3"/>
  </si>
  <si>
    <t>スマートキッズプラス亀有</t>
    <rPh sb="10" eb="12">
      <t>カメアリ</t>
    </rPh>
    <phoneticPr fontId="3"/>
  </si>
  <si>
    <t>柴又7-14-4</t>
    <rPh sb="0" eb="2">
      <t>シバマタ</t>
    </rPh>
    <phoneticPr fontId="3"/>
  </si>
  <si>
    <t>児童デイサービスにじいろ柴又</t>
    <rPh sb="0" eb="2">
      <t>ジドウ</t>
    </rPh>
    <rPh sb="12" eb="14">
      <t>シバマタ</t>
    </rPh>
    <phoneticPr fontId="3"/>
  </si>
  <si>
    <t>ＮＰＯ法人にじいろ</t>
  </si>
  <si>
    <t>立石8-53-4</t>
    <rPh sb="0" eb="2">
      <t>タテイシ</t>
    </rPh>
    <phoneticPr fontId="3"/>
  </si>
  <si>
    <t>児童デイサービスにじいろ立石</t>
    <rPh sb="0" eb="2">
      <t>ジドウ</t>
    </rPh>
    <rPh sb="12" eb="14">
      <t>タテイシ</t>
    </rPh>
    <phoneticPr fontId="3"/>
  </si>
  <si>
    <t>かつしか風の子クラブ</t>
    <rPh sb="4" eb="5">
      <t>カゼ</t>
    </rPh>
    <rPh sb="6" eb="7">
      <t>コ</t>
    </rPh>
    <phoneticPr fontId="3"/>
  </si>
  <si>
    <t>有限会社ライフサイエンス</t>
    <rPh sb="0" eb="4">
      <t>ユウゲンガイシャ</t>
    </rPh>
    <phoneticPr fontId="3"/>
  </si>
  <si>
    <t>四つ木1-29-15</t>
    <rPh sb="0" eb="1">
      <t>ヨ</t>
    </rPh>
    <rPh sb="2" eb="3">
      <t>キ</t>
    </rPh>
    <phoneticPr fontId="3"/>
  </si>
  <si>
    <t>ゆりのねこどもＤａｙさぽーとⅡ</t>
    <phoneticPr fontId="3"/>
  </si>
  <si>
    <t>西水元1-18-1</t>
    <rPh sb="0" eb="1">
      <t>ニシ</t>
    </rPh>
    <rPh sb="1" eb="3">
      <t>ミズモト</t>
    </rPh>
    <phoneticPr fontId="3"/>
  </si>
  <si>
    <t>児童デイサービス「優」</t>
    <rPh sb="0" eb="2">
      <t>ジドウ</t>
    </rPh>
    <rPh sb="9" eb="10">
      <t>ユウ</t>
    </rPh>
    <phoneticPr fontId="3"/>
  </si>
  <si>
    <t>有限会社スタンドヒルズ</t>
  </si>
  <si>
    <t>南水元2-5-8</t>
    <phoneticPr fontId="3"/>
  </si>
  <si>
    <t>児童デイサービスあい</t>
    <phoneticPr fontId="3"/>
  </si>
  <si>
    <t>南水元4-12-21</t>
    <rPh sb="0" eb="1">
      <t>ミナミ</t>
    </rPh>
    <rPh sb="1" eb="3">
      <t>ミズモト</t>
    </rPh>
    <phoneticPr fontId="3"/>
  </si>
  <si>
    <t>ぷれゾンクラブFind</t>
    <phoneticPr fontId="3"/>
  </si>
  <si>
    <t>一般社団法人フロレゾン</t>
    <rPh sb="0" eb="2">
      <t>イッパン</t>
    </rPh>
    <rPh sb="2" eb="4">
      <t>シャダン</t>
    </rPh>
    <rPh sb="4" eb="6">
      <t>ホウジン</t>
    </rPh>
    <phoneticPr fontId="3"/>
  </si>
  <si>
    <t>東金町3-41-18</t>
    <rPh sb="0" eb="1">
      <t>ヒガシ</t>
    </rPh>
    <rPh sb="1" eb="3">
      <t>カナマチ</t>
    </rPh>
    <phoneticPr fontId="3"/>
  </si>
  <si>
    <t>ぷれゾンクラブ金町</t>
    <rPh sb="7" eb="9">
      <t>カナマチ</t>
    </rPh>
    <phoneticPr fontId="3"/>
  </si>
  <si>
    <t>亀有5-27-8-201</t>
    <rPh sb="0" eb="2">
      <t>カメアリ</t>
    </rPh>
    <phoneticPr fontId="3"/>
  </si>
  <si>
    <t>ＬＤサポート・療育ソラアルＰＩＡ</t>
    <rPh sb="7" eb="9">
      <t>リョウイク</t>
    </rPh>
    <phoneticPr fontId="3"/>
  </si>
  <si>
    <t>ソラアル株式会社</t>
    <phoneticPr fontId="3"/>
  </si>
  <si>
    <t>亀有5-34-10-201</t>
    <rPh sb="0" eb="2">
      <t>カメアリ</t>
    </rPh>
    <phoneticPr fontId="3"/>
  </si>
  <si>
    <t>ＬＤサポート・療育ソラアルＳＳＥ</t>
    <rPh sb="7" eb="9">
      <t>リョウイク</t>
    </rPh>
    <phoneticPr fontId="3"/>
  </si>
  <si>
    <t>合同会社キャンパワー</t>
    <rPh sb="0" eb="2">
      <t>ゴウドウ</t>
    </rPh>
    <rPh sb="2" eb="4">
      <t>カイシャ</t>
    </rPh>
    <phoneticPr fontId="3"/>
  </si>
  <si>
    <t>白鳥3-15-12</t>
    <rPh sb="0" eb="2">
      <t>シラトリ</t>
    </rPh>
    <phoneticPr fontId="3"/>
  </si>
  <si>
    <t>児童デイお花ちゃや</t>
    <rPh sb="0" eb="2">
      <t>ジドウ</t>
    </rPh>
    <rPh sb="5" eb="6">
      <t>ハナ</t>
    </rPh>
    <phoneticPr fontId="3"/>
  </si>
  <si>
    <t>青戸6-4-25-102</t>
    <rPh sb="0" eb="2">
      <t>アオト</t>
    </rPh>
    <phoneticPr fontId="3"/>
  </si>
  <si>
    <t>児童発達支援・放課後等デイサービス
つばさクラブ青砥</t>
    <rPh sb="0" eb="1">
      <t>ジドウ</t>
    </rPh>
    <rPh sb="1" eb="3">
      <t>ハッタツ</t>
    </rPh>
    <rPh sb="3" eb="5">
      <t>シエン</t>
    </rPh>
    <rPh sb="6" eb="10">
      <t>ホウカゴトウ</t>
    </rPh>
    <rPh sb="23" eb="25">
      <t>アオト</t>
    </rPh>
    <phoneticPr fontId="3"/>
  </si>
  <si>
    <t>株式会社ツバサ</t>
    <rPh sb="0" eb="2">
      <t>カブシキ</t>
    </rPh>
    <rPh sb="2" eb="4">
      <t>カイシャ</t>
    </rPh>
    <phoneticPr fontId="3"/>
  </si>
  <si>
    <t>高砂8-28-12</t>
    <rPh sb="0" eb="2">
      <t>タカサゴ</t>
    </rPh>
    <phoneticPr fontId="3"/>
  </si>
  <si>
    <t>児童発達支援・放課後等デイサービス
つばさクラブ高砂</t>
    <rPh sb="0" eb="1">
      <t>ジドウ</t>
    </rPh>
    <rPh sb="1" eb="3">
      <t>ハッタツ</t>
    </rPh>
    <rPh sb="3" eb="5">
      <t>シエン</t>
    </rPh>
    <rPh sb="6" eb="10">
      <t>ホウカゴトウ</t>
    </rPh>
    <rPh sb="23" eb="25">
      <t>タカサゴ</t>
    </rPh>
    <phoneticPr fontId="3"/>
  </si>
  <si>
    <t>(社福)常盤会</t>
    <rPh sb="1" eb="3">
      <t>シャフク</t>
    </rPh>
    <rPh sb="4" eb="7">
      <t>トキワカイ</t>
    </rPh>
    <phoneticPr fontId="3"/>
  </si>
  <si>
    <t>高砂3-26-9</t>
    <rPh sb="0" eb="2">
      <t>タカサゴ</t>
    </rPh>
    <phoneticPr fontId="3"/>
  </si>
  <si>
    <t>【児童発達支援センター】
高砂発達支援センター</t>
    <rPh sb="1" eb="7">
      <t>ジドウハッタツシエン</t>
    </rPh>
    <rPh sb="13" eb="15">
      <t>タカサゴ</t>
    </rPh>
    <rPh sb="15" eb="19">
      <t>ハッタツシエン</t>
    </rPh>
    <phoneticPr fontId="3"/>
  </si>
  <si>
    <t>イ　障害児通所施設（続き）</t>
    <rPh sb="2" eb="5">
      <t>ショウガイジ</t>
    </rPh>
    <rPh sb="5" eb="7">
      <t>ツウショ</t>
    </rPh>
    <rPh sb="7" eb="9">
      <t>シセツ</t>
    </rPh>
    <rPh sb="10" eb="11">
      <t>ツヅ</t>
    </rPh>
    <phoneticPr fontId="3"/>
  </si>
  <si>
    <t>（障害福祉課）</t>
    <phoneticPr fontId="3"/>
  </si>
  <si>
    <t>要約筆記者利用件数</t>
    <rPh sb="0" eb="2">
      <t>ヨウヤク</t>
    </rPh>
    <rPh sb="2" eb="4">
      <t>ヒッキ</t>
    </rPh>
    <rPh sb="4" eb="5">
      <t>シャ</t>
    </rPh>
    <phoneticPr fontId="3"/>
  </si>
  <si>
    <t>手話通訳者利用件数</t>
    <rPh sb="0" eb="2">
      <t>シュワ</t>
    </rPh>
    <rPh sb="2" eb="4">
      <t>ツウヤク</t>
    </rPh>
    <rPh sb="4" eb="5">
      <t>シャ</t>
    </rPh>
    <phoneticPr fontId="3"/>
  </si>
  <si>
    <t>（７）手話通訳者等派遣事業</t>
    <rPh sb="8" eb="9">
      <t>トウ</t>
    </rPh>
    <phoneticPr fontId="3"/>
  </si>
  <si>
    <t xml:space="preserve">＊施設は、立石寮、エタンセール、飾しょうぶ園
及び西水元あやめ園
</t>
    <phoneticPr fontId="3"/>
  </si>
  <si>
    <t>延利用日数</t>
    <phoneticPr fontId="3"/>
  </si>
  <si>
    <t>利用件数</t>
    <phoneticPr fontId="3"/>
  </si>
  <si>
    <t>（単位：件、日）</t>
    <rPh sb="1" eb="3">
      <t>タンイ</t>
    </rPh>
    <rPh sb="4" eb="5">
      <t>ケン</t>
    </rPh>
    <rPh sb="6" eb="7">
      <t>ニチ</t>
    </rPh>
    <phoneticPr fontId="3"/>
  </si>
  <si>
    <t>（６）在宅障害者緊急一時保護</t>
    <phoneticPr fontId="3"/>
  </si>
  <si>
    <t>延回数</t>
    <phoneticPr fontId="3"/>
  </si>
  <si>
    <t>（単位：人、回）</t>
    <rPh sb="1" eb="3">
      <t>タンイ</t>
    </rPh>
    <rPh sb="4" eb="5">
      <t>ヒト</t>
    </rPh>
    <rPh sb="6" eb="7">
      <t>カイ</t>
    </rPh>
    <phoneticPr fontId="3"/>
  </si>
  <si>
    <t>（５）障害者巡回入浴サービス</t>
    <phoneticPr fontId="3"/>
  </si>
  <si>
    <t>（障害福祉課）</t>
    <rPh sb="1" eb="3">
      <t>ショウガイ</t>
    </rPh>
    <rPh sb="3" eb="5">
      <t>フクシ</t>
    </rPh>
    <phoneticPr fontId="3"/>
  </si>
  <si>
    <t>愛の手帳所持者数</t>
    <rPh sb="0" eb="1">
      <t>アイ</t>
    </rPh>
    <rPh sb="2" eb="4">
      <t>テチョウ</t>
    </rPh>
    <rPh sb="4" eb="7">
      <t>ショジシャ</t>
    </rPh>
    <rPh sb="7" eb="8">
      <t>スウ</t>
    </rPh>
    <phoneticPr fontId="3"/>
  </si>
  <si>
    <t>身体障害者手帳所持者数</t>
    <phoneticPr fontId="3"/>
  </si>
  <si>
    <t>令和2</t>
    <rPh sb="0" eb="2">
      <t>レイワ</t>
    </rPh>
    <phoneticPr fontId="3"/>
  </si>
  <si>
    <t>平成24</t>
    <rPh sb="0" eb="2">
      <t>ヘイセイ</t>
    </rPh>
    <phoneticPr fontId="1"/>
  </si>
  <si>
    <t>（各年度4月1日現在）</t>
    <rPh sb="1" eb="2">
      <t>カク</t>
    </rPh>
    <rPh sb="2" eb="4">
      <t>ネンド</t>
    </rPh>
    <rPh sb="8" eb="10">
      <t>ゲンザイ</t>
    </rPh>
    <phoneticPr fontId="3"/>
  </si>
  <si>
    <t>（４）身体障害者手帳所持者・愛の手帳所持者数</t>
    <rPh sb="14" eb="15">
      <t>アイ</t>
    </rPh>
    <rPh sb="16" eb="18">
      <t>テチョウ</t>
    </rPh>
    <rPh sb="18" eb="21">
      <t>ショジシャ</t>
    </rPh>
    <rPh sb="21" eb="22">
      <t>スウ</t>
    </rPh>
    <phoneticPr fontId="3"/>
  </si>
  <si>
    <t>（一社）かがやき</t>
    <rPh sb="1" eb="3">
      <t>イッシャ</t>
    </rPh>
    <phoneticPr fontId="3"/>
  </si>
  <si>
    <t>青戸7-22-2</t>
    <rPh sb="0" eb="2">
      <t>アオト</t>
    </rPh>
    <phoneticPr fontId="3"/>
  </si>
  <si>
    <t>自立生活援助事業所
ワンピース</t>
    <rPh sb="0" eb="2">
      <t>ジリツ</t>
    </rPh>
    <rPh sb="2" eb="4">
      <t>セイカツ</t>
    </rPh>
    <rPh sb="4" eb="6">
      <t>エンジョ</t>
    </rPh>
    <rPh sb="6" eb="9">
      <t>ジギョウショ</t>
    </rPh>
    <phoneticPr fontId="3"/>
  </si>
  <si>
    <t>（社福）原町成年寮</t>
    <rPh sb="1" eb="3">
      <t>シャフク</t>
    </rPh>
    <rPh sb="4" eb="9">
      <t>ハラマチセイネンリョウ</t>
    </rPh>
    <phoneticPr fontId="3"/>
  </si>
  <si>
    <t>東立石2-17-14</t>
    <rPh sb="0" eb="1">
      <t>ヒガシ</t>
    </rPh>
    <rPh sb="1" eb="3">
      <t>タテイシ</t>
    </rPh>
    <phoneticPr fontId="3"/>
  </si>
  <si>
    <t>ハンモック</t>
    <phoneticPr fontId="3"/>
  </si>
  <si>
    <t>　オ　自立生活援助施設</t>
    <rPh sb="3" eb="5">
      <t>ジリツ</t>
    </rPh>
    <rPh sb="5" eb="7">
      <t>セイカツ</t>
    </rPh>
    <rPh sb="7" eb="9">
      <t>エンジョ</t>
    </rPh>
    <rPh sb="9" eb="11">
      <t>シセツ</t>
    </rPh>
    <phoneticPr fontId="3"/>
  </si>
  <si>
    <t>(社福）手をつなぐ福祉会</t>
    <rPh sb="4" eb="5">
      <t>テ</t>
    </rPh>
    <rPh sb="9" eb="11">
      <t>フクシ</t>
    </rPh>
    <rPh sb="11" eb="12">
      <t>カイ</t>
    </rPh>
    <phoneticPr fontId="3"/>
  </si>
  <si>
    <t>エ　地域生活支援型入所施設</t>
    <rPh sb="2" eb="4">
      <t>チイキ</t>
    </rPh>
    <rPh sb="4" eb="6">
      <t>セイカツ</t>
    </rPh>
    <rPh sb="6" eb="9">
      <t>シエンガタ</t>
    </rPh>
    <rPh sb="9" eb="11">
      <t>ニュウショ</t>
    </rPh>
    <rPh sb="11" eb="13">
      <t>シセツ</t>
    </rPh>
    <phoneticPr fontId="3"/>
  </si>
  <si>
    <t>高砂7-26-3</t>
  </si>
  <si>
    <t>のぞみ発達クリニック</t>
    <phoneticPr fontId="3"/>
  </si>
  <si>
    <t>ウ　心身障害児通所訓練施設</t>
    <rPh sb="2" eb="4">
      <t>シンシン</t>
    </rPh>
    <rPh sb="4" eb="7">
      <t>ショウガイジ</t>
    </rPh>
    <rPh sb="7" eb="9">
      <t>ツウショ</t>
    </rPh>
    <rPh sb="9" eb="11">
      <t>クンレン</t>
    </rPh>
    <rPh sb="11" eb="13">
      <t>シセツ</t>
    </rPh>
    <phoneticPr fontId="3"/>
  </si>
  <si>
    <t>（育成課）</t>
    <rPh sb="1" eb="3">
      <t>イクセイ</t>
    </rPh>
    <rPh sb="3" eb="4">
      <t>カ</t>
    </rPh>
    <phoneticPr fontId="3"/>
  </si>
  <si>
    <t>鎌倉1-7-3</t>
    <rPh sb="0" eb="2">
      <t>カマクラ</t>
    </rPh>
    <phoneticPr fontId="3"/>
  </si>
  <si>
    <t>鎌倉</t>
    <rPh sb="0" eb="2">
      <t>カマクラ</t>
    </rPh>
    <phoneticPr fontId="3"/>
  </si>
  <si>
    <t>平成28</t>
    <rPh sb="0" eb="2">
      <t>ヘイセイ</t>
    </rPh>
    <phoneticPr fontId="3"/>
  </si>
  <si>
    <t>１日当たり平均利用人数（人）</t>
    <rPh sb="12" eb="13">
      <t>ヒト</t>
    </rPh>
    <phoneticPr fontId="3"/>
  </si>
  <si>
    <t>併設施設</t>
  </si>
  <si>
    <t>建築
延面積
(㎡)</t>
    <rPh sb="0" eb="2">
      <t>ケンチク</t>
    </rPh>
    <phoneticPr fontId="3"/>
  </si>
  <si>
    <t>施設名</t>
    <rPh sb="0" eb="2">
      <t>シセツ</t>
    </rPh>
    <rPh sb="2" eb="3">
      <t>メイ</t>
    </rPh>
    <phoneticPr fontId="3"/>
  </si>
  <si>
    <t>（２）子ども未来プラザ</t>
    <rPh sb="3" eb="4">
      <t>コ</t>
    </rPh>
    <rPh sb="6" eb="8">
      <t>ミライ</t>
    </rPh>
    <phoneticPr fontId="3"/>
  </si>
  <si>
    <t>(育成課）</t>
    <rPh sb="1" eb="3">
      <t>イクセイ</t>
    </rPh>
    <rPh sb="3" eb="4">
      <t>カ</t>
    </rPh>
    <phoneticPr fontId="3"/>
  </si>
  <si>
    <t>＊小菅児童館は令和元年10月15日から仮施設で運営。建設延面積は同仮施設内の小菅保育園の面積を含む。</t>
    <rPh sb="1" eb="3">
      <t>コスゲ</t>
    </rPh>
    <rPh sb="3" eb="6">
      <t>ジドウカン</t>
    </rPh>
    <rPh sb="7" eb="9">
      <t>レイワ</t>
    </rPh>
    <rPh sb="9" eb="10">
      <t>ガン</t>
    </rPh>
    <rPh sb="19" eb="20">
      <t>カリ</t>
    </rPh>
    <rPh sb="20" eb="22">
      <t>シセツ</t>
    </rPh>
    <rPh sb="26" eb="28">
      <t>ケンセツ</t>
    </rPh>
    <rPh sb="28" eb="29">
      <t>ノ</t>
    </rPh>
    <rPh sb="29" eb="31">
      <t>メンセキ</t>
    </rPh>
    <rPh sb="32" eb="33">
      <t>ドウ</t>
    </rPh>
    <rPh sb="33" eb="34">
      <t>カリ</t>
    </rPh>
    <rPh sb="34" eb="36">
      <t>シセツ</t>
    </rPh>
    <rPh sb="36" eb="37">
      <t>ナイ</t>
    </rPh>
    <rPh sb="38" eb="40">
      <t>コスゲ</t>
    </rPh>
    <rPh sb="40" eb="43">
      <t>ホイクエン</t>
    </rPh>
    <rPh sb="44" eb="46">
      <t>メンセキ</t>
    </rPh>
    <rPh sb="47" eb="48">
      <t>フク</t>
    </rPh>
    <phoneticPr fontId="3"/>
  </si>
  <si>
    <t>＊児童会館は令和元年9月24日から新小岩学び交流館内で運営。建築年月と建設延面積は新小岩学び交流館のもの。</t>
    <rPh sb="1" eb="3">
      <t>ジドウ</t>
    </rPh>
    <rPh sb="3" eb="5">
      <t>カイカン</t>
    </rPh>
    <rPh sb="6" eb="8">
      <t>レイワ</t>
    </rPh>
    <rPh sb="8" eb="9">
      <t>ガン</t>
    </rPh>
    <rPh sb="17" eb="20">
      <t>シンコイワ</t>
    </rPh>
    <rPh sb="20" eb="21">
      <t>マナ</t>
    </rPh>
    <rPh sb="22" eb="24">
      <t>コウリュウ</t>
    </rPh>
    <rPh sb="24" eb="25">
      <t>カン</t>
    </rPh>
    <rPh sb="25" eb="26">
      <t>ナイ</t>
    </rPh>
    <rPh sb="30" eb="32">
      <t>ケンチク</t>
    </rPh>
    <rPh sb="32" eb="34">
      <t>ネンゲツ</t>
    </rPh>
    <rPh sb="35" eb="37">
      <t>ケンセツ</t>
    </rPh>
    <rPh sb="37" eb="38">
      <t>ノ</t>
    </rPh>
    <rPh sb="38" eb="40">
      <t>メンセキ</t>
    </rPh>
    <rPh sb="41" eb="44">
      <t>シンコイワ</t>
    </rPh>
    <rPh sb="44" eb="45">
      <t>マナ</t>
    </rPh>
    <rPh sb="46" eb="48">
      <t>コウリュウ</t>
    </rPh>
    <rPh sb="48" eb="49">
      <t>カン</t>
    </rPh>
    <phoneticPr fontId="3"/>
  </si>
  <si>
    <t>＊細田児童館は令和元年12月29日閉館。</t>
    <rPh sb="1" eb="3">
      <t>ホソダ</t>
    </rPh>
    <rPh sb="3" eb="6">
      <t>ジドウカン</t>
    </rPh>
    <rPh sb="7" eb="9">
      <t>レイワ</t>
    </rPh>
    <rPh sb="9" eb="10">
      <t>ガン</t>
    </rPh>
    <rPh sb="10" eb="11">
      <t>ネン</t>
    </rPh>
    <rPh sb="13" eb="14">
      <t>ガツ</t>
    </rPh>
    <rPh sb="16" eb="17">
      <t>ヒ</t>
    </rPh>
    <rPh sb="17" eb="19">
      <t>ヘイカン</t>
    </rPh>
    <phoneticPr fontId="3"/>
  </si>
  <si>
    <t>学童保育クラブ</t>
    <phoneticPr fontId="3"/>
  </si>
  <si>
    <t>H4.4.1</t>
  </si>
  <si>
    <t>西亀有4-24-1</t>
  </si>
  <si>
    <t>西亀有</t>
    <phoneticPr fontId="3"/>
  </si>
  <si>
    <t>H3.10</t>
  </si>
  <si>
    <t>H3.10.27</t>
  </si>
  <si>
    <t>高砂5-6-7</t>
  </si>
  <si>
    <t>高砂</t>
    <phoneticPr fontId="3"/>
  </si>
  <si>
    <t>S59.8</t>
  </si>
  <si>
    <t>柴又5-33-8</t>
  </si>
  <si>
    <t>新柴又</t>
    <phoneticPr fontId="3"/>
  </si>
  <si>
    <t>S59.5</t>
  </si>
  <si>
    <t>S59.6.27</t>
  </si>
  <si>
    <t>奥戸4-20-11</t>
  </si>
  <si>
    <t>東奥戸</t>
    <phoneticPr fontId="3"/>
  </si>
  <si>
    <t>S59.4.21</t>
  </si>
  <si>
    <t>奥戸1-12-1</t>
  </si>
  <si>
    <t>西奥戸</t>
    <phoneticPr fontId="3"/>
  </si>
  <si>
    <t>S57.11.1</t>
  </si>
  <si>
    <t>宝町1-5-1</t>
  </si>
  <si>
    <t>宝町</t>
    <phoneticPr fontId="3"/>
  </si>
  <si>
    <t>S56.10.1</t>
  </si>
  <si>
    <t>亀有1-17-5</t>
  </si>
  <si>
    <t>亀有</t>
    <phoneticPr fontId="3"/>
  </si>
  <si>
    <t>S56.3</t>
  </si>
  <si>
    <t>S56.5.1</t>
  </si>
  <si>
    <t>青戸6-16-12</t>
  </si>
  <si>
    <t>青戸中央</t>
    <phoneticPr fontId="3"/>
  </si>
  <si>
    <t>S55.3</t>
  </si>
  <si>
    <t>S55.5.1</t>
  </si>
  <si>
    <t>金町5-4-1</t>
  </si>
  <si>
    <t>末広</t>
    <phoneticPr fontId="3"/>
  </si>
  <si>
    <t>S54.1</t>
  </si>
  <si>
    <t>S54.5.1</t>
  </si>
  <si>
    <t>青戸3-10-5</t>
  </si>
  <si>
    <t>青戸</t>
    <phoneticPr fontId="3"/>
  </si>
  <si>
    <t>S53.10</t>
  </si>
  <si>
    <t>S53.10.1</t>
  </si>
  <si>
    <t>南水元3-7-1</t>
  </si>
  <si>
    <t>花の木</t>
    <phoneticPr fontId="3"/>
  </si>
  <si>
    <t>S53.7</t>
  </si>
  <si>
    <t>S53.9.1</t>
  </si>
  <si>
    <t>東堀切2-20-8</t>
  </si>
  <si>
    <t>東堀切</t>
    <phoneticPr fontId="3"/>
  </si>
  <si>
    <t>S52.3</t>
  </si>
  <si>
    <t>S52.5.4</t>
  </si>
  <si>
    <t>鎌倉2-6-20</t>
  </si>
  <si>
    <t>鎌倉</t>
    <phoneticPr fontId="3"/>
  </si>
  <si>
    <t>S51.3</t>
  </si>
  <si>
    <t>S51.5.1</t>
  </si>
  <si>
    <t>堀切1-9-18</t>
  </si>
  <si>
    <t>堀切</t>
    <phoneticPr fontId="3"/>
  </si>
  <si>
    <t>西水元2-16-10</t>
  </si>
  <si>
    <t>幸田</t>
    <phoneticPr fontId="3"/>
  </si>
  <si>
    <t>東金町5-22-18</t>
  </si>
  <si>
    <t>東金町</t>
    <phoneticPr fontId="3"/>
  </si>
  <si>
    <t>S50.9</t>
  </si>
  <si>
    <t>S50.11.2</t>
  </si>
  <si>
    <t>東水元3-5-7</t>
  </si>
  <si>
    <t>新水元</t>
    <phoneticPr fontId="3"/>
  </si>
  <si>
    <t>S50.3</t>
  </si>
  <si>
    <t>S50.5.1</t>
  </si>
  <si>
    <t>新宿1-23-4</t>
  </si>
  <si>
    <t>南新宿</t>
    <phoneticPr fontId="3"/>
  </si>
  <si>
    <t>西亀有1-2-7</t>
  </si>
  <si>
    <t>中道</t>
    <phoneticPr fontId="3"/>
  </si>
  <si>
    <t>奥戸2-30-11</t>
  </si>
  <si>
    <t>南奥戸</t>
    <phoneticPr fontId="3"/>
  </si>
  <si>
    <t>S49.9</t>
  </si>
  <si>
    <t>S49.10.1</t>
  </si>
  <si>
    <t>柴又2-4-5</t>
  </si>
  <si>
    <t>柴又</t>
    <phoneticPr fontId="3"/>
  </si>
  <si>
    <t>S48.3</t>
  </si>
  <si>
    <t>S48.5.5</t>
  </si>
  <si>
    <t>東四つ木2-15-11</t>
  </si>
  <si>
    <t>渋江</t>
    <phoneticPr fontId="3"/>
  </si>
  <si>
    <t>S47.4</t>
  </si>
  <si>
    <t>S47.6.4</t>
  </si>
  <si>
    <t>白鳥3-32-6</t>
  </si>
  <si>
    <t>白鳥</t>
    <phoneticPr fontId="3"/>
  </si>
  <si>
    <t>S47.3</t>
  </si>
  <si>
    <t>S47.5.5</t>
  </si>
  <si>
    <t>立石3-26-10</t>
  </si>
  <si>
    <t>梅田</t>
    <phoneticPr fontId="3"/>
  </si>
  <si>
    <t>S46.3</t>
  </si>
  <si>
    <t>S46.5.5</t>
  </si>
  <si>
    <t>細田4-19-8</t>
  </si>
  <si>
    <t>細田</t>
    <phoneticPr fontId="3"/>
  </si>
  <si>
    <t>R1.8</t>
    <phoneticPr fontId="3"/>
  </si>
  <si>
    <t>S45.4.1</t>
  </si>
  <si>
    <t>小菅2-19-1</t>
    <phoneticPr fontId="3"/>
  </si>
  <si>
    <t>小菅</t>
    <phoneticPr fontId="3"/>
  </si>
  <si>
    <t>S50.7</t>
    <phoneticPr fontId="3"/>
  </si>
  <si>
    <t>S41.5.5</t>
  </si>
  <si>
    <t>西新小岩4-33-10</t>
  </si>
  <si>
    <t>児童会館</t>
    <phoneticPr fontId="3"/>
  </si>
  <si>
    <t>（１）児童館</t>
    <phoneticPr fontId="3"/>
  </si>
  <si>
    <t>４　児童福祉</t>
    <rPh sb="2" eb="4">
      <t>ジドウ</t>
    </rPh>
    <phoneticPr fontId="3"/>
  </si>
  <si>
    <t>（保育課）</t>
    <rPh sb="1" eb="3">
      <t>ホイク</t>
    </rPh>
    <rPh sb="3" eb="4">
      <t>カ</t>
    </rPh>
    <phoneticPr fontId="3"/>
  </si>
  <si>
    <t>＊西亀有保育園は、令和3年3月22日から建替えのため仮園舎で運営</t>
    <phoneticPr fontId="3"/>
  </si>
  <si>
    <t>＊小菅保育園は、令和元年10月15日から建替えのため仮園舎で運営</t>
    <rPh sb="1" eb="3">
      <t>コスガ</t>
    </rPh>
    <rPh sb="3" eb="6">
      <t>ホイクエン</t>
    </rPh>
    <rPh sb="8" eb="10">
      <t>レイワ</t>
    </rPh>
    <rPh sb="10" eb="12">
      <t>ガンネン</t>
    </rPh>
    <rPh sb="14" eb="15">
      <t>ガツ</t>
    </rPh>
    <rPh sb="17" eb="18">
      <t>ニチ</t>
    </rPh>
    <rPh sb="20" eb="22">
      <t>タテカ</t>
    </rPh>
    <rPh sb="26" eb="27">
      <t>カリ</t>
    </rPh>
    <rPh sb="27" eb="29">
      <t>エンシャ</t>
    </rPh>
    <rPh sb="30" eb="32">
      <t>ウンエイ</t>
    </rPh>
    <phoneticPr fontId="3"/>
  </si>
  <si>
    <t>○</t>
    <phoneticPr fontId="3"/>
  </si>
  <si>
    <t>H24.7</t>
  </si>
  <si>
    <t>H24.7.1</t>
  </si>
  <si>
    <t>高砂4-1-49</t>
    <rPh sb="0" eb="2">
      <t>タカサゴ</t>
    </rPh>
    <phoneticPr fontId="3"/>
  </si>
  <si>
    <t>新高砂</t>
    <rPh sb="0" eb="1">
      <t>シン</t>
    </rPh>
    <rPh sb="1" eb="3">
      <t>タカサゴ</t>
    </rPh>
    <phoneticPr fontId="3"/>
  </si>
  <si>
    <t>H17.5</t>
  </si>
  <si>
    <t>堀切4-60-1</t>
    <rPh sb="0" eb="2">
      <t>ホリキリ</t>
    </rPh>
    <phoneticPr fontId="3"/>
  </si>
  <si>
    <t>小谷野
しょうぶ</t>
    <rPh sb="0" eb="3">
      <t>コヤノ</t>
    </rPh>
    <phoneticPr fontId="3"/>
  </si>
  <si>
    <t>S59.1</t>
  </si>
  <si>
    <t>S59.4.1</t>
  </si>
  <si>
    <t>白鳥3-2-1</t>
    <phoneticPr fontId="3"/>
  </si>
  <si>
    <t>南白鳥</t>
    <phoneticPr fontId="3"/>
  </si>
  <si>
    <t>S56.8</t>
  </si>
  <si>
    <t>西新小岩2-1-3</t>
    <phoneticPr fontId="3"/>
  </si>
  <si>
    <t>たつみ</t>
    <phoneticPr fontId="3"/>
  </si>
  <si>
    <t>S55.10</t>
  </si>
  <si>
    <t>S55.12.1</t>
  </si>
  <si>
    <t>東金町5-28-1</t>
    <phoneticPr fontId="3"/>
  </si>
  <si>
    <t>東半田</t>
    <phoneticPr fontId="3"/>
  </si>
  <si>
    <t>S55.2</t>
  </si>
  <si>
    <t>S55.4.1</t>
  </si>
  <si>
    <t>青戸3-8-8</t>
    <phoneticPr fontId="3"/>
  </si>
  <si>
    <t>中青戸</t>
    <phoneticPr fontId="3"/>
  </si>
  <si>
    <t>南水元3-7-2</t>
    <phoneticPr fontId="3"/>
  </si>
  <si>
    <t>S53.8.1</t>
  </si>
  <si>
    <t>東堀切2-20-8</t>
    <phoneticPr fontId="3"/>
  </si>
  <si>
    <t>S53.3</t>
  </si>
  <si>
    <t>S53.4.1</t>
  </si>
  <si>
    <t>西新小岩3-21-7</t>
    <phoneticPr fontId="3"/>
  </si>
  <si>
    <t>西新小岩</t>
    <phoneticPr fontId="3"/>
  </si>
  <si>
    <t>奥戸5-23-7</t>
    <phoneticPr fontId="3"/>
  </si>
  <si>
    <t>会野</t>
    <phoneticPr fontId="3"/>
  </si>
  <si>
    <t>S52.4</t>
  </si>
  <si>
    <t>S52.4.1</t>
  </si>
  <si>
    <t>小菅3-10-32</t>
    <phoneticPr fontId="3"/>
  </si>
  <si>
    <t>小菅東</t>
    <phoneticPr fontId="3"/>
  </si>
  <si>
    <t>S52.2</t>
  </si>
  <si>
    <t>亀有4-24-11</t>
    <phoneticPr fontId="3"/>
  </si>
  <si>
    <t>道上</t>
    <phoneticPr fontId="3"/>
  </si>
  <si>
    <t>S51.4</t>
  </si>
  <si>
    <t>S51.4.1</t>
  </si>
  <si>
    <t>堀切1-9-18</t>
    <phoneticPr fontId="3"/>
  </si>
  <si>
    <t>西水元2-16-10</t>
    <phoneticPr fontId="3"/>
  </si>
  <si>
    <t>R元.9</t>
    <rPh sb="0" eb="1">
      <t>ガン</t>
    </rPh>
    <phoneticPr fontId="3"/>
  </si>
  <si>
    <t>鎌倉1-7-3</t>
  </si>
  <si>
    <t>南鎌倉</t>
    <phoneticPr fontId="3"/>
  </si>
  <si>
    <t>S50.10.1</t>
  </si>
  <si>
    <t>東水元3-5-7</t>
    <phoneticPr fontId="3"/>
  </si>
  <si>
    <t>S50.4.1</t>
  </si>
  <si>
    <t>新宿1-23-4</t>
    <phoneticPr fontId="3"/>
  </si>
  <si>
    <t>奥戸2-30-11</t>
    <phoneticPr fontId="3"/>
  </si>
  <si>
    <t>S49.7</t>
  </si>
  <si>
    <t>S49.8.1</t>
  </si>
  <si>
    <t>東新小岩7-17-3</t>
    <phoneticPr fontId="3"/>
  </si>
  <si>
    <t>二上</t>
    <phoneticPr fontId="3"/>
  </si>
  <si>
    <t>S48.5</t>
  </si>
  <si>
    <t>S48.4.1</t>
  </si>
  <si>
    <t>細田4-19-5</t>
    <phoneticPr fontId="3"/>
  </si>
  <si>
    <t>東四つ木2-15-11</t>
    <phoneticPr fontId="3"/>
  </si>
  <si>
    <t>S47.5.1</t>
  </si>
  <si>
    <t>白鳥3-32-6</t>
    <phoneticPr fontId="3"/>
  </si>
  <si>
    <t>S47.4.1</t>
  </si>
  <si>
    <t>立石3-26-10</t>
    <phoneticPr fontId="3"/>
  </si>
  <si>
    <t>S46.4.1</t>
  </si>
  <si>
    <t>住吉</t>
    <phoneticPr fontId="3"/>
  </si>
  <si>
    <t>S45.3</t>
  </si>
  <si>
    <t>宝町1-12-10</t>
    <phoneticPr fontId="3"/>
  </si>
  <si>
    <t>宝</t>
    <phoneticPr fontId="3"/>
  </si>
  <si>
    <t>R元.8</t>
    <rPh sb="1" eb="2">
      <t>ガン</t>
    </rPh>
    <phoneticPr fontId="3"/>
  </si>
  <si>
    <t>小菅2-19-1</t>
  </si>
  <si>
    <t>小菅＊</t>
    <phoneticPr fontId="3"/>
  </si>
  <si>
    <t>S44.3</t>
  </si>
  <si>
    <t>S44.5.1</t>
  </si>
  <si>
    <t>堀切1-23-3</t>
    <phoneticPr fontId="3"/>
  </si>
  <si>
    <t>南堀切</t>
    <phoneticPr fontId="3"/>
  </si>
  <si>
    <t>東新小岩4-7-13</t>
    <phoneticPr fontId="3"/>
  </si>
  <si>
    <t>東新小岩</t>
    <phoneticPr fontId="3"/>
  </si>
  <si>
    <t>R3.2</t>
  </si>
  <si>
    <t>S43.4.1</t>
  </si>
  <si>
    <t>西亀有1-18-6</t>
  </si>
  <si>
    <t>西亀有＊</t>
  </si>
  <si>
    <t>S56.9</t>
  </si>
  <si>
    <t>S43.3.1</t>
  </si>
  <si>
    <t>東金町4-34-12</t>
    <phoneticPr fontId="3"/>
  </si>
  <si>
    <t>半田</t>
    <phoneticPr fontId="3"/>
  </si>
  <si>
    <t>S42.3</t>
  </si>
  <si>
    <t>S42.5.1</t>
  </si>
  <si>
    <t>東四つ木1-18-12</t>
    <rPh sb="3" eb="4">
      <t>キ</t>
    </rPh>
    <phoneticPr fontId="3"/>
  </si>
  <si>
    <t>木根川</t>
    <phoneticPr fontId="3"/>
  </si>
  <si>
    <t>H24.4</t>
  </si>
  <si>
    <t>S42.4.1</t>
  </si>
  <si>
    <t>南水元3-3-11</t>
    <phoneticPr fontId="3"/>
  </si>
  <si>
    <t>小合</t>
    <phoneticPr fontId="3"/>
  </si>
  <si>
    <t>S41.5.1</t>
  </si>
  <si>
    <t>四つ木3-5-6</t>
    <phoneticPr fontId="3"/>
  </si>
  <si>
    <t>四つ木</t>
    <phoneticPr fontId="3"/>
  </si>
  <si>
    <t>S50.6</t>
  </si>
  <si>
    <t>S39.11.1</t>
  </si>
  <si>
    <t>西新小岩4-33-10</t>
    <phoneticPr fontId="3"/>
  </si>
  <si>
    <t>上平井</t>
    <phoneticPr fontId="3"/>
  </si>
  <si>
    <t>H4.10</t>
  </si>
  <si>
    <t>S38.11.30</t>
  </si>
  <si>
    <t>青戸5-9-10</t>
    <phoneticPr fontId="3"/>
  </si>
  <si>
    <t>H27.1</t>
  </si>
  <si>
    <t>S36.7.1</t>
  </si>
  <si>
    <t>東堀切1-15-16</t>
    <phoneticPr fontId="3"/>
  </si>
  <si>
    <t>双葉</t>
  </si>
  <si>
    <t>S47.2</t>
  </si>
  <si>
    <t>S36.4.1</t>
    <phoneticPr fontId="3"/>
  </si>
  <si>
    <t>柴又3-30-9</t>
    <phoneticPr fontId="3"/>
  </si>
  <si>
    <t>白鷺</t>
    <phoneticPr fontId="3"/>
  </si>
  <si>
    <t>新小岩2-14-9</t>
    <phoneticPr fontId="3"/>
  </si>
  <si>
    <t>小松</t>
  </si>
  <si>
    <t>障害
児数</t>
    <phoneticPr fontId="3"/>
  </si>
  <si>
    <t>予約</t>
    <rPh sb="0" eb="2">
      <t>ヨヤク</t>
    </rPh>
    <phoneticPr fontId="3"/>
  </si>
  <si>
    <t>延長</t>
  </si>
  <si>
    <t>ふれあい
体験保育</t>
    <phoneticPr fontId="3"/>
  </si>
  <si>
    <t>産休
明け</t>
    <rPh sb="0" eb="2">
      <t>サンキュウ</t>
    </rPh>
    <phoneticPr fontId="3"/>
  </si>
  <si>
    <t>在籍
児童</t>
    <rPh sb="0" eb="2">
      <t>ザイセキ</t>
    </rPh>
    <phoneticPr fontId="3"/>
  </si>
  <si>
    <t>建設
年月</t>
    <phoneticPr fontId="3"/>
  </si>
  <si>
    <t>開設
年月日</t>
    <rPh sb="0" eb="2">
      <t>カイセツ</t>
    </rPh>
    <rPh sb="3" eb="6">
      <t>ネンガッピ</t>
    </rPh>
    <phoneticPr fontId="3"/>
  </si>
  <si>
    <t>ア　区立</t>
    <phoneticPr fontId="3"/>
  </si>
  <si>
    <t>（４）保育園</t>
    <phoneticPr fontId="3"/>
  </si>
  <si>
    <t>　子育て相談・子育てひろば事業を行う。</t>
    <phoneticPr fontId="3"/>
  </si>
  <si>
    <t>＊金町子ども家庭支援センターは、平成23年7月19日より金町子どもセンターへ名称変更し、</t>
    <phoneticPr fontId="3"/>
  </si>
  <si>
    <t>　引き続き子どもと家庭の総合相談を行う。</t>
    <phoneticPr fontId="3"/>
  </si>
  <si>
    <t>＊青戸子ども家庭支援センターは、平成23年7月19日に開設した子ども総合センターへ移転し、</t>
    <phoneticPr fontId="3"/>
  </si>
  <si>
    <t>S42.4</t>
    <phoneticPr fontId="3"/>
  </si>
  <si>
    <t>東金町3-8-1</t>
    <rPh sb="0" eb="1">
      <t>ヒガシ</t>
    </rPh>
    <rPh sb="1" eb="3">
      <t>カナマチ</t>
    </rPh>
    <phoneticPr fontId="3"/>
  </si>
  <si>
    <t>金町子どもセンター</t>
    <rPh sb="0" eb="2">
      <t>カナマチ</t>
    </rPh>
    <rPh sb="2" eb="3">
      <t>コ</t>
    </rPh>
    <phoneticPr fontId="3"/>
  </si>
  <si>
    <t>子ども総合センター</t>
    <rPh sb="0" eb="1">
      <t>コ</t>
    </rPh>
    <rPh sb="3" eb="5">
      <t>ソウゴウ</t>
    </rPh>
    <phoneticPr fontId="3"/>
  </si>
  <si>
    <t>（３）子ども総合センター</t>
    <rPh sb="3" eb="4">
      <t>コ</t>
    </rPh>
    <rPh sb="6" eb="8">
      <t>ソウゴウ</t>
    </rPh>
    <phoneticPr fontId="3"/>
  </si>
  <si>
    <t>次々ページの定員・在籍児童総数</t>
    <rPh sb="0" eb="1">
      <t>ツギ</t>
    </rPh>
    <rPh sb="6" eb="8">
      <t>テイイン</t>
    </rPh>
    <rPh sb="9" eb="11">
      <t>ザイセキ</t>
    </rPh>
    <rPh sb="11" eb="13">
      <t>ジドウ</t>
    </rPh>
    <rPh sb="13" eb="15">
      <t>ソウスウ</t>
    </rPh>
    <phoneticPr fontId="3"/>
  </si>
  <si>
    <t>次ページの定員・在籍児童総数</t>
    <rPh sb="0" eb="1">
      <t>ツギ</t>
    </rPh>
    <rPh sb="5" eb="7">
      <t>テイイン</t>
    </rPh>
    <rPh sb="8" eb="10">
      <t>ザイセキ</t>
    </rPh>
    <rPh sb="10" eb="12">
      <t>ジドウ</t>
    </rPh>
    <rPh sb="12" eb="14">
      <t>ソウスウ</t>
    </rPh>
    <phoneticPr fontId="3"/>
  </si>
  <si>
    <t>（育成課・子育て支援課・保育課）</t>
    <rPh sb="1" eb="3">
      <t>イクセイ</t>
    </rPh>
    <rPh sb="3" eb="4">
      <t>カ</t>
    </rPh>
    <rPh sb="5" eb="7">
      <t>コソダ</t>
    </rPh>
    <rPh sb="8" eb="10">
      <t>シエン</t>
    </rPh>
    <rPh sb="10" eb="11">
      <t>カ</t>
    </rPh>
    <rPh sb="12" eb="14">
      <t>ホイク</t>
    </rPh>
    <rPh sb="14" eb="15">
      <t>カ</t>
    </rPh>
    <phoneticPr fontId="3"/>
  </si>
  <si>
    <t>○</t>
  </si>
  <si>
    <t>亀有1-12-22</t>
    <rPh sb="0" eb="2">
      <t>カメアリ</t>
    </rPh>
    <phoneticPr fontId="3"/>
  </si>
  <si>
    <t>まなびの森保育園亀有</t>
    <rPh sb="4" eb="5">
      <t>モリ</t>
    </rPh>
    <rPh sb="5" eb="8">
      <t>ホイクエン</t>
    </rPh>
    <rPh sb="8" eb="10">
      <t>カメアリ</t>
    </rPh>
    <phoneticPr fontId="3"/>
  </si>
  <si>
    <t>金町5-37-6</t>
    <rPh sb="0" eb="2">
      <t>カナマチ</t>
    </rPh>
    <phoneticPr fontId="3"/>
  </si>
  <si>
    <t>京成金町
プチ・クレイシュ</t>
    <rPh sb="0" eb="2">
      <t>ケイセイ</t>
    </rPh>
    <rPh sb="2" eb="4">
      <t>カナマチ</t>
    </rPh>
    <phoneticPr fontId="3"/>
  </si>
  <si>
    <t>金町4-20-13</t>
    <rPh sb="0" eb="2">
      <t>カナマチ</t>
    </rPh>
    <phoneticPr fontId="3"/>
  </si>
  <si>
    <t>かなまち虹保育園</t>
    <rPh sb="4" eb="5">
      <t>ニジ</t>
    </rPh>
    <rPh sb="5" eb="8">
      <t>ホイクエン</t>
    </rPh>
    <phoneticPr fontId="3"/>
  </si>
  <si>
    <t>青戸1-10-10</t>
    <rPh sb="0" eb="2">
      <t>アオト</t>
    </rPh>
    <phoneticPr fontId="3"/>
  </si>
  <si>
    <t>キャンディパーク
保育園２号</t>
    <rPh sb="9" eb="12">
      <t>ホイクエン</t>
    </rPh>
    <rPh sb="13" eb="14">
      <t>ゴウ</t>
    </rPh>
    <phoneticPr fontId="3"/>
  </si>
  <si>
    <t>東金町1-14-5</t>
  </si>
  <si>
    <t>金町どんぐり保育園</t>
    <rPh sb="0" eb="2">
      <t>カナマチ</t>
    </rPh>
    <rPh sb="6" eb="9">
      <t>ホイクエン</t>
    </rPh>
    <phoneticPr fontId="3"/>
  </si>
  <si>
    <t>水元1-12-14</t>
    <rPh sb="0" eb="2">
      <t>ミズモト</t>
    </rPh>
    <phoneticPr fontId="3"/>
  </si>
  <si>
    <t>あおぞら水元保育園</t>
    <rPh sb="4" eb="6">
      <t>ミズモト</t>
    </rPh>
    <rPh sb="6" eb="9">
      <t>ホイクエン</t>
    </rPh>
    <phoneticPr fontId="3"/>
  </si>
  <si>
    <t>南水元4-18-11</t>
    <rPh sb="0" eb="3">
      <t>ミナミミズモト</t>
    </rPh>
    <phoneticPr fontId="3"/>
  </si>
  <si>
    <t>水元保育園</t>
    <rPh sb="0" eb="2">
      <t>ミズモト</t>
    </rPh>
    <rPh sb="2" eb="5">
      <t>ホイクエン</t>
    </rPh>
    <phoneticPr fontId="3"/>
  </si>
  <si>
    <t>東金町2-13-10</t>
    <rPh sb="0" eb="3">
      <t>ヒガシカナマチ</t>
    </rPh>
    <phoneticPr fontId="3"/>
  </si>
  <si>
    <t>東かなまち保育園</t>
    <rPh sb="0" eb="1">
      <t>ヒガシ</t>
    </rPh>
    <rPh sb="5" eb="8">
      <t>ホイクエン</t>
    </rPh>
    <phoneticPr fontId="3"/>
  </si>
  <si>
    <t>青戸4-24-20</t>
    <rPh sb="0" eb="2">
      <t>アオト</t>
    </rPh>
    <phoneticPr fontId="3"/>
  </si>
  <si>
    <t>太陽の子青戸中央保育園</t>
    <rPh sb="0" eb="2">
      <t>タイヨウ</t>
    </rPh>
    <rPh sb="3" eb="4">
      <t>コ</t>
    </rPh>
    <rPh sb="4" eb="6">
      <t>アオト</t>
    </rPh>
    <rPh sb="6" eb="8">
      <t>チュウオウ</t>
    </rPh>
    <rPh sb="8" eb="11">
      <t>ホイクエン</t>
    </rPh>
    <phoneticPr fontId="3"/>
  </si>
  <si>
    <t>白鳥3-29-16</t>
    <rPh sb="0" eb="2">
      <t>シラトリ</t>
    </rPh>
    <phoneticPr fontId="3"/>
  </si>
  <si>
    <t>白鳥ふたば保育園</t>
    <rPh sb="0" eb="2">
      <t>シラトリ</t>
    </rPh>
    <rPh sb="5" eb="8">
      <t>ホイクエン</t>
    </rPh>
    <phoneticPr fontId="3"/>
  </si>
  <si>
    <t>四つ木5-13-16</t>
    <rPh sb="0" eb="1">
      <t>ヨ</t>
    </rPh>
    <rPh sb="2" eb="3">
      <t>キ</t>
    </rPh>
    <phoneticPr fontId="3"/>
  </si>
  <si>
    <t>四つ木なかよし保育園</t>
    <rPh sb="0" eb="1">
      <t>ヨ</t>
    </rPh>
    <rPh sb="2" eb="3">
      <t>キ</t>
    </rPh>
    <rPh sb="7" eb="10">
      <t>ホイクエン</t>
    </rPh>
    <phoneticPr fontId="3"/>
  </si>
  <si>
    <t>堀切7-8-3</t>
  </si>
  <si>
    <t>かつしか堀切保育園</t>
    <rPh sb="4" eb="6">
      <t>ホリキリ</t>
    </rPh>
    <rPh sb="6" eb="9">
      <t>ホイクエン</t>
    </rPh>
    <phoneticPr fontId="3"/>
  </si>
  <si>
    <t>立石8-18-7</t>
    <rPh sb="0" eb="2">
      <t>タテイシ</t>
    </rPh>
    <phoneticPr fontId="3"/>
  </si>
  <si>
    <t>かつしか風の子保育園</t>
    <rPh sb="4" eb="5">
      <t>カゼ</t>
    </rPh>
    <rPh sb="6" eb="7">
      <t>コ</t>
    </rPh>
    <rPh sb="7" eb="10">
      <t>ホイクエン</t>
    </rPh>
    <phoneticPr fontId="3"/>
  </si>
  <si>
    <t>東金町1-3-1</t>
    <rPh sb="0" eb="3">
      <t>ヒガシカナマチ</t>
    </rPh>
    <phoneticPr fontId="3"/>
  </si>
  <si>
    <t>金町ひまわり保育園</t>
    <rPh sb="0" eb="2">
      <t>カナマチ</t>
    </rPh>
    <rPh sb="6" eb="9">
      <t>ホ</t>
    </rPh>
    <phoneticPr fontId="3"/>
  </si>
  <si>
    <t>水元3-13-20</t>
    <rPh sb="0" eb="2">
      <t>ミズ</t>
    </rPh>
    <phoneticPr fontId="3"/>
  </si>
  <si>
    <t>そあ保育園</t>
    <rPh sb="2" eb="5">
      <t>ホ</t>
    </rPh>
    <phoneticPr fontId="3"/>
  </si>
  <si>
    <t>亀有3-16-5</t>
    <rPh sb="0" eb="2">
      <t>カメ</t>
    </rPh>
    <phoneticPr fontId="3"/>
  </si>
  <si>
    <t>亀有りりおっこ保育園</t>
    <rPh sb="0" eb="2">
      <t>カメ</t>
    </rPh>
    <rPh sb="7" eb="10">
      <t>ホ</t>
    </rPh>
    <phoneticPr fontId="3"/>
  </si>
  <si>
    <t>青戸4-23-1</t>
    <rPh sb="0" eb="2">
      <t>アオト</t>
    </rPh>
    <phoneticPr fontId="3"/>
  </si>
  <si>
    <t>青戸もも保育園</t>
    <phoneticPr fontId="3"/>
  </si>
  <si>
    <t>東立石3-14-12</t>
    <rPh sb="0" eb="3">
      <t>ヒガシタテイシ</t>
    </rPh>
    <phoneticPr fontId="3"/>
  </si>
  <si>
    <t>東立石こひつじ保育園</t>
    <rPh sb="0" eb="3">
      <t>ヒガシタテイシ</t>
    </rPh>
    <rPh sb="7" eb="10">
      <t>ホイクエン</t>
    </rPh>
    <phoneticPr fontId="3"/>
  </si>
  <si>
    <t>水元1-26-3</t>
    <rPh sb="0" eb="2">
      <t>ミズモト</t>
    </rPh>
    <phoneticPr fontId="3"/>
  </si>
  <si>
    <t>徳育保育園</t>
    <rPh sb="0" eb="1">
      <t>トク</t>
    </rPh>
    <rPh sb="1" eb="2">
      <t>イク</t>
    </rPh>
    <rPh sb="2" eb="5">
      <t>ホイクエン</t>
    </rPh>
    <phoneticPr fontId="3"/>
  </si>
  <si>
    <t>東水元1-16-2</t>
  </si>
  <si>
    <t>こばとの森保育園</t>
  </si>
  <si>
    <t>うらら保育園</t>
  </si>
  <si>
    <t>水元3-11-8</t>
  </si>
  <si>
    <t>さかえ保育園</t>
  </si>
  <si>
    <t>亀有2-32-28</t>
  </si>
  <si>
    <t>亀青保育園</t>
    <phoneticPr fontId="3"/>
  </si>
  <si>
    <t>青戸3-13-25</t>
  </si>
  <si>
    <t>青戸福祉保育園</t>
  </si>
  <si>
    <t>高砂6-4-15</t>
  </si>
  <si>
    <t>東中川保育園</t>
  </si>
  <si>
    <t>細田5-24-1</t>
  </si>
  <si>
    <t>日の出保育園</t>
  </si>
  <si>
    <t>東四つ木3-6-12</t>
  </si>
  <si>
    <t>こひつじ保育園</t>
  </si>
  <si>
    <t>高砂2-3-7</t>
  </si>
  <si>
    <t>きぼう保育園</t>
    <phoneticPr fontId="3"/>
  </si>
  <si>
    <t>東新小岩3-14-1</t>
  </si>
  <si>
    <t>かみこまつ保育園</t>
    <phoneticPr fontId="3"/>
  </si>
  <si>
    <t>柴又2-2-9</t>
  </si>
  <si>
    <t>北野保育園</t>
    <phoneticPr fontId="3"/>
  </si>
  <si>
    <t>柴又6-19-1</t>
  </si>
  <si>
    <t>ひかり学園</t>
    <phoneticPr fontId="3"/>
  </si>
  <si>
    <t>青戸1-24-10</t>
  </si>
  <si>
    <t>さゆり保育園</t>
    <phoneticPr fontId="3"/>
  </si>
  <si>
    <t>柴又4-5-14</t>
  </si>
  <si>
    <t>柴又学園</t>
    <phoneticPr fontId="3"/>
  </si>
  <si>
    <t>鎌倉3-39-15</t>
  </si>
  <si>
    <t>鎌倉保育園</t>
    <phoneticPr fontId="3"/>
  </si>
  <si>
    <t>細田3-9-26</t>
    <phoneticPr fontId="3"/>
  </si>
  <si>
    <t>ひまわり保育園</t>
  </si>
  <si>
    <t>堀切3-30-12</t>
  </si>
  <si>
    <t>黎明保育園</t>
    <rPh sb="0" eb="1">
      <t>レイ</t>
    </rPh>
    <rPh sb="1" eb="2">
      <t>メイ</t>
    </rPh>
    <phoneticPr fontId="3"/>
  </si>
  <si>
    <t>亀有1-27-2</t>
  </si>
  <si>
    <t>さくら学園保育所</t>
  </si>
  <si>
    <t>新宿2-2-19</t>
  </si>
  <si>
    <t>山王保育園</t>
    <phoneticPr fontId="3"/>
  </si>
  <si>
    <t>新宿4-4-16</t>
  </si>
  <si>
    <t>新宿保育園</t>
    <phoneticPr fontId="3"/>
  </si>
  <si>
    <t>奥戸6-24-1</t>
    <phoneticPr fontId="3"/>
  </si>
  <si>
    <t>奥戸保育園</t>
    <phoneticPr fontId="3"/>
  </si>
  <si>
    <t>西亀有4-8-19</t>
  </si>
  <si>
    <t>砂原保育園</t>
    <phoneticPr fontId="3"/>
  </si>
  <si>
    <t>高砂5-48-4</t>
  </si>
  <si>
    <t>たかさご保育園</t>
    <rPh sb="4" eb="7">
      <t>ホイクエン</t>
    </rPh>
    <phoneticPr fontId="3"/>
  </si>
  <si>
    <t>東金町3-36-15</t>
  </si>
  <si>
    <t>金町保育園</t>
    <phoneticPr fontId="3"/>
  </si>
  <si>
    <t>西亀有2-35-3</t>
  </si>
  <si>
    <t>葛飾学園</t>
    <rPh sb="0" eb="2">
      <t>カツシカ</t>
    </rPh>
    <rPh sb="2" eb="4">
      <t>ガクエン</t>
    </rPh>
    <phoneticPr fontId="3"/>
  </si>
  <si>
    <t>亀有3-38-9</t>
  </si>
  <si>
    <t>亀有保育園</t>
    <phoneticPr fontId="3"/>
  </si>
  <si>
    <t>緊急
一時</t>
    <phoneticPr fontId="3"/>
  </si>
  <si>
    <t>休日</t>
    <rPh sb="0" eb="2">
      <t>キュウジツ</t>
    </rPh>
    <phoneticPr fontId="3"/>
  </si>
  <si>
    <t>延長</t>
    <phoneticPr fontId="3"/>
  </si>
  <si>
    <t>産休
明け</t>
    <phoneticPr fontId="3"/>
  </si>
  <si>
    <t>在籍
児童</t>
    <phoneticPr fontId="3"/>
  </si>
  <si>
    <t>定員</t>
    <phoneticPr fontId="3"/>
  </si>
  <si>
    <t>建築延
面積(㎡)</t>
    <rPh sb="4" eb="6">
      <t>メンセキ</t>
    </rPh>
    <phoneticPr fontId="3"/>
  </si>
  <si>
    <t>認可
年月日</t>
    <phoneticPr fontId="3"/>
  </si>
  <si>
    <t>イ　私立</t>
    <phoneticPr fontId="3"/>
  </si>
  <si>
    <t>水元2-3-19</t>
    <rPh sb="0" eb="2">
      <t>ミズモト</t>
    </rPh>
    <phoneticPr fontId="3"/>
  </si>
  <si>
    <t>ミアヘルサ保育園
ひびき水元</t>
    <rPh sb="5" eb="8">
      <t>ホイクエン</t>
    </rPh>
    <rPh sb="12" eb="14">
      <t>ミズモト</t>
    </rPh>
    <phoneticPr fontId="3"/>
  </si>
  <si>
    <t>新小岩3-13-23</t>
    <rPh sb="0" eb="3">
      <t>シンコイワ</t>
    </rPh>
    <phoneticPr fontId="3"/>
  </si>
  <si>
    <t>ひのか保育園</t>
    <rPh sb="3" eb="6">
      <t>ホイクエン</t>
    </rPh>
    <phoneticPr fontId="3"/>
  </si>
  <si>
    <t>青戸3-33-7</t>
    <phoneticPr fontId="53"/>
  </si>
  <si>
    <t>木下の保育園青砥第２</t>
    <rPh sb="0" eb="2">
      <t>キノシタ</t>
    </rPh>
    <rPh sb="3" eb="6">
      <t>ホイクエン</t>
    </rPh>
    <rPh sb="6" eb="8">
      <t>アオト</t>
    </rPh>
    <rPh sb="8" eb="9">
      <t>ダイ</t>
    </rPh>
    <phoneticPr fontId="3"/>
  </si>
  <si>
    <t>堀切4-49-6</t>
    <phoneticPr fontId="3"/>
  </si>
  <si>
    <t>京進のほいくえん
ビーフェア堀切菖蒲園</t>
    <rPh sb="0" eb="2">
      <t>キョウシン</t>
    </rPh>
    <rPh sb="14" eb="19">
      <t>ホリキリショウブエン</t>
    </rPh>
    <phoneticPr fontId="3"/>
  </si>
  <si>
    <t>西亀有4-18-16</t>
    <rPh sb="1" eb="3">
      <t>カメアリ</t>
    </rPh>
    <phoneticPr fontId="3"/>
  </si>
  <si>
    <t>このえ西亀有保育園</t>
    <rPh sb="3" eb="4">
      <t>ニシ</t>
    </rPh>
    <rPh sb="4" eb="6">
      <t>カメアリ</t>
    </rPh>
    <rPh sb="6" eb="9">
      <t>ホイクエン</t>
    </rPh>
    <phoneticPr fontId="3"/>
  </si>
  <si>
    <t>亀有4-28-10</t>
    <rPh sb="0" eb="2">
      <t>カメアリ</t>
    </rPh>
    <phoneticPr fontId="3"/>
  </si>
  <si>
    <t>ミアヘルサ保育園
ひびき亀有</t>
    <rPh sb="5" eb="8">
      <t>ホイクエン</t>
    </rPh>
    <rPh sb="12" eb="14">
      <t>カメアリ</t>
    </rPh>
    <phoneticPr fontId="3"/>
  </si>
  <si>
    <t>亀有3-31-4</t>
    <rPh sb="0" eb="2">
      <t>カメアリ</t>
    </rPh>
    <phoneticPr fontId="3"/>
  </si>
  <si>
    <t>ぽけっとランド
亀有保育園</t>
    <rPh sb="8" eb="10">
      <t>カメアリ</t>
    </rPh>
    <rPh sb="10" eb="13">
      <t>ホイクエン</t>
    </rPh>
    <phoneticPr fontId="3"/>
  </si>
  <si>
    <t>鎌倉1-4-15</t>
    <rPh sb="0" eb="2">
      <t>カマクラ</t>
    </rPh>
    <phoneticPr fontId="3"/>
  </si>
  <si>
    <t>京進のほいくえんビーフェア京成小岩駅</t>
    <rPh sb="0" eb="2">
      <t>キョウシン</t>
    </rPh>
    <rPh sb="13" eb="15">
      <t>ケイセイ</t>
    </rPh>
    <rPh sb="15" eb="17">
      <t>コイワ</t>
    </rPh>
    <rPh sb="17" eb="18">
      <t>エキ</t>
    </rPh>
    <phoneticPr fontId="3"/>
  </si>
  <si>
    <r>
      <rPr>
        <sz val="10"/>
        <rFont val="ＭＳ ゴシック"/>
        <family val="3"/>
        <charset val="128"/>
      </rPr>
      <t>金町6-4-2</t>
    </r>
    <r>
      <rPr>
        <sz val="8"/>
        <rFont val="ＭＳ ゴシック"/>
        <family val="3"/>
        <charset val="128"/>
      </rPr>
      <t xml:space="preserve">
ルミナス金町2階</t>
    </r>
    <rPh sb="0" eb="2">
      <t>カナマチ</t>
    </rPh>
    <rPh sb="12" eb="14">
      <t>カナマチ</t>
    </rPh>
    <rPh sb="15" eb="16">
      <t>カイ</t>
    </rPh>
    <phoneticPr fontId="3"/>
  </si>
  <si>
    <t>キッズハーモニー・
かなまち</t>
    <phoneticPr fontId="3"/>
  </si>
  <si>
    <t>金町2-3-16</t>
    <phoneticPr fontId="3"/>
  </si>
  <si>
    <t>まなびの森保育園金町</t>
    <rPh sb="4" eb="5">
      <t>モリ</t>
    </rPh>
    <rPh sb="5" eb="8">
      <t>ホイクエン</t>
    </rPh>
    <rPh sb="8" eb="10">
      <t>カナマチ</t>
    </rPh>
    <phoneticPr fontId="3"/>
  </si>
  <si>
    <t>南水元2-25-6</t>
    <rPh sb="0" eb="1">
      <t>ミナミ</t>
    </rPh>
    <rPh sb="1" eb="3">
      <t>ミズモト</t>
    </rPh>
    <phoneticPr fontId="3"/>
  </si>
  <si>
    <t>南水元いろは保育園</t>
    <rPh sb="0" eb="1">
      <t>ミナミ</t>
    </rPh>
    <rPh sb="1" eb="3">
      <t>ミズモト</t>
    </rPh>
    <rPh sb="6" eb="9">
      <t>ホイクエン</t>
    </rPh>
    <phoneticPr fontId="3"/>
  </si>
  <si>
    <t>東水元1-18-20</t>
    <rPh sb="0" eb="1">
      <t>ヒガシ</t>
    </rPh>
    <rPh sb="1" eb="3">
      <t>ミズモト</t>
    </rPh>
    <phoneticPr fontId="3"/>
  </si>
  <si>
    <t>キッズスマイル
葛飾東水元</t>
    <rPh sb="8" eb="10">
      <t>カツシカ</t>
    </rPh>
    <rPh sb="10" eb="13">
      <t>ヒガシミズモト</t>
    </rPh>
    <phoneticPr fontId="3"/>
  </si>
  <si>
    <t>立石6-35-14</t>
  </si>
  <si>
    <t>木下の保育園青砥</t>
    <rPh sb="0" eb="2">
      <t>キシタ</t>
    </rPh>
    <rPh sb="3" eb="6">
      <t>ホイクエン</t>
    </rPh>
    <rPh sb="6" eb="8">
      <t>アオト</t>
    </rPh>
    <phoneticPr fontId="3"/>
  </si>
  <si>
    <t>東金町1-16-4</t>
    <rPh sb="0" eb="1">
      <t>ヒガシ</t>
    </rPh>
    <phoneticPr fontId="3"/>
  </si>
  <si>
    <t>ミアヘルサ保育園
ひびき金町</t>
    <rPh sb="5" eb="8">
      <t>ホイクエン</t>
    </rPh>
    <rPh sb="12" eb="14">
      <t>カナマチ</t>
    </rPh>
    <phoneticPr fontId="3"/>
  </si>
  <si>
    <t>東新小岩6-22-7</t>
  </si>
  <si>
    <t>ほっぺるランド東新小岩</t>
    <rPh sb="7" eb="11">
      <t>ヒガシシンコイワ</t>
    </rPh>
    <phoneticPr fontId="3"/>
  </si>
  <si>
    <t>東金町2-6-19</t>
  </si>
  <si>
    <t>亀が岡りりおっこ保育園</t>
    <rPh sb="0" eb="1">
      <t>カメ</t>
    </rPh>
    <rPh sb="2" eb="3">
      <t>オカ</t>
    </rPh>
    <rPh sb="8" eb="11">
      <t>ホイクエン</t>
    </rPh>
    <phoneticPr fontId="3"/>
  </si>
  <si>
    <t>奥戸5-2-1</t>
  </si>
  <si>
    <t>おくどスマイル保育園</t>
    <rPh sb="7" eb="10">
      <t>ホイクエン</t>
    </rPh>
    <phoneticPr fontId="3"/>
  </si>
  <si>
    <t>高砂2-31-5</t>
  </si>
  <si>
    <t>あい・あい保育園高砂園</t>
    <rPh sb="5" eb="8">
      <t>ホイクエン</t>
    </rPh>
    <rPh sb="8" eb="10">
      <t>タカサゴ</t>
    </rPh>
    <rPh sb="10" eb="11">
      <t>エン</t>
    </rPh>
    <phoneticPr fontId="3"/>
  </si>
  <si>
    <t>柴又5-13-3</t>
    <rPh sb="0" eb="1">
      <t>シバマタ</t>
    </rPh>
    <phoneticPr fontId="3"/>
  </si>
  <si>
    <t>まなびの森保育園新柴又</t>
    <rPh sb="4" eb="5">
      <t>モリ</t>
    </rPh>
    <rPh sb="5" eb="8">
      <t>ホイクエン</t>
    </rPh>
    <rPh sb="8" eb="9">
      <t>シン</t>
    </rPh>
    <rPh sb="9" eb="11">
      <t>シバマタ</t>
    </rPh>
    <phoneticPr fontId="3"/>
  </si>
  <si>
    <t>金町6-4-1 2F</t>
    <phoneticPr fontId="3"/>
  </si>
  <si>
    <t>金町駅前さくらんぼ
保育園</t>
    <rPh sb="0" eb="4">
      <t>カナマチエキマエ</t>
    </rPh>
    <rPh sb="10" eb="13">
      <t>ホイクエン</t>
    </rPh>
    <phoneticPr fontId="3"/>
  </si>
  <si>
    <t>新宿3-27-8</t>
    <rPh sb="0" eb="1">
      <t>ニイジュク</t>
    </rPh>
    <phoneticPr fontId="3"/>
  </si>
  <si>
    <t>トレジャーキッズ
にいじゅく保育園</t>
    <rPh sb="14" eb="17">
      <t>ホイクエン</t>
    </rPh>
    <phoneticPr fontId="3"/>
  </si>
  <si>
    <t>南水元1-12-6</t>
    <rPh sb="0" eb="2">
      <t>ミナミミズモト</t>
    </rPh>
    <phoneticPr fontId="3"/>
  </si>
  <si>
    <t>にじいろ保育園南水元</t>
    <rPh sb="4" eb="7">
      <t>ホイクエン</t>
    </rPh>
    <rPh sb="7" eb="10">
      <t>ミナミミズモト</t>
    </rPh>
    <phoneticPr fontId="3"/>
  </si>
  <si>
    <t>立石2-31-17</t>
    <rPh sb="0" eb="1">
      <t>タテイシ</t>
    </rPh>
    <phoneticPr fontId="3"/>
  </si>
  <si>
    <t>立石いろは保育園</t>
    <rPh sb="0" eb="2">
      <t>タテイシ</t>
    </rPh>
    <rPh sb="5" eb="7">
      <t>ホイク</t>
    </rPh>
    <rPh sb="7" eb="8">
      <t>エン</t>
    </rPh>
    <phoneticPr fontId="3"/>
  </si>
  <si>
    <t>立石1-4-10</t>
    <phoneticPr fontId="3"/>
  </si>
  <si>
    <t>本田こひつじ保育園</t>
    <rPh sb="0" eb="2">
      <t>ホンデン</t>
    </rPh>
    <rPh sb="6" eb="9">
      <t>ホイクエン</t>
    </rPh>
    <phoneticPr fontId="3"/>
  </si>
  <si>
    <t>西新小岩3-14-18</t>
  </si>
  <si>
    <t>ほっぺるランド西新小岩</t>
    <rPh sb="7" eb="8">
      <t>ニシ</t>
    </rPh>
    <rPh sb="8" eb="11">
      <t>シンコイワ</t>
    </rPh>
    <phoneticPr fontId="3"/>
  </si>
  <si>
    <t>東新小岩3-3-13</t>
  </si>
  <si>
    <t>グローバルキッズ
東新小岩園</t>
    <rPh sb="9" eb="10">
      <t>ヒガシ</t>
    </rPh>
    <rPh sb="10" eb="13">
      <t>シンコイワ</t>
    </rPh>
    <rPh sb="13" eb="14">
      <t>エン</t>
    </rPh>
    <phoneticPr fontId="3"/>
  </si>
  <si>
    <t>青戸7-34-8</t>
    <phoneticPr fontId="53"/>
  </si>
  <si>
    <t>こはるび保育園</t>
    <rPh sb="4" eb="7">
      <t>ホイクエン</t>
    </rPh>
    <phoneticPr fontId="3"/>
  </si>
  <si>
    <t>東立石2-3-10</t>
    <rPh sb="0" eb="1">
      <t>ヒガシタテイシ</t>
    </rPh>
    <phoneticPr fontId="53"/>
  </si>
  <si>
    <t>ほっぺるランド東立石</t>
    <rPh sb="7" eb="10">
      <t>ヒガシタテイシ</t>
    </rPh>
    <phoneticPr fontId="3"/>
  </si>
  <si>
    <t>お花茶屋1-19-5</t>
    <rPh sb="0" eb="2">
      <t>チャヤ</t>
    </rPh>
    <phoneticPr fontId="53"/>
  </si>
  <si>
    <t>そらまめ保育園
お花茶屋駅前</t>
    <rPh sb="4" eb="7">
      <t>ホイクエン</t>
    </rPh>
    <rPh sb="9" eb="10">
      <t>ハナ</t>
    </rPh>
    <rPh sb="10" eb="12">
      <t>チャヤ</t>
    </rPh>
    <rPh sb="12" eb="14">
      <t>エキマエ</t>
    </rPh>
    <phoneticPr fontId="3"/>
  </si>
  <si>
    <t>堀切8-5-7</t>
  </si>
  <si>
    <t>たけのこ第２保育園</t>
    <rPh sb="4" eb="5">
      <t>ダイ</t>
    </rPh>
    <rPh sb="6" eb="9">
      <t>ホイクエン</t>
    </rPh>
    <phoneticPr fontId="3"/>
  </si>
  <si>
    <t>西亀有3-25-11</t>
    <rPh sb="0" eb="1">
      <t>ニシカメアリ</t>
    </rPh>
    <phoneticPr fontId="53"/>
  </si>
  <si>
    <t>にじいろ保育園西亀有</t>
    <rPh sb="4" eb="7">
      <t>ホイクエン</t>
    </rPh>
    <rPh sb="7" eb="8">
      <t>ニシ</t>
    </rPh>
    <rPh sb="8" eb="10">
      <t>カメアリ</t>
    </rPh>
    <phoneticPr fontId="53"/>
  </si>
  <si>
    <t>西新小岩5-30-6</t>
  </si>
  <si>
    <t>ゆめの樹
しんこいわ</t>
    <rPh sb="3" eb="4">
      <t>キ</t>
    </rPh>
    <phoneticPr fontId="3"/>
  </si>
  <si>
    <t>奥戸8-2-4</t>
  </si>
  <si>
    <t>グローバルキッズ奥戸園</t>
    <rPh sb="8" eb="10">
      <t>オクド</t>
    </rPh>
    <rPh sb="10" eb="11">
      <t>エン</t>
    </rPh>
    <phoneticPr fontId="3"/>
  </si>
  <si>
    <t>四つ木4-1-4</t>
    <rPh sb="0" eb="1">
      <t>ヨ</t>
    </rPh>
    <rPh sb="2" eb="3">
      <t>ギ</t>
    </rPh>
    <phoneticPr fontId="3"/>
  </si>
  <si>
    <t>ベネッセ四ツ木保育園</t>
    <rPh sb="4" eb="5">
      <t>ヨ</t>
    </rPh>
    <rPh sb="6" eb="7">
      <t>ギ</t>
    </rPh>
    <rPh sb="7" eb="10">
      <t>ホイクエン</t>
    </rPh>
    <phoneticPr fontId="3"/>
  </si>
  <si>
    <t>堀切2-56-13</t>
    <rPh sb="0" eb="2">
      <t>ホリキリ</t>
    </rPh>
    <phoneticPr fontId="3"/>
  </si>
  <si>
    <t>うぃず堀切菖蒲園駅前
保育園</t>
    <rPh sb="3" eb="10">
      <t>ホリキリショウブエンエキマエ</t>
    </rPh>
    <rPh sb="11" eb="14">
      <t>ホイクエン</t>
    </rPh>
    <phoneticPr fontId="3"/>
  </si>
  <si>
    <t>イ　私立（続き）</t>
    <rPh sb="5" eb="6">
      <t>ツヅ</t>
    </rPh>
    <phoneticPr fontId="3"/>
  </si>
  <si>
    <t>（子育て支援課・保育課）</t>
    <rPh sb="1" eb="3">
      <t>コソダ</t>
    </rPh>
    <rPh sb="4" eb="6">
      <t>シエン</t>
    </rPh>
    <rPh sb="6" eb="7">
      <t>カ</t>
    </rPh>
    <rPh sb="8" eb="10">
      <t>ホイク</t>
    </rPh>
    <rPh sb="10" eb="11">
      <t>カ</t>
    </rPh>
    <phoneticPr fontId="3"/>
  </si>
  <si>
    <t>私立</t>
  </si>
  <si>
    <t>公立</t>
  </si>
  <si>
    <t>内
訳</t>
    <rPh sb="2" eb="3">
      <t>ワケ</t>
    </rPh>
    <phoneticPr fontId="3"/>
  </si>
  <si>
    <t>実施園数</t>
  </si>
  <si>
    <t>障害児
受入</t>
    <phoneticPr fontId="3"/>
  </si>
  <si>
    <t>ふれあい
体験保育</t>
    <rPh sb="5" eb="7">
      <t>タイケン</t>
    </rPh>
    <phoneticPr fontId="3"/>
  </si>
  <si>
    <t>休日</t>
    <rPh sb="0" eb="1">
      <t>キュウ</t>
    </rPh>
    <rPh sb="1" eb="2">
      <t>ヒ</t>
    </rPh>
    <phoneticPr fontId="3"/>
  </si>
  <si>
    <t>産休明け</t>
    <phoneticPr fontId="3"/>
  </si>
  <si>
    <t>（単位：園）</t>
    <rPh sb="1" eb="3">
      <t>タンイ</t>
    </rPh>
    <rPh sb="4" eb="5">
      <t>エン</t>
    </rPh>
    <phoneticPr fontId="1"/>
  </si>
  <si>
    <t>（５）特別保育実施状況</t>
    <phoneticPr fontId="3"/>
  </si>
  <si>
    <t>（保育課）</t>
    <rPh sb="1" eb="3">
      <t>ホイク</t>
    </rPh>
    <phoneticPr fontId="3"/>
  </si>
  <si>
    <t>平成24年度</t>
    <rPh sb="0" eb="2">
      <t>ヘイセイ</t>
    </rPh>
    <rPh sb="4" eb="6">
      <t>ネンド</t>
    </rPh>
    <phoneticPr fontId="3"/>
  </si>
  <si>
    <t>入園率</t>
    <phoneticPr fontId="3"/>
  </si>
  <si>
    <t>入園
児数</t>
    <phoneticPr fontId="3"/>
  </si>
  <si>
    <t>申込
児数</t>
    <phoneticPr fontId="3"/>
  </si>
  <si>
    <t>新規</t>
  </si>
  <si>
    <t>在園児数</t>
  </si>
  <si>
    <t>（各年度4月1日現在）</t>
    <rPh sb="1" eb="4">
      <t>カクネンド</t>
    </rPh>
    <rPh sb="5" eb="6">
      <t>ガツ</t>
    </rPh>
    <rPh sb="7" eb="8">
      <t>ニチ</t>
    </rPh>
    <phoneticPr fontId="3"/>
  </si>
  <si>
    <t>エ　保育園入園状況</t>
    <phoneticPr fontId="3"/>
  </si>
  <si>
    <t>西新小岩4-35-5</t>
    <rPh sb="0" eb="4">
      <t>ニシシンコイワ</t>
    </rPh>
    <phoneticPr fontId="3"/>
  </si>
  <si>
    <t>新小岩ちぐさ幼稚園</t>
    <rPh sb="0" eb="1">
      <t>シン</t>
    </rPh>
    <rPh sb="1" eb="3">
      <t>コイワ</t>
    </rPh>
    <rPh sb="6" eb="9">
      <t>ヨウチエン</t>
    </rPh>
    <phoneticPr fontId="3"/>
  </si>
  <si>
    <t>金町4-10-14</t>
    <rPh sb="0" eb="2">
      <t>カナマチ</t>
    </rPh>
    <phoneticPr fontId="3"/>
  </si>
  <si>
    <t>幼稚園型認定こども園
金町幼稚園</t>
    <rPh sb="0" eb="3">
      <t>ヨウチエン</t>
    </rPh>
    <rPh sb="3" eb="4">
      <t>ガタ</t>
    </rPh>
    <rPh sb="4" eb="6">
      <t>ニンテイ</t>
    </rPh>
    <rPh sb="9" eb="10">
      <t>エン</t>
    </rPh>
    <rPh sb="11" eb="13">
      <t>カナマチ</t>
    </rPh>
    <rPh sb="13" eb="16">
      <t>ヨウチエン</t>
    </rPh>
    <phoneticPr fontId="3"/>
  </si>
  <si>
    <t>東新小岩7-2-8</t>
    <rPh sb="0" eb="4">
      <t>ヒガシシンコイワ</t>
    </rPh>
    <phoneticPr fontId="3"/>
  </si>
  <si>
    <t>幼保連携型認定こども園
まどか幼稚園</t>
    <rPh sb="0" eb="1">
      <t>ヨウ</t>
    </rPh>
    <rPh sb="1" eb="2">
      <t>ホ</t>
    </rPh>
    <rPh sb="2" eb="5">
      <t>レンケイガタ</t>
    </rPh>
    <rPh sb="5" eb="7">
      <t>ニンテイ</t>
    </rPh>
    <rPh sb="10" eb="11">
      <t>エン</t>
    </rPh>
    <rPh sb="15" eb="18">
      <t>ヨウチエン</t>
    </rPh>
    <phoneticPr fontId="3"/>
  </si>
  <si>
    <t>金町2-19-6</t>
    <rPh sb="0" eb="2">
      <t>カナマチ</t>
    </rPh>
    <phoneticPr fontId="3"/>
  </si>
  <si>
    <t>幼保連携型認定こども園
葛飾二葉幼稚園</t>
    <rPh sb="0" eb="1">
      <t>ヨウ</t>
    </rPh>
    <rPh sb="1" eb="2">
      <t>ホ</t>
    </rPh>
    <rPh sb="2" eb="5">
      <t>レンケイガタ</t>
    </rPh>
    <rPh sb="5" eb="7">
      <t>ニンテイ</t>
    </rPh>
    <rPh sb="10" eb="11">
      <t>エン</t>
    </rPh>
    <rPh sb="14" eb="16">
      <t>フタバ</t>
    </rPh>
    <rPh sb="16" eb="19">
      <t>ヨウチエン</t>
    </rPh>
    <phoneticPr fontId="3"/>
  </si>
  <si>
    <t>鎌倉1-21-9</t>
    <phoneticPr fontId="3"/>
  </si>
  <si>
    <t>幼保連携型認定こども園
葛飾みどり</t>
    <rPh sb="0" eb="1">
      <t>ヨウ</t>
    </rPh>
    <rPh sb="1" eb="2">
      <t>ホ</t>
    </rPh>
    <rPh sb="2" eb="5">
      <t>レンケイガタ</t>
    </rPh>
    <rPh sb="5" eb="7">
      <t>ニンテイ</t>
    </rPh>
    <rPh sb="10" eb="11">
      <t>エン</t>
    </rPh>
    <rPh sb="12" eb="14">
      <t>カツシカ</t>
    </rPh>
    <phoneticPr fontId="3"/>
  </si>
  <si>
    <t>3号</t>
    <rPh sb="1" eb="2">
      <t>ゴウ</t>
    </rPh>
    <phoneticPr fontId="3"/>
  </si>
  <si>
    <t>2号</t>
    <rPh sb="1" eb="2">
      <t>ゴウ</t>
    </rPh>
    <phoneticPr fontId="3"/>
  </si>
  <si>
    <t>1号</t>
    <rPh sb="1" eb="2">
      <t>ゴウ</t>
    </rPh>
    <phoneticPr fontId="3"/>
  </si>
  <si>
    <t>在籍児童</t>
    <phoneticPr fontId="3"/>
  </si>
  <si>
    <t>ウ　認定こども園</t>
    <rPh sb="2" eb="4">
      <t>ニンテイ</t>
    </rPh>
    <rPh sb="7" eb="8">
      <t>エン</t>
    </rPh>
    <phoneticPr fontId="3"/>
  </si>
  <si>
    <t>奥戸2-37-14</t>
    <rPh sb="0" eb="2">
      <t>オクド</t>
    </rPh>
    <phoneticPr fontId="1"/>
  </si>
  <si>
    <t>ミアヘルサ保育園
ひびき奥戸</t>
    <rPh sb="5" eb="8">
      <t>ホイクエン</t>
    </rPh>
    <rPh sb="12" eb="14">
      <t>オクド</t>
    </rPh>
    <phoneticPr fontId="3"/>
  </si>
  <si>
    <t>東立石4-45-5</t>
    <rPh sb="0" eb="1">
      <t>ヒガシ</t>
    </rPh>
    <rPh sb="1" eb="3">
      <t>タテイシ</t>
    </rPh>
    <phoneticPr fontId="1"/>
  </si>
  <si>
    <t>東立石保育園</t>
    <rPh sb="0" eb="3">
      <t>ヒガシタテイシ</t>
    </rPh>
    <rPh sb="3" eb="6">
      <t>ホイクエン</t>
    </rPh>
    <phoneticPr fontId="1"/>
  </si>
  <si>
    <t>細田3-16-5</t>
    <rPh sb="0" eb="2">
      <t>ホソダ</t>
    </rPh>
    <phoneticPr fontId="1"/>
  </si>
  <si>
    <t>無二保育園</t>
    <rPh sb="0" eb="2">
      <t>ムニ</t>
    </rPh>
    <rPh sb="2" eb="5">
      <t>ホイクエン</t>
    </rPh>
    <phoneticPr fontId="1"/>
  </si>
  <si>
    <t>高砂7-15-11</t>
    <rPh sb="0" eb="2">
      <t>タカサゴ</t>
    </rPh>
    <phoneticPr fontId="1"/>
  </si>
  <si>
    <t>葛飾高砂たいよう保育園</t>
    <rPh sb="0" eb="2">
      <t>カツシカ</t>
    </rPh>
    <rPh sb="2" eb="4">
      <t>タカサゴ</t>
    </rPh>
    <rPh sb="8" eb="11">
      <t>ホイクエン</t>
    </rPh>
    <phoneticPr fontId="1"/>
  </si>
  <si>
    <t>東金町5-19-1</t>
    <rPh sb="0" eb="3">
      <t>ヒガシカナマチ</t>
    </rPh>
    <phoneticPr fontId="1"/>
  </si>
  <si>
    <t>キッズスマイル
葛飾東金町</t>
    <rPh sb="8" eb="10">
      <t>カツシカ</t>
    </rPh>
    <rPh sb="10" eb="13">
      <t>ヒガシカナマチ</t>
    </rPh>
    <phoneticPr fontId="3"/>
  </si>
  <si>
    <t>東金町4-16-12</t>
    <rPh sb="0" eb="3">
      <t>ヒガシカナマチ</t>
    </rPh>
    <phoneticPr fontId="1"/>
  </si>
  <si>
    <t>アスクかなまち保育園</t>
    <rPh sb="7" eb="10">
      <t>ホイクエン</t>
    </rPh>
    <phoneticPr fontId="1"/>
  </si>
  <si>
    <t>施設数</t>
  </si>
  <si>
    <t>公団</t>
  </si>
  <si>
    <t>憩い交流館</t>
    <rPh sb="0" eb="1">
      <t>イコ</t>
    </rPh>
    <rPh sb="2" eb="4">
      <t>コウリュウ</t>
    </rPh>
    <rPh sb="4" eb="5">
      <t>カン</t>
    </rPh>
    <phoneticPr fontId="1"/>
  </si>
  <si>
    <t>小学校</t>
  </si>
  <si>
    <t>単独</t>
  </si>
  <si>
    <t>児童館</t>
    <phoneticPr fontId="3"/>
  </si>
  <si>
    <t>併設施設等</t>
    <phoneticPr fontId="3"/>
  </si>
  <si>
    <t>（令和3年4月1日現在）</t>
    <rPh sb="1" eb="3">
      <t>レイワ</t>
    </rPh>
    <rPh sb="4" eb="5">
      <t>ネン</t>
    </rPh>
    <rPh sb="6" eb="7">
      <t>ガツ</t>
    </rPh>
    <rPh sb="8" eb="9">
      <t>ニチ</t>
    </rPh>
    <phoneticPr fontId="3"/>
  </si>
  <si>
    <t>イ　区立学童保育クラブ施設区分</t>
    <rPh sb="2" eb="4">
      <t>クリツ</t>
    </rPh>
    <phoneticPr fontId="3"/>
  </si>
  <si>
    <t>西亀有児童館内</t>
  </si>
  <si>
    <t>高砂児童館内</t>
    <phoneticPr fontId="3"/>
  </si>
  <si>
    <t>H3.11</t>
  </si>
  <si>
    <t>H3.11.1</t>
  </si>
  <si>
    <t>新柴又児童館内</t>
  </si>
  <si>
    <t>S59.10</t>
  </si>
  <si>
    <t>S59.10.1</t>
  </si>
  <si>
    <t>東奥戸児童館内</t>
  </si>
  <si>
    <t>S59.6</t>
  </si>
  <si>
    <t>西奥戸児童館内</t>
  </si>
  <si>
    <t>宝町児童館内</t>
    <phoneticPr fontId="3"/>
  </si>
  <si>
    <t>亀有児童館内</t>
    <phoneticPr fontId="3"/>
  </si>
  <si>
    <t>S56.9.16</t>
  </si>
  <si>
    <t>青戸中央児童館内</t>
    <phoneticPr fontId="3"/>
  </si>
  <si>
    <t>S56.4.6</t>
  </si>
  <si>
    <t>青戸児童館内</t>
    <phoneticPr fontId="3"/>
  </si>
  <si>
    <t>S54.4.6</t>
  </si>
  <si>
    <t>花の木児童館内</t>
  </si>
  <si>
    <t>S53.10.2</t>
  </si>
  <si>
    <t>東堀切児童館内</t>
  </si>
  <si>
    <t>鎌倉児童館内</t>
    <phoneticPr fontId="3"/>
  </si>
  <si>
    <t>S52.4.16</t>
  </si>
  <si>
    <t>堀切児童館内</t>
    <phoneticPr fontId="3"/>
  </si>
  <si>
    <t>幸田児童館内</t>
    <phoneticPr fontId="3"/>
  </si>
  <si>
    <t>東金町児童館内</t>
  </si>
  <si>
    <t>中道児童館内</t>
    <phoneticPr fontId="3"/>
  </si>
  <si>
    <t>南奥戸児童館内</t>
  </si>
  <si>
    <t>柴又児童館内</t>
    <phoneticPr fontId="3"/>
  </si>
  <si>
    <t>白鳥児童館内</t>
    <phoneticPr fontId="3"/>
  </si>
  <si>
    <t>S47.6.5</t>
  </si>
  <si>
    <t>梅田児童館内</t>
    <phoneticPr fontId="3"/>
  </si>
  <si>
    <t>S47.5.8</t>
  </si>
  <si>
    <t>末広児童館内</t>
    <phoneticPr fontId="3"/>
  </si>
  <si>
    <t>S45.2.1</t>
  </si>
  <si>
    <t>障害
児数</t>
    <rPh sb="4" eb="5">
      <t>スウ</t>
    </rPh>
    <phoneticPr fontId="3"/>
  </si>
  <si>
    <t>入会
児童数</t>
    <rPh sb="0" eb="1">
      <t>ニュウ</t>
    </rPh>
    <rPh sb="1" eb="2">
      <t>カイ</t>
    </rPh>
    <rPh sb="3" eb="5">
      <t>ジドウ</t>
    </rPh>
    <rPh sb="5" eb="6">
      <t>スウ</t>
    </rPh>
    <phoneticPr fontId="3"/>
  </si>
  <si>
    <t>（９）学童保育クラブ</t>
    <phoneticPr fontId="3"/>
  </si>
  <si>
    <t>（子育て支援課）</t>
    <rPh sb="1" eb="3">
      <t>コソダ</t>
    </rPh>
    <rPh sb="4" eb="6">
      <t>シエン</t>
    </rPh>
    <phoneticPr fontId="3"/>
  </si>
  <si>
    <t>5歳</t>
    <phoneticPr fontId="3"/>
  </si>
  <si>
    <t>4歳</t>
    <phoneticPr fontId="3"/>
  </si>
  <si>
    <t>3歳</t>
    <phoneticPr fontId="3"/>
  </si>
  <si>
    <t>2歳</t>
    <phoneticPr fontId="3"/>
  </si>
  <si>
    <t>1歳</t>
    <phoneticPr fontId="3"/>
  </si>
  <si>
    <t>0歳</t>
    <phoneticPr fontId="3"/>
  </si>
  <si>
    <t>年齢区分別利用者数（人）</t>
    <phoneticPr fontId="3"/>
  </si>
  <si>
    <t>（８）認証保育所</t>
    <rPh sb="3" eb="5">
      <t>ニンショウ</t>
    </rPh>
    <rPh sb="5" eb="7">
      <t>ホイク</t>
    </rPh>
    <rPh sb="7" eb="8">
      <t>ショ</t>
    </rPh>
    <phoneticPr fontId="3"/>
  </si>
  <si>
    <t>年齢区分別利用者数（人）</t>
    <rPh sb="4" eb="5">
      <t>ベツ</t>
    </rPh>
    <rPh sb="5" eb="7">
      <t>リヨウ</t>
    </rPh>
    <rPh sb="7" eb="8">
      <t>シャ</t>
    </rPh>
    <rPh sb="8" eb="9">
      <t>スウ</t>
    </rPh>
    <rPh sb="10" eb="11">
      <t>ヒト</t>
    </rPh>
    <phoneticPr fontId="3"/>
  </si>
  <si>
    <t>（７）小規模保育事業</t>
    <rPh sb="3" eb="6">
      <t>ショウキボ</t>
    </rPh>
    <rPh sb="6" eb="8">
      <t>ホイク</t>
    </rPh>
    <rPh sb="8" eb="10">
      <t>ジギョウ</t>
    </rPh>
    <phoneticPr fontId="3"/>
  </si>
  <si>
    <t>（６）家庭的保育事業</t>
    <rPh sb="5" eb="6">
      <t>テキ</t>
    </rPh>
    <rPh sb="6" eb="8">
      <t>ホイク</t>
    </rPh>
    <rPh sb="8" eb="10">
      <t>ジギョウ</t>
    </rPh>
    <phoneticPr fontId="3"/>
  </si>
  <si>
    <t>（次ページへ続く）（放課後支援課）</t>
    <rPh sb="1" eb="2">
      <t>ツギ</t>
    </rPh>
    <rPh sb="6" eb="7">
      <t>ツヅ</t>
    </rPh>
    <phoneticPr fontId="3"/>
  </si>
  <si>
    <t>中青戸小学校内（面積、障害児数は中青戸、第三含む）</t>
    <rPh sb="0" eb="1">
      <t>ナカ</t>
    </rPh>
    <rPh sb="1" eb="3">
      <t>アオト</t>
    </rPh>
    <rPh sb="3" eb="6">
      <t>ショウガッコウ</t>
    </rPh>
    <rPh sb="6" eb="7">
      <t>ナイ</t>
    </rPh>
    <rPh sb="16" eb="19">
      <t>ナカアオト</t>
    </rPh>
    <rPh sb="20" eb="22">
      <t>ダイサン</t>
    </rPh>
    <phoneticPr fontId="3"/>
  </si>
  <si>
    <t>H21.4</t>
    <phoneticPr fontId="3"/>
  </si>
  <si>
    <t>青戸4-24-1</t>
    <rPh sb="0" eb="2">
      <t>アオト</t>
    </rPh>
    <phoneticPr fontId="3"/>
  </si>
  <si>
    <t>中青戸第二</t>
    <rPh sb="0" eb="1">
      <t>ナカ</t>
    </rPh>
    <rPh sb="1" eb="3">
      <t>アオト</t>
    </rPh>
    <rPh sb="3" eb="4">
      <t>ダイ</t>
    </rPh>
    <rPh sb="4" eb="5">
      <t>２</t>
    </rPh>
    <phoneticPr fontId="3"/>
  </si>
  <si>
    <t>東綾瀬小学校内</t>
    <rPh sb="0" eb="3">
      <t>ヒガシアヤセ</t>
    </rPh>
    <rPh sb="3" eb="6">
      <t>ショウガッコウ</t>
    </rPh>
    <rPh sb="6" eb="7">
      <t>ナイ</t>
    </rPh>
    <phoneticPr fontId="3"/>
  </si>
  <si>
    <t>H20.11</t>
    <phoneticPr fontId="3"/>
  </si>
  <si>
    <t>堀切6-21-1</t>
    <rPh sb="0" eb="2">
      <t>ホリキリ</t>
    </rPh>
    <phoneticPr fontId="3"/>
  </si>
  <si>
    <t>葛飾学園東綾瀬小</t>
    <rPh sb="2" eb="4">
      <t>ガクエン</t>
    </rPh>
    <rPh sb="4" eb="7">
      <t>ヒガシアヤセ</t>
    </rPh>
    <rPh sb="7" eb="8">
      <t>ショウ</t>
    </rPh>
    <phoneticPr fontId="3"/>
  </si>
  <si>
    <t>鎌倉小学校内</t>
    <rPh sb="0" eb="2">
      <t>カマクラ</t>
    </rPh>
    <rPh sb="2" eb="5">
      <t>ショウガッコウ</t>
    </rPh>
    <rPh sb="5" eb="6">
      <t>ナイ</t>
    </rPh>
    <phoneticPr fontId="3"/>
  </si>
  <si>
    <t>H19.4</t>
    <phoneticPr fontId="3"/>
  </si>
  <si>
    <t>鎌倉4-24-2</t>
    <rPh sb="0" eb="2">
      <t>カマクラ</t>
    </rPh>
    <phoneticPr fontId="3"/>
  </si>
  <si>
    <t>鎌倉小</t>
    <rPh sb="0" eb="2">
      <t>カマクラ</t>
    </rPh>
    <rPh sb="2" eb="3">
      <t>ショウ</t>
    </rPh>
    <phoneticPr fontId="3"/>
  </si>
  <si>
    <t>水元3-13-20</t>
    <rPh sb="0" eb="2">
      <t>ミズモト</t>
    </rPh>
    <phoneticPr fontId="3"/>
  </si>
  <si>
    <t>そあ</t>
    <phoneticPr fontId="3"/>
  </si>
  <si>
    <t>H18.4</t>
    <phoneticPr fontId="3"/>
  </si>
  <si>
    <t>奥戸4-11-2</t>
  </si>
  <si>
    <t>第二上小松</t>
    <rPh sb="0" eb="2">
      <t>ダイニ</t>
    </rPh>
    <rPh sb="2" eb="3">
      <t>カミ</t>
    </rPh>
    <rPh sb="3" eb="5">
      <t>コマツ</t>
    </rPh>
    <phoneticPr fontId="3"/>
  </si>
  <si>
    <t>川端小学校内</t>
    <rPh sb="0" eb="2">
      <t>カワバタ</t>
    </rPh>
    <rPh sb="2" eb="5">
      <t>ショウガッコウ</t>
    </rPh>
    <rPh sb="5" eb="6">
      <t>ナイ</t>
    </rPh>
    <phoneticPr fontId="3"/>
  </si>
  <si>
    <t>東立石1-2-2</t>
    <phoneticPr fontId="1"/>
  </si>
  <si>
    <t>こひつじ川端第二</t>
    <rPh sb="4" eb="6">
      <t>カワバタ</t>
    </rPh>
    <rPh sb="6" eb="8">
      <t>ダイニ</t>
    </rPh>
    <phoneticPr fontId="3"/>
  </si>
  <si>
    <t>H17.4</t>
    <phoneticPr fontId="3"/>
  </si>
  <si>
    <t>亀有1-10-13-105</t>
  </si>
  <si>
    <t>すまいる亀青</t>
    <rPh sb="4" eb="5">
      <t>カメ</t>
    </rPh>
    <rPh sb="5" eb="6">
      <t>アオ</t>
    </rPh>
    <phoneticPr fontId="3"/>
  </si>
  <si>
    <t>北野小学校内</t>
    <rPh sb="0" eb="2">
      <t>キタノ</t>
    </rPh>
    <rPh sb="2" eb="5">
      <t>ショウガッコウ</t>
    </rPh>
    <rPh sb="5" eb="6">
      <t>ナイ</t>
    </rPh>
    <phoneticPr fontId="3"/>
  </si>
  <si>
    <t>柴又3-10-3</t>
  </si>
  <si>
    <t>北野第一</t>
    <rPh sb="0" eb="2">
      <t>キタノ</t>
    </rPh>
    <rPh sb="2" eb="4">
      <t>ダイイチ</t>
    </rPh>
    <phoneticPr fontId="3"/>
  </si>
  <si>
    <t>南水元1-24-3</t>
  </si>
  <si>
    <t>飯塚</t>
    <rPh sb="0" eb="2">
      <t>イイヅカ</t>
    </rPh>
    <phoneticPr fontId="3"/>
  </si>
  <si>
    <t>西新小岩2-1-4</t>
  </si>
  <si>
    <t>るりたつみ</t>
    <phoneticPr fontId="3"/>
  </si>
  <si>
    <t>金町3-11-15</t>
    <rPh sb="0" eb="2">
      <t>カナマチ</t>
    </rPh>
    <phoneticPr fontId="3"/>
  </si>
  <si>
    <t>つばさ</t>
    <phoneticPr fontId="3"/>
  </si>
  <si>
    <t>上小松小学校内</t>
    <rPh sb="0" eb="1">
      <t>カミ</t>
    </rPh>
    <rPh sb="1" eb="3">
      <t>コマツ</t>
    </rPh>
    <rPh sb="3" eb="6">
      <t>ショウガッコウ</t>
    </rPh>
    <rPh sb="6" eb="7">
      <t>ナイ</t>
    </rPh>
    <phoneticPr fontId="3"/>
  </si>
  <si>
    <t>奥戸4-1-4</t>
  </si>
  <si>
    <t>上小松</t>
    <rPh sb="0" eb="1">
      <t>ウエ</t>
    </rPh>
    <rPh sb="1" eb="3">
      <t>コマツ</t>
    </rPh>
    <phoneticPr fontId="3"/>
  </si>
  <si>
    <t>水元小学校内
（面積、障害児数は第二含む）</t>
    <rPh sb="0" eb="2">
      <t>ミズモト</t>
    </rPh>
    <rPh sb="2" eb="3">
      <t>ショウ</t>
    </rPh>
    <rPh sb="3" eb="5">
      <t>ガッコウ</t>
    </rPh>
    <rPh sb="5" eb="6">
      <t>ナイ</t>
    </rPh>
    <phoneticPr fontId="3"/>
  </si>
  <si>
    <t>水元4-17-14</t>
    <rPh sb="0" eb="2">
      <t>ミズモト</t>
    </rPh>
    <phoneticPr fontId="3"/>
  </si>
  <si>
    <t>葛飾学園水元第一</t>
    <rPh sb="2" eb="4">
      <t>ガクエン</t>
    </rPh>
    <rPh sb="4" eb="6">
      <t>ミズモト</t>
    </rPh>
    <rPh sb="6" eb="8">
      <t>ダイイチ</t>
    </rPh>
    <phoneticPr fontId="3"/>
  </si>
  <si>
    <t>幸田小学校内</t>
    <rPh sb="0" eb="2">
      <t>コウダ</t>
    </rPh>
    <rPh sb="2" eb="3">
      <t>ショウ</t>
    </rPh>
    <rPh sb="3" eb="5">
      <t>ガッコウ</t>
    </rPh>
    <rPh sb="5" eb="6">
      <t>ナイ</t>
    </rPh>
    <phoneticPr fontId="3"/>
  </si>
  <si>
    <t>西水元3-24-12</t>
  </si>
  <si>
    <t>葛飾学園幸田小</t>
    <rPh sb="2" eb="4">
      <t>ガクエン</t>
    </rPh>
    <rPh sb="4" eb="6">
      <t>コウダ</t>
    </rPh>
    <rPh sb="6" eb="7">
      <t>ショウ</t>
    </rPh>
    <phoneticPr fontId="3"/>
  </si>
  <si>
    <t>H16.4</t>
    <phoneticPr fontId="3"/>
  </si>
  <si>
    <t>東立石1-2-2</t>
  </si>
  <si>
    <t>こひつじ川端</t>
    <rPh sb="4" eb="6">
      <t>カワバタ</t>
    </rPh>
    <phoneticPr fontId="3"/>
  </si>
  <si>
    <t>本田小学校内</t>
    <rPh sb="0" eb="2">
      <t>ホンデン</t>
    </rPh>
    <rPh sb="2" eb="5">
      <t>ショウガッコウ</t>
    </rPh>
    <rPh sb="5" eb="6">
      <t>ナイ</t>
    </rPh>
    <phoneticPr fontId="3"/>
  </si>
  <si>
    <t>立石1-7-23</t>
  </si>
  <si>
    <t>こひつじ本田</t>
    <rPh sb="4" eb="6">
      <t>ホンダ</t>
    </rPh>
    <phoneticPr fontId="3"/>
  </si>
  <si>
    <t>金町1-10-2</t>
  </si>
  <si>
    <t>柴原</t>
    <rPh sb="0" eb="2">
      <t>シバ</t>
    </rPh>
    <phoneticPr fontId="3"/>
  </si>
  <si>
    <t>小菅3-6-1</t>
    <rPh sb="0" eb="2">
      <t>コス</t>
    </rPh>
    <phoneticPr fontId="3"/>
  </si>
  <si>
    <t>葛飾学園小菅</t>
    <rPh sb="4" eb="6">
      <t>コス</t>
    </rPh>
    <phoneticPr fontId="3"/>
  </si>
  <si>
    <t>東金町1-33-15</t>
    <rPh sb="0" eb="3">
      <t>ヒカナ</t>
    </rPh>
    <phoneticPr fontId="3"/>
  </si>
  <si>
    <t>金町</t>
    <rPh sb="0" eb="2">
      <t>カナ</t>
    </rPh>
    <phoneticPr fontId="3"/>
  </si>
  <si>
    <t>木根川小学校内</t>
    <rPh sb="0" eb="1">
      <t>キ</t>
    </rPh>
    <rPh sb="1" eb="2">
      <t>ネ</t>
    </rPh>
    <rPh sb="2" eb="3">
      <t>ガワ</t>
    </rPh>
    <rPh sb="3" eb="6">
      <t>ショウガッコウ</t>
    </rPh>
    <rPh sb="6" eb="7">
      <t>ナイ</t>
    </rPh>
    <phoneticPr fontId="3"/>
  </si>
  <si>
    <t>東四つ木1-10-2</t>
    <rPh sb="0" eb="2">
      <t>ヒヨ</t>
    </rPh>
    <phoneticPr fontId="3"/>
  </si>
  <si>
    <t>木根川</t>
    <rPh sb="0" eb="3">
      <t>キネ</t>
    </rPh>
    <phoneticPr fontId="3"/>
  </si>
  <si>
    <t>中青戸小学校内（面積、障害児数は第二、第三含む）</t>
    <rPh sb="0" eb="1">
      <t>ナカ</t>
    </rPh>
    <rPh sb="1" eb="3">
      <t>アオト</t>
    </rPh>
    <rPh sb="3" eb="6">
      <t>ショウガッコウ</t>
    </rPh>
    <rPh sb="6" eb="7">
      <t>ナイ</t>
    </rPh>
    <rPh sb="19" eb="21">
      <t>ダイサン</t>
    </rPh>
    <phoneticPr fontId="3"/>
  </si>
  <si>
    <t>青戸4-24-1</t>
    <rPh sb="0" eb="2">
      <t>アオ</t>
    </rPh>
    <phoneticPr fontId="3"/>
  </si>
  <si>
    <t>中青戸</t>
    <rPh sb="0" eb="1">
      <t>ナカ</t>
    </rPh>
    <rPh sb="1" eb="3">
      <t>アオト</t>
    </rPh>
    <phoneticPr fontId="3"/>
  </si>
  <si>
    <t>高砂中学校内（面積は第二含む）</t>
    <rPh sb="0" eb="2">
      <t>タカサゴ</t>
    </rPh>
    <rPh sb="2" eb="5">
      <t>チュウガッコウ</t>
    </rPh>
    <rPh sb="5" eb="6">
      <t>ナイ</t>
    </rPh>
    <rPh sb="7" eb="9">
      <t>メンセキ</t>
    </rPh>
    <rPh sb="10" eb="11">
      <t>ダイ</t>
    </rPh>
    <rPh sb="11" eb="12">
      <t>２</t>
    </rPh>
    <rPh sb="12" eb="13">
      <t>フク</t>
    </rPh>
    <phoneticPr fontId="3"/>
  </si>
  <si>
    <t>高砂3-32-17</t>
    <rPh sb="0" eb="2">
      <t>タカサゴ</t>
    </rPh>
    <phoneticPr fontId="3"/>
  </si>
  <si>
    <t>高砂小第一</t>
    <rPh sb="0" eb="2">
      <t>タカサゴ</t>
    </rPh>
    <rPh sb="2" eb="3">
      <t>ショウ</t>
    </rPh>
    <rPh sb="3" eb="5">
      <t>ダイイチ</t>
    </rPh>
    <phoneticPr fontId="3"/>
  </si>
  <si>
    <t>小松南小学校内</t>
    <rPh sb="0" eb="2">
      <t>コマツ</t>
    </rPh>
    <rPh sb="2" eb="3">
      <t>ミナミ</t>
    </rPh>
    <rPh sb="3" eb="6">
      <t>ショウガッコウ</t>
    </rPh>
    <rPh sb="6" eb="7">
      <t>ナイ</t>
    </rPh>
    <phoneticPr fontId="3"/>
  </si>
  <si>
    <t>新小岩2-25-1</t>
    <rPh sb="0" eb="3">
      <t>シン</t>
    </rPh>
    <phoneticPr fontId="3"/>
  </si>
  <si>
    <t>小松南らる</t>
    <rPh sb="0" eb="2">
      <t>コマツ</t>
    </rPh>
    <rPh sb="2" eb="3">
      <t>ミナミ</t>
    </rPh>
    <phoneticPr fontId="3"/>
  </si>
  <si>
    <t>H15.4</t>
    <phoneticPr fontId="3"/>
  </si>
  <si>
    <t>柴又6-19-2</t>
    <rPh sb="0" eb="2">
      <t>シバマタ</t>
    </rPh>
    <phoneticPr fontId="3"/>
  </si>
  <si>
    <t>ひかり</t>
    <phoneticPr fontId="3"/>
  </si>
  <si>
    <t>奥戸小学校内</t>
    <rPh sb="0" eb="2">
      <t>オクド</t>
    </rPh>
    <rPh sb="2" eb="5">
      <t>ショウガッコウ</t>
    </rPh>
    <rPh sb="5" eb="6">
      <t>ナイ</t>
    </rPh>
    <phoneticPr fontId="3"/>
  </si>
  <si>
    <t>奥戸8-20-17</t>
    <rPh sb="0" eb="2">
      <t>オクド</t>
    </rPh>
    <phoneticPr fontId="3"/>
  </si>
  <si>
    <t>奥戸小</t>
    <rPh sb="0" eb="2">
      <t>オクド</t>
    </rPh>
    <rPh sb="2" eb="3">
      <t>ショウ</t>
    </rPh>
    <phoneticPr fontId="3"/>
  </si>
  <si>
    <t>松上小学校内（面積は第二含む）</t>
    <rPh sb="0" eb="1">
      <t>マツ</t>
    </rPh>
    <rPh sb="1" eb="2">
      <t>ウエ</t>
    </rPh>
    <rPh sb="2" eb="5">
      <t>ショウガッコウ</t>
    </rPh>
    <rPh sb="5" eb="6">
      <t>ナイ</t>
    </rPh>
    <rPh sb="7" eb="9">
      <t>メンセキ</t>
    </rPh>
    <rPh sb="10" eb="11">
      <t>ダイ</t>
    </rPh>
    <rPh sb="11" eb="12">
      <t>２</t>
    </rPh>
    <rPh sb="12" eb="13">
      <t>フク</t>
    </rPh>
    <phoneticPr fontId="3"/>
  </si>
  <si>
    <t>西新小岩2-1-6</t>
    <rPh sb="0" eb="1">
      <t>ニシ</t>
    </rPh>
    <rPh sb="1" eb="4">
      <t>シンコイワ</t>
    </rPh>
    <phoneticPr fontId="3"/>
  </si>
  <si>
    <t>松上</t>
    <rPh sb="0" eb="1">
      <t>マツ</t>
    </rPh>
    <rPh sb="1" eb="2">
      <t>ウエ</t>
    </rPh>
    <phoneticPr fontId="3"/>
  </si>
  <si>
    <t>亀有4-33-17</t>
    <rPh sb="0" eb="2">
      <t>カメアリ</t>
    </rPh>
    <phoneticPr fontId="3"/>
  </si>
  <si>
    <t>道上こどもの森</t>
    <rPh sb="0" eb="2">
      <t>ミチウエ</t>
    </rPh>
    <rPh sb="6" eb="7">
      <t>モリ</t>
    </rPh>
    <phoneticPr fontId="3"/>
  </si>
  <si>
    <t>上千葉小学校内
（面積、障害児数は第二含む）</t>
    <rPh sb="0" eb="1">
      <t>カミ</t>
    </rPh>
    <rPh sb="1" eb="3">
      <t>チバ</t>
    </rPh>
    <rPh sb="3" eb="6">
      <t>ショウガッコウ</t>
    </rPh>
    <rPh sb="6" eb="7">
      <t>ナイ</t>
    </rPh>
    <rPh sb="9" eb="11">
      <t>メンセキ</t>
    </rPh>
    <rPh sb="17" eb="18">
      <t>ダイ</t>
    </rPh>
    <rPh sb="18" eb="19">
      <t>２</t>
    </rPh>
    <rPh sb="19" eb="20">
      <t>フク</t>
    </rPh>
    <phoneticPr fontId="3"/>
  </si>
  <si>
    <t>東堀切3-26-2</t>
    <rPh sb="0" eb="1">
      <t>ヒガシ</t>
    </rPh>
    <rPh sb="1" eb="3">
      <t>ホリキリ</t>
    </rPh>
    <phoneticPr fontId="3"/>
  </si>
  <si>
    <t>葛飾学園上千葉第一</t>
    <rPh sb="2" eb="4">
      <t>ガクエン</t>
    </rPh>
    <rPh sb="4" eb="5">
      <t>カミ</t>
    </rPh>
    <rPh sb="5" eb="7">
      <t>チバ</t>
    </rPh>
    <rPh sb="7" eb="9">
      <t>ダイイチ</t>
    </rPh>
    <phoneticPr fontId="3"/>
  </si>
  <si>
    <t>H14.4</t>
    <phoneticPr fontId="3"/>
  </si>
  <si>
    <t>四つ木4-10-12</t>
    <rPh sb="0" eb="1">
      <t>ヨ</t>
    </rPh>
    <rPh sb="2" eb="3">
      <t>ギ</t>
    </rPh>
    <phoneticPr fontId="3"/>
  </si>
  <si>
    <t>こひつじ四つ木</t>
    <rPh sb="4" eb="5">
      <t>ヨ</t>
    </rPh>
    <rPh sb="6" eb="7">
      <t>ギ</t>
    </rPh>
    <phoneticPr fontId="3"/>
  </si>
  <si>
    <t>半田小学校内</t>
    <rPh sb="0" eb="2">
      <t>ハンダ</t>
    </rPh>
    <rPh sb="2" eb="5">
      <t>ショウガッコウ</t>
    </rPh>
    <rPh sb="5" eb="6">
      <t>ナイ</t>
    </rPh>
    <phoneticPr fontId="3"/>
  </si>
  <si>
    <t>H13.4</t>
    <phoneticPr fontId="3"/>
  </si>
  <si>
    <t>東金町5-16-1</t>
  </si>
  <si>
    <t>葛飾学園半田</t>
    <rPh sb="0" eb="2">
      <t>カツシカ</t>
    </rPh>
    <phoneticPr fontId="3"/>
  </si>
  <si>
    <t>堀切小学校内
（面積は第二含む）</t>
    <rPh sb="0" eb="2">
      <t>ホリキリ</t>
    </rPh>
    <rPh sb="2" eb="5">
      <t>ショウガッコウ</t>
    </rPh>
    <rPh sb="5" eb="6">
      <t>ナイ</t>
    </rPh>
    <phoneticPr fontId="3"/>
  </si>
  <si>
    <t>堀切2-42-3</t>
  </si>
  <si>
    <t>れいめい堀切（第一）</t>
    <rPh sb="7" eb="9">
      <t>ダイイチ</t>
    </rPh>
    <phoneticPr fontId="3"/>
  </si>
  <si>
    <t>H9.4</t>
  </si>
  <si>
    <t>東四つ木1-9-12</t>
    <rPh sb="3" eb="4">
      <t>キ</t>
    </rPh>
    <phoneticPr fontId="3"/>
  </si>
  <si>
    <t>こひつじ東四つ木</t>
    <rPh sb="4" eb="5">
      <t>ヒガシ</t>
    </rPh>
    <rPh sb="5" eb="6">
      <t>ヨ</t>
    </rPh>
    <rPh sb="7" eb="8">
      <t>ギ</t>
    </rPh>
    <phoneticPr fontId="3"/>
  </si>
  <si>
    <t>H8.4</t>
  </si>
  <si>
    <t>宝町2-6-19</t>
  </si>
  <si>
    <t>れいめい宝</t>
    <phoneticPr fontId="3"/>
  </si>
  <si>
    <t>（面積は第二含む）</t>
    <rPh sb="1" eb="3">
      <t>メンセキ</t>
    </rPh>
    <rPh sb="4" eb="6">
      <t>ダイニ</t>
    </rPh>
    <rPh sb="6" eb="7">
      <t>フク</t>
    </rPh>
    <phoneticPr fontId="3"/>
  </si>
  <si>
    <t>H2.4</t>
  </si>
  <si>
    <t>白鳥3-29-16</t>
  </si>
  <si>
    <t>ふたば</t>
    <phoneticPr fontId="3"/>
  </si>
  <si>
    <t>S63.4</t>
    <phoneticPr fontId="3"/>
  </si>
  <si>
    <t>細田3-9-26</t>
  </si>
  <si>
    <t>ひまわり</t>
    <phoneticPr fontId="3"/>
  </si>
  <si>
    <t>備考</t>
    <rPh sb="0" eb="1">
      <t>ソノウ</t>
    </rPh>
    <rPh sb="1" eb="2">
      <t>コウ</t>
    </rPh>
    <phoneticPr fontId="3"/>
  </si>
  <si>
    <t>入会
児童数</t>
    <rPh sb="0" eb="2">
      <t>ニュウカイ</t>
    </rPh>
    <rPh sb="3" eb="5">
      <t>ジドウ</t>
    </rPh>
    <rPh sb="5" eb="6">
      <t>スウ</t>
    </rPh>
    <phoneticPr fontId="3"/>
  </si>
  <si>
    <t>開設
年月</t>
    <phoneticPr fontId="3"/>
  </si>
  <si>
    <t>ウ　私立</t>
    <phoneticPr fontId="3"/>
  </si>
  <si>
    <t>（放課後支援課）</t>
    <rPh sb="1" eb="4">
      <t>ホウカゴ</t>
    </rPh>
    <rPh sb="4" eb="6">
      <t>シエン</t>
    </rPh>
    <rPh sb="6" eb="7">
      <t>カ</t>
    </rPh>
    <phoneticPr fontId="3"/>
  </si>
  <si>
    <t>渋江小学校内</t>
    <rPh sb="0" eb="2">
      <t>シブエ</t>
    </rPh>
    <rPh sb="2" eb="5">
      <t>ショウガッコウ</t>
    </rPh>
    <rPh sb="5" eb="6">
      <t>ナイ</t>
    </rPh>
    <phoneticPr fontId="3"/>
  </si>
  <si>
    <t>R3.4</t>
    <phoneticPr fontId="3"/>
  </si>
  <si>
    <t>東四つ木2-13-1</t>
    <rPh sb="0" eb="2">
      <t>ヒガシヨ</t>
    </rPh>
    <rPh sb="3" eb="4">
      <t>ギ</t>
    </rPh>
    <phoneticPr fontId="3"/>
  </si>
  <si>
    <t>こひつじ渋江</t>
    <rPh sb="4" eb="6">
      <t>シブエ</t>
    </rPh>
    <phoneticPr fontId="3"/>
  </si>
  <si>
    <t>中青戸小学校内（面積、障害児数は中青戸、第二含む）</t>
    <rPh sb="0" eb="1">
      <t>ナカ</t>
    </rPh>
    <rPh sb="1" eb="3">
      <t>アオト</t>
    </rPh>
    <rPh sb="3" eb="6">
      <t>ショウガッコウ</t>
    </rPh>
    <rPh sb="6" eb="7">
      <t>ナイ</t>
    </rPh>
    <rPh sb="16" eb="19">
      <t>ナカアオト</t>
    </rPh>
    <rPh sb="20" eb="22">
      <t>ダイニ</t>
    </rPh>
    <rPh sb="22" eb="23">
      <t>フク</t>
    </rPh>
    <phoneticPr fontId="3"/>
  </si>
  <si>
    <t>R2.4</t>
    <phoneticPr fontId="3"/>
  </si>
  <si>
    <t>中青戸第三</t>
    <rPh sb="0" eb="1">
      <t>ナカ</t>
    </rPh>
    <rPh sb="1" eb="3">
      <t>アオト</t>
    </rPh>
    <rPh sb="3" eb="5">
      <t>ダイサン</t>
    </rPh>
    <phoneticPr fontId="3"/>
  </si>
  <si>
    <t>青戸小学校内（面積、障害児数は青戸小、第二含む）</t>
    <rPh sb="0" eb="2">
      <t>アオト</t>
    </rPh>
    <rPh sb="2" eb="5">
      <t>ショウガッコウ</t>
    </rPh>
    <rPh sb="5" eb="6">
      <t>ナイ</t>
    </rPh>
    <rPh sb="7" eb="9">
      <t>メンセキ</t>
    </rPh>
    <rPh sb="15" eb="17">
      <t>アオト</t>
    </rPh>
    <rPh sb="17" eb="18">
      <t>ショウ</t>
    </rPh>
    <rPh sb="20" eb="21">
      <t>ニ</t>
    </rPh>
    <phoneticPr fontId="3"/>
  </si>
  <si>
    <t>H31.4</t>
    <phoneticPr fontId="3"/>
  </si>
  <si>
    <t>青戸6-18-1</t>
    <rPh sb="0" eb="2">
      <t>アオト</t>
    </rPh>
    <phoneticPr fontId="3"/>
  </si>
  <si>
    <t>青戸小第三</t>
    <rPh sb="0" eb="2">
      <t>アオト</t>
    </rPh>
    <rPh sb="2" eb="3">
      <t>ショウ</t>
    </rPh>
    <rPh sb="3" eb="4">
      <t>ダイ</t>
    </rPh>
    <rPh sb="4" eb="5">
      <t>サン</t>
    </rPh>
    <phoneticPr fontId="3"/>
  </si>
  <si>
    <t>（面積、障害児数は第一含む）</t>
    <rPh sb="1" eb="3">
      <t>メンセキ</t>
    </rPh>
    <rPh sb="9" eb="11">
      <t>ダイイチ</t>
    </rPh>
    <rPh sb="11" eb="12">
      <t>フク</t>
    </rPh>
    <phoneticPr fontId="3"/>
  </si>
  <si>
    <t>H30.4</t>
    <phoneticPr fontId="3"/>
  </si>
  <si>
    <t>西新小岩4-21-12</t>
    <rPh sb="0" eb="4">
      <t>ニシシンコイワ</t>
    </rPh>
    <phoneticPr fontId="3"/>
  </si>
  <si>
    <t>西新小岩あや第二</t>
    <rPh sb="7" eb="8">
      <t>ニ</t>
    </rPh>
    <phoneticPr fontId="3"/>
  </si>
  <si>
    <t>（面積、障害児数は第二含む）</t>
    <rPh sb="1" eb="3">
      <t>メンセキ</t>
    </rPh>
    <rPh sb="9" eb="11">
      <t>ダイニ</t>
    </rPh>
    <rPh sb="11" eb="12">
      <t>フク</t>
    </rPh>
    <phoneticPr fontId="3"/>
  </si>
  <si>
    <t>西新小岩あや第一</t>
    <rPh sb="0" eb="4">
      <t>ニシシンコイワ</t>
    </rPh>
    <rPh sb="6" eb="8">
      <t>ダイイチ</t>
    </rPh>
    <phoneticPr fontId="3"/>
  </si>
  <si>
    <t>堀切小学校内（面積は第一含む）</t>
    <rPh sb="0" eb="2">
      <t>ホリキリ</t>
    </rPh>
    <rPh sb="2" eb="5">
      <t>ショウガッコウ</t>
    </rPh>
    <rPh sb="5" eb="6">
      <t>ナイ</t>
    </rPh>
    <rPh sb="11" eb="12">
      <t>イチ</t>
    </rPh>
    <phoneticPr fontId="3"/>
  </si>
  <si>
    <t>H29.4</t>
    <phoneticPr fontId="3"/>
  </si>
  <si>
    <t>れいめい堀切（第二）</t>
    <rPh sb="7" eb="9">
      <t>ダイニ</t>
    </rPh>
    <phoneticPr fontId="3"/>
  </si>
  <si>
    <t>花の木小学校内（旧花の木小学童）
（面積は第一含む）</t>
    <rPh sb="0" eb="1">
      <t>ハナ</t>
    </rPh>
    <rPh sb="2" eb="3">
      <t>キ</t>
    </rPh>
    <rPh sb="3" eb="6">
      <t>ショウガッコウ</t>
    </rPh>
    <rPh sb="6" eb="7">
      <t>ナイ</t>
    </rPh>
    <rPh sb="8" eb="9">
      <t>キュウ</t>
    </rPh>
    <rPh sb="9" eb="10">
      <t>ハナ</t>
    </rPh>
    <rPh sb="11" eb="12">
      <t>キ</t>
    </rPh>
    <rPh sb="12" eb="13">
      <t>ショウ</t>
    </rPh>
    <rPh sb="13" eb="15">
      <t>ガクドウ</t>
    </rPh>
    <rPh sb="18" eb="20">
      <t>メンセキ</t>
    </rPh>
    <rPh sb="21" eb="23">
      <t>ダイイチ</t>
    </rPh>
    <rPh sb="23" eb="24">
      <t>フク</t>
    </rPh>
    <phoneticPr fontId="3"/>
  </si>
  <si>
    <t>H28.9</t>
    <phoneticPr fontId="3"/>
  </si>
  <si>
    <t>南水元3-2-3</t>
    <rPh sb="0" eb="3">
      <t>ミナミミズモト</t>
    </rPh>
    <phoneticPr fontId="3"/>
  </si>
  <si>
    <t>にいじゅくみらい第二</t>
    <rPh sb="8" eb="10">
      <t>ダイニ</t>
    </rPh>
    <phoneticPr fontId="3"/>
  </si>
  <si>
    <t>花の木小学校内（旧花の木小学童）
（面積は第二含む）</t>
    <rPh sb="0" eb="1">
      <t>ハナ</t>
    </rPh>
    <rPh sb="2" eb="3">
      <t>キ</t>
    </rPh>
    <rPh sb="3" eb="6">
      <t>ショウガッコウ</t>
    </rPh>
    <rPh sb="6" eb="7">
      <t>ナイ</t>
    </rPh>
    <rPh sb="8" eb="9">
      <t>キュウ</t>
    </rPh>
    <rPh sb="9" eb="10">
      <t>ハナ</t>
    </rPh>
    <rPh sb="11" eb="12">
      <t>キ</t>
    </rPh>
    <rPh sb="12" eb="13">
      <t>ショウ</t>
    </rPh>
    <rPh sb="13" eb="15">
      <t>ガクドウ</t>
    </rPh>
    <rPh sb="18" eb="20">
      <t>メンセキ</t>
    </rPh>
    <rPh sb="21" eb="23">
      <t>ダイニ</t>
    </rPh>
    <rPh sb="23" eb="24">
      <t>フク</t>
    </rPh>
    <phoneticPr fontId="3"/>
  </si>
  <si>
    <t>H28.4</t>
    <phoneticPr fontId="3"/>
  </si>
  <si>
    <t>南水元3-2-3</t>
  </si>
  <si>
    <t>にいじゅくみらい第一</t>
    <rPh sb="8" eb="10">
      <t>ダイイチ</t>
    </rPh>
    <phoneticPr fontId="3"/>
  </si>
  <si>
    <t>梅田小学校内
（面積、障害児数は梅田小含む）</t>
    <rPh sb="0" eb="2">
      <t>ウメダ</t>
    </rPh>
    <rPh sb="2" eb="5">
      <t>ショウガッコウ</t>
    </rPh>
    <rPh sb="5" eb="6">
      <t>ナイ</t>
    </rPh>
    <rPh sb="8" eb="10">
      <t>メンセキ</t>
    </rPh>
    <rPh sb="16" eb="18">
      <t>ウメダ</t>
    </rPh>
    <rPh sb="18" eb="19">
      <t>ショウ</t>
    </rPh>
    <rPh sb="19" eb="20">
      <t>フク</t>
    </rPh>
    <phoneticPr fontId="3"/>
  </si>
  <si>
    <t>立石3-24-2</t>
    <rPh sb="0" eb="2">
      <t>タテイシ</t>
    </rPh>
    <phoneticPr fontId="3"/>
  </si>
  <si>
    <t>梅田小第二</t>
    <rPh sb="0" eb="2">
      <t>ウメダ</t>
    </rPh>
    <rPh sb="2" eb="3">
      <t>ショウ</t>
    </rPh>
    <rPh sb="3" eb="4">
      <t>ダイ</t>
    </rPh>
    <rPh sb="4" eb="5">
      <t>ニ</t>
    </rPh>
    <phoneticPr fontId="3"/>
  </si>
  <si>
    <t>梅田小学校内
（面積、障害児数は第二含む）</t>
    <rPh sb="0" eb="2">
      <t>ウメダ</t>
    </rPh>
    <rPh sb="2" eb="5">
      <t>ショウガッコウ</t>
    </rPh>
    <rPh sb="5" eb="6">
      <t>ナイ</t>
    </rPh>
    <phoneticPr fontId="3"/>
  </si>
  <si>
    <t>梅田小</t>
    <rPh sb="0" eb="2">
      <t>ウメダ</t>
    </rPh>
    <rPh sb="2" eb="3">
      <t>ショウ</t>
    </rPh>
    <phoneticPr fontId="3"/>
  </si>
  <si>
    <t>西亀有小学校内（面積は第一含む）</t>
    <rPh sb="12" eb="13">
      <t>イチ</t>
    </rPh>
    <phoneticPr fontId="3"/>
  </si>
  <si>
    <t>H27.4</t>
    <phoneticPr fontId="3"/>
  </si>
  <si>
    <t>西亀有2-42-2</t>
    <rPh sb="0" eb="3">
      <t>ニシカメアリ</t>
    </rPh>
    <phoneticPr fontId="3"/>
  </si>
  <si>
    <t>葛飾学園西亀有小第二</t>
    <phoneticPr fontId="3"/>
  </si>
  <si>
    <t>西亀有小学校内（面積は第二含む）</t>
    <rPh sb="0" eb="3">
      <t>ニシカメアリ</t>
    </rPh>
    <rPh sb="3" eb="6">
      <t>ショウガッコウ</t>
    </rPh>
    <rPh sb="6" eb="7">
      <t>ナイ</t>
    </rPh>
    <rPh sb="12" eb="13">
      <t>ニ</t>
    </rPh>
    <phoneticPr fontId="3"/>
  </si>
  <si>
    <t>葛飾学園西亀有小第一</t>
    <rPh sb="2" eb="4">
      <t>ガクエン</t>
    </rPh>
    <rPh sb="4" eb="7">
      <t>ニシカメアリ</t>
    </rPh>
    <rPh sb="5" eb="6">
      <t>カサイ</t>
    </rPh>
    <rPh sb="7" eb="8">
      <t>ショウ</t>
    </rPh>
    <rPh sb="8" eb="10">
      <t>ダイイチ</t>
    </rPh>
    <phoneticPr fontId="3"/>
  </si>
  <si>
    <t>高砂中学校内（面積は第一含む）</t>
    <rPh sb="0" eb="2">
      <t>タカサゴ</t>
    </rPh>
    <rPh sb="2" eb="5">
      <t>チュウガッコウ</t>
    </rPh>
    <rPh sb="5" eb="6">
      <t>ナイ</t>
    </rPh>
    <rPh sb="7" eb="9">
      <t>メンセキ</t>
    </rPh>
    <rPh sb="10" eb="11">
      <t>ダイ</t>
    </rPh>
    <rPh sb="11" eb="12">
      <t>１</t>
    </rPh>
    <rPh sb="12" eb="13">
      <t>フク</t>
    </rPh>
    <phoneticPr fontId="3"/>
  </si>
  <si>
    <t>高砂小第二</t>
    <rPh sb="0" eb="2">
      <t>タカサゴ</t>
    </rPh>
    <rPh sb="2" eb="3">
      <t>ショウ</t>
    </rPh>
    <rPh sb="3" eb="5">
      <t>ダイニ</t>
    </rPh>
    <phoneticPr fontId="3"/>
  </si>
  <si>
    <t>青戸小学校内（面積、障害児数は青戸小、第三含む）</t>
    <rPh sb="0" eb="2">
      <t>アオト</t>
    </rPh>
    <rPh sb="2" eb="5">
      <t>ショウガッコウ</t>
    </rPh>
    <rPh sb="5" eb="6">
      <t>ナイ</t>
    </rPh>
    <rPh sb="7" eb="9">
      <t>メンセキ</t>
    </rPh>
    <rPh sb="15" eb="17">
      <t>アオト</t>
    </rPh>
    <rPh sb="17" eb="18">
      <t>ショウ</t>
    </rPh>
    <phoneticPr fontId="3"/>
  </si>
  <si>
    <t>青戸6-18-2</t>
    <rPh sb="0" eb="2">
      <t>アオト</t>
    </rPh>
    <phoneticPr fontId="3"/>
  </si>
  <si>
    <t>青戸小第二</t>
    <rPh sb="0" eb="2">
      <t>アオト</t>
    </rPh>
    <rPh sb="2" eb="3">
      <t>ショウ</t>
    </rPh>
    <rPh sb="3" eb="5">
      <t>ダイニ</t>
    </rPh>
    <phoneticPr fontId="3"/>
  </si>
  <si>
    <t>青戸小学校内（面積、障害児数は第二、第三含む）</t>
    <rPh sb="0" eb="2">
      <t>アオト</t>
    </rPh>
    <rPh sb="2" eb="5">
      <t>ショウガッコウ</t>
    </rPh>
    <rPh sb="5" eb="6">
      <t>ナイ</t>
    </rPh>
    <rPh sb="7" eb="9">
      <t>メンセキ</t>
    </rPh>
    <rPh sb="10" eb="12">
      <t>ショウガイ</t>
    </rPh>
    <rPh sb="12" eb="13">
      <t>ジ</t>
    </rPh>
    <rPh sb="13" eb="14">
      <t>スウ</t>
    </rPh>
    <rPh sb="18" eb="20">
      <t>ダイサン</t>
    </rPh>
    <phoneticPr fontId="3"/>
  </si>
  <si>
    <t>青戸小</t>
    <rPh sb="0" eb="2">
      <t>アオト</t>
    </rPh>
    <rPh sb="2" eb="3">
      <t>ショウ</t>
    </rPh>
    <phoneticPr fontId="3"/>
  </si>
  <si>
    <t>新小岩4-14-7-1F</t>
    <rPh sb="0" eb="3">
      <t>シン</t>
    </rPh>
    <phoneticPr fontId="3"/>
  </si>
  <si>
    <t>小松南らる第二</t>
    <rPh sb="0" eb="2">
      <t>コマツ</t>
    </rPh>
    <rPh sb="2" eb="3">
      <t>ミナミ</t>
    </rPh>
    <rPh sb="5" eb="7">
      <t>ダイニ</t>
    </rPh>
    <phoneticPr fontId="3"/>
  </si>
  <si>
    <t>新宿小学校内</t>
    <rPh sb="0" eb="2">
      <t>ニイジュク</t>
    </rPh>
    <rPh sb="2" eb="5">
      <t>ショウガッコウ</t>
    </rPh>
    <rPh sb="5" eb="6">
      <t>ナイ</t>
    </rPh>
    <phoneticPr fontId="3"/>
  </si>
  <si>
    <t>H26.4</t>
    <phoneticPr fontId="3"/>
  </si>
  <si>
    <t>新宿2-26-2</t>
    <rPh sb="0" eb="2">
      <t>ニイジュク</t>
    </rPh>
    <phoneticPr fontId="3"/>
  </si>
  <si>
    <t>新宿</t>
    <rPh sb="0" eb="2">
      <t>ニイジュク</t>
    </rPh>
    <phoneticPr fontId="3"/>
  </si>
  <si>
    <t>かつしか風の子</t>
    <rPh sb="4" eb="5">
      <t>カゼ</t>
    </rPh>
    <rPh sb="6" eb="7">
      <t>コ</t>
    </rPh>
    <phoneticPr fontId="3"/>
  </si>
  <si>
    <t>水元小学校内
（面積、障害児数は第一含む）</t>
    <rPh sb="0" eb="2">
      <t>ミズモト</t>
    </rPh>
    <rPh sb="2" eb="3">
      <t>ショウ</t>
    </rPh>
    <rPh sb="3" eb="5">
      <t>ガッコウ</t>
    </rPh>
    <rPh sb="5" eb="6">
      <t>ナイ</t>
    </rPh>
    <rPh sb="17" eb="18">
      <t>イチ</t>
    </rPh>
    <phoneticPr fontId="3"/>
  </si>
  <si>
    <t>葛飾学園水元第二</t>
    <rPh sb="2" eb="4">
      <t>ガクエン</t>
    </rPh>
    <rPh sb="4" eb="6">
      <t>ミズモト</t>
    </rPh>
    <rPh sb="6" eb="8">
      <t>ダイニ</t>
    </rPh>
    <phoneticPr fontId="3"/>
  </si>
  <si>
    <t>北野小学校内</t>
    <rPh sb="0" eb="2">
      <t>キタノ</t>
    </rPh>
    <rPh sb="2" eb="3">
      <t>ショウ</t>
    </rPh>
    <rPh sb="3" eb="5">
      <t>ガッコウ</t>
    </rPh>
    <rPh sb="5" eb="6">
      <t>ナイ</t>
    </rPh>
    <phoneticPr fontId="3"/>
  </si>
  <si>
    <t>H24.10</t>
    <phoneticPr fontId="3"/>
  </si>
  <si>
    <t>柴又3-10-2</t>
  </si>
  <si>
    <t>北野第二</t>
    <rPh sb="0" eb="2">
      <t>キタノ</t>
    </rPh>
    <rPh sb="2" eb="4">
      <t>ダイニ</t>
    </rPh>
    <phoneticPr fontId="3"/>
  </si>
  <si>
    <t>東水元小学校内</t>
    <rPh sb="0" eb="1">
      <t>ヒガシ</t>
    </rPh>
    <rPh sb="1" eb="3">
      <t>ミズモト</t>
    </rPh>
    <rPh sb="3" eb="6">
      <t>ショウガッコウ</t>
    </rPh>
    <rPh sb="6" eb="7">
      <t>ナイ</t>
    </rPh>
    <phoneticPr fontId="3"/>
  </si>
  <si>
    <t>H23.12</t>
    <phoneticPr fontId="3"/>
  </si>
  <si>
    <t>東水元5-38-2</t>
    <rPh sb="0" eb="1">
      <t>ヒガシ</t>
    </rPh>
    <rPh sb="1" eb="3">
      <t>ミズモト</t>
    </rPh>
    <phoneticPr fontId="3"/>
  </si>
  <si>
    <t>さかえ第一</t>
    <rPh sb="3" eb="5">
      <t>ダイイチ</t>
    </rPh>
    <phoneticPr fontId="3"/>
  </si>
  <si>
    <t>細田小学校内</t>
    <rPh sb="0" eb="2">
      <t>ホソダ</t>
    </rPh>
    <rPh sb="2" eb="5">
      <t>ショウガッコウ</t>
    </rPh>
    <rPh sb="5" eb="6">
      <t>ナイ</t>
    </rPh>
    <phoneticPr fontId="3"/>
  </si>
  <si>
    <t>細田3-20-2</t>
    <rPh sb="0" eb="2">
      <t>ホソダ</t>
    </rPh>
    <phoneticPr fontId="3"/>
  </si>
  <si>
    <t>細田小</t>
    <rPh sb="0" eb="2">
      <t>ホソダ</t>
    </rPh>
    <rPh sb="2" eb="3">
      <t>ショウ</t>
    </rPh>
    <phoneticPr fontId="3"/>
  </si>
  <si>
    <t>東柴又小学校内</t>
    <rPh sb="0" eb="1">
      <t>ヒガシ</t>
    </rPh>
    <rPh sb="1" eb="3">
      <t>シバマタ</t>
    </rPh>
    <rPh sb="3" eb="6">
      <t>ショウガッコウ</t>
    </rPh>
    <rPh sb="6" eb="7">
      <t>ナイ</t>
    </rPh>
    <phoneticPr fontId="3"/>
  </si>
  <si>
    <t>H23.4</t>
    <phoneticPr fontId="3"/>
  </si>
  <si>
    <t>柴又5-12-15</t>
    <rPh sb="0" eb="2">
      <t>シバマタ</t>
    </rPh>
    <phoneticPr fontId="3"/>
  </si>
  <si>
    <t>東・ひかり</t>
    <phoneticPr fontId="3"/>
  </si>
  <si>
    <t>原田小学校内</t>
    <rPh sb="0" eb="2">
      <t>ハラダ</t>
    </rPh>
    <rPh sb="2" eb="5">
      <t>ショウガッコウ</t>
    </rPh>
    <rPh sb="5" eb="6">
      <t>ナイ</t>
    </rPh>
    <phoneticPr fontId="3"/>
  </si>
  <si>
    <t>H22.12</t>
    <phoneticPr fontId="3"/>
  </si>
  <si>
    <t>東金町2-16-2</t>
    <rPh sb="0" eb="3">
      <t>ヒガシカナマチ</t>
    </rPh>
    <phoneticPr fontId="3"/>
  </si>
  <si>
    <t>原田小</t>
    <phoneticPr fontId="3"/>
  </si>
  <si>
    <t>中之台小学校内</t>
    <rPh sb="0" eb="1">
      <t>ナカ</t>
    </rPh>
    <rPh sb="1" eb="2">
      <t>コレ</t>
    </rPh>
    <rPh sb="2" eb="3">
      <t>ダイ</t>
    </rPh>
    <rPh sb="3" eb="6">
      <t>ショウガッコウ</t>
    </rPh>
    <rPh sb="6" eb="7">
      <t>ナイ</t>
    </rPh>
    <phoneticPr fontId="3"/>
  </si>
  <si>
    <t>H22.4</t>
    <phoneticPr fontId="3"/>
  </si>
  <si>
    <t>亀有5-2-21</t>
    <rPh sb="0" eb="1">
      <t>カメ</t>
    </rPh>
    <rPh sb="1" eb="2">
      <t>ア</t>
    </rPh>
    <phoneticPr fontId="3"/>
  </si>
  <si>
    <t>すまいる中之台</t>
  </si>
  <si>
    <t>東金町小学校内</t>
    <rPh sb="0" eb="3">
      <t>ヒガシカナマチ</t>
    </rPh>
    <rPh sb="3" eb="6">
      <t>ショウガッコウ</t>
    </rPh>
    <rPh sb="6" eb="7">
      <t>ナイ</t>
    </rPh>
    <phoneticPr fontId="3"/>
  </si>
  <si>
    <t>東金町1-33-26</t>
    <rPh sb="0" eb="1">
      <t>ヒガシ</t>
    </rPh>
    <rPh sb="1" eb="3">
      <t>カナマチ</t>
    </rPh>
    <phoneticPr fontId="3"/>
  </si>
  <si>
    <t>東金町小ひよどり</t>
  </si>
  <si>
    <t>松上小学校内（面積は松上含む）</t>
    <rPh sb="0" eb="1">
      <t>マツ</t>
    </rPh>
    <rPh sb="1" eb="2">
      <t>ウエ</t>
    </rPh>
    <rPh sb="2" eb="5">
      <t>ショウガッコウ</t>
    </rPh>
    <rPh sb="5" eb="6">
      <t>ナイ</t>
    </rPh>
    <rPh sb="7" eb="9">
      <t>メンセキ</t>
    </rPh>
    <rPh sb="10" eb="12">
      <t>マツガミ</t>
    </rPh>
    <rPh sb="12" eb="13">
      <t>フク</t>
    </rPh>
    <phoneticPr fontId="3"/>
  </si>
  <si>
    <t>第二松上</t>
    <phoneticPr fontId="3"/>
  </si>
  <si>
    <t>南綾瀬小学校内</t>
    <rPh sb="0" eb="1">
      <t>ミナミ</t>
    </rPh>
    <rPh sb="1" eb="3">
      <t>アヤセ</t>
    </rPh>
    <rPh sb="3" eb="6">
      <t>ショウガッコウ</t>
    </rPh>
    <rPh sb="6" eb="7">
      <t>ウチ</t>
    </rPh>
    <phoneticPr fontId="3"/>
  </si>
  <si>
    <t>堀切6-1-1</t>
    <rPh sb="0" eb="2">
      <t>ホリキリ</t>
    </rPh>
    <phoneticPr fontId="3"/>
  </si>
  <si>
    <t>葛飾学園南綾瀬小</t>
    <phoneticPr fontId="3"/>
  </si>
  <si>
    <t>上千葉小学校内
（面積、障害児数は第一含む）</t>
    <rPh sb="0" eb="1">
      <t>カミ</t>
    </rPh>
    <rPh sb="1" eb="3">
      <t>チバ</t>
    </rPh>
    <rPh sb="3" eb="6">
      <t>ショウガッコウ</t>
    </rPh>
    <rPh sb="6" eb="7">
      <t>ナイ</t>
    </rPh>
    <rPh sb="9" eb="11">
      <t>メンセキ</t>
    </rPh>
    <rPh sb="18" eb="19">
      <t>１</t>
    </rPh>
    <phoneticPr fontId="3"/>
  </si>
  <si>
    <t>葛飾学園上千葉第二</t>
    <phoneticPr fontId="3"/>
  </si>
  <si>
    <t>（面積はふたば含む）</t>
    <phoneticPr fontId="3"/>
  </si>
  <si>
    <t>第二ふたば</t>
    <phoneticPr fontId="3"/>
  </si>
  <si>
    <t>南奥戸小学校第二校庭内
（面積、障害児数は第一含む）</t>
    <rPh sb="0" eb="1">
      <t>ミナミ</t>
    </rPh>
    <rPh sb="1" eb="3">
      <t>オクド</t>
    </rPh>
    <rPh sb="3" eb="6">
      <t>ショウガッコウ</t>
    </rPh>
    <rPh sb="6" eb="7">
      <t>ダイ</t>
    </rPh>
    <rPh sb="7" eb="8">
      <t>２</t>
    </rPh>
    <rPh sb="8" eb="10">
      <t>コウテイ</t>
    </rPh>
    <rPh sb="10" eb="11">
      <t>ナイ</t>
    </rPh>
    <rPh sb="13" eb="15">
      <t>メンセキ</t>
    </rPh>
    <rPh sb="21" eb="23">
      <t>ダイイチ</t>
    </rPh>
    <rPh sb="23" eb="24">
      <t>フク</t>
    </rPh>
    <phoneticPr fontId="3"/>
  </si>
  <si>
    <t>奥戸3-6-20</t>
    <rPh sb="0" eb="2">
      <t>オクド</t>
    </rPh>
    <phoneticPr fontId="3"/>
  </si>
  <si>
    <t>南奥戸小第二</t>
  </si>
  <si>
    <t>南奥戸小学校第二校庭内
（面積、障害児数は第二含む）</t>
    <rPh sb="0" eb="1">
      <t>ミナミ</t>
    </rPh>
    <rPh sb="1" eb="3">
      <t>オクド</t>
    </rPh>
    <rPh sb="3" eb="6">
      <t>ショウガッコウ</t>
    </rPh>
    <rPh sb="6" eb="7">
      <t>ダイ</t>
    </rPh>
    <rPh sb="7" eb="8">
      <t>２</t>
    </rPh>
    <rPh sb="8" eb="10">
      <t>コウテイ</t>
    </rPh>
    <rPh sb="10" eb="11">
      <t>ナイ</t>
    </rPh>
    <rPh sb="13" eb="15">
      <t>メンセキ</t>
    </rPh>
    <rPh sb="21" eb="23">
      <t>ダイニ</t>
    </rPh>
    <rPh sb="23" eb="24">
      <t>フク</t>
    </rPh>
    <phoneticPr fontId="3"/>
  </si>
  <si>
    <t>南奥戸小第一</t>
  </si>
  <si>
    <t>立石1-7-23</t>
    <rPh sb="0" eb="2">
      <t>タテイシ</t>
    </rPh>
    <phoneticPr fontId="3"/>
  </si>
  <si>
    <t>こひつじ本田第二</t>
    <rPh sb="4" eb="6">
      <t>ホンダ</t>
    </rPh>
    <rPh sb="6" eb="7">
      <t>ダイ</t>
    </rPh>
    <rPh sb="7" eb="8">
      <t>２</t>
    </rPh>
    <phoneticPr fontId="3"/>
  </si>
  <si>
    <t>ウ　私立（続き）</t>
    <rPh sb="5" eb="6">
      <t>ツヅ</t>
    </rPh>
    <phoneticPr fontId="3"/>
  </si>
  <si>
    <t>水元3-13-8</t>
  </si>
  <si>
    <t>東京愛育苑金町学園</t>
    <phoneticPr fontId="3"/>
  </si>
  <si>
    <t>ろうあ児施設</t>
    <phoneticPr fontId="3"/>
  </si>
  <si>
    <t>東京愛育苑向島学園</t>
    <phoneticPr fontId="3"/>
  </si>
  <si>
    <t>養護施設</t>
    <phoneticPr fontId="3"/>
  </si>
  <si>
    <t>青戸4-14-15</t>
    <rPh sb="0" eb="2">
      <t>アオト</t>
    </rPh>
    <phoneticPr fontId="3"/>
  </si>
  <si>
    <t>希望の家</t>
    <phoneticPr fontId="3"/>
  </si>
  <si>
    <t>（16）児童福祉施設</t>
    <phoneticPr fontId="3"/>
  </si>
  <si>
    <t>S31.8.1</t>
  </si>
  <si>
    <t>（私立）</t>
  </si>
  <si>
    <t>H24.4.1</t>
  </si>
  <si>
    <t>（私立）</t>
    <rPh sb="1" eb="2">
      <t>ワタシ</t>
    </rPh>
    <rPh sb="2" eb="3">
      <t>タテ</t>
    </rPh>
    <phoneticPr fontId="3"/>
  </si>
  <si>
    <t>実人員
（人）</t>
    <rPh sb="0" eb="1">
      <t>ジツ</t>
    </rPh>
    <rPh sb="1" eb="3">
      <t>ジンイン</t>
    </rPh>
    <rPh sb="5" eb="6">
      <t>ヒト</t>
    </rPh>
    <phoneticPr fontId="3"/>
  </si>
  <si>
    <t>収容世帯数
（世帯）</t>
    <rPh sb="7" eb="9">
      <t>セタイ</t>
    </rPh>
    <phoneticPr fontId="3"/>
  </si>
  <si>
    <t>世帯定数</t>
    <phoneticPr fontId="3"/>
  </si>
  <si>
    <t>建築延面積(㎡）</t>
    <rPh sb="0" eb="2">
      <t>ケンチク</t>
    </rPh>
    <rPh sb="2" eb="3">
      <t>エン</t>
    </rPh>
    <rPh sb="3" eb="5">
      <t>メンセキ</t>
    </rPh>
    <phoneticPr fontId="3"/>
  </si>
  <si>
    <r>
      <t xml:space="preserve">開設年月日
</t>
    </r>
    <r>
      <rPr>
        <sz val="8"/>
        <rFont val="ＭＳ ゴシック"/>
        <family val="3"/>
        <charset val="128"/>
      </rPr>
      <t>(認可年月日)</t>
    </r>
    <phoneticPr fontId="3"/>
  </si>
  <si>
    <t>（15）母子生活支援施設</t>
    <phoneticPr fontId="3"/>
  </si>
  <si>
    <t>（福祉管理課）</t>
    <rPh sb="3" eb="5">
      <t>カンリ</t>
    </rPh>
    <phoneticPr fontId="3"/>
  </si>
  <si>
    <t>医療証交付対象者数</t>
    <rPh sb="5" eb="7">
      <t>タイショウ</t>
    </rPh>
    <rPh sb="7" eb="8">
      <t>シャ</t>
    </rPh>
    <phoneticPr fontId="3"/>
  </si>
  <si>
    <t>派遣時間数</t>
    <rPh sb="0" eb="2">
      <t>ハケン</t>
    </rPh>
    <rPh sb="2" eb="5">
      <t>ジカンスウ</t>
    </rPh>
    <phoneticPr fontId="3"/>
  </si>
  <si>
    <t>派遣回数</t>
    <rPh sb="0" eb="2">
      <t>ハケン</t>
    </rPh>
    <rPh sb="2" eb="4">
      <t>カイスウ</t>
    </rPh>
    <phoneticPr fontId="3"/>
  </si>
  <si>
    <t>派遣世帯</t>
    <rPh sb="0" eb="2">
      <t>ハケン</t>
    </rPh>
    <rPh sb="2" eb="4">
      <t>セタイ</t>
    </rPh>
    <phoneticPr fontId="3"/>
  </si>
  <si>
    <t>（単位：人）（令和3年3月31日現在）</t>
    <rPh sb="1" eb="3">
      <t>タンイ</t>
    </rPh>
    <rPh sb="4" eb="5">
      <t>ヒト</t>
    </rPh>
    <phoneticPr fontId="3"/>
  </si>
  <si>
    <t>（単位：世帯、回、時間）（令和2年度）</t>
    <rPh sb="1" eb="3">
      <t>タンイ</t>
    </rPh>
    <rPh sb="4" eb="6">
      <t>セタイ</t>
    </rPh>
    <rPh sb="7" eb="8">
      <t>カイ</t>
    </rPh>
    <rPh sb="9" eb="11">
      <t>ジカン</t>
    </rPh>
    <phoneticPr fontId="1"/>
  </si>
  <si>
    <t>（14）子ども医療費助成</t>
    <rPh sb="4" eb="5">
      <t>コ</t>
    </rPh>
    <rPh sb="10" eb="12">
      <t>ジョセイ</t>
    </rPh>
    <phoneticPr fontId="3"/>
  </si>
  <si>
    <t>（13）ひとり親家庭等ホームヘルプサービス</t>
    <rPh sb="9" eb="10">
      <t>ニワ</t>
    </rPh>
    <phoneticPr fontId="3"/>
  </si>
  <si>
    <t>特別児童扶養手当</t>
    <rPh sb="0" eb="2">
      <t>トクベツ</t>
    </rPh>
    <rPh sb="2" eb="4">
      <t>ジドウ</t>
    </rPh>
    <rPh sb="4" eb="6">
      <t>フヨウ</t>
    </rPh>
    <rPh sb="6" eb="8">
      <t>テアテ</t>
    </rPh>
    <phoneticPr fontId="3"/>
  </si>
  <si>
    <t>養育者</t>
    <phoneticPr fontId="3"/>
  </si>
  <si>
    <t>児童扶養手当</t>
    <rPh sb="0" eb="2">
      <t>ジドウ</t>
    </rPh>
    <rPh sb="2" eb="4">
      <t>フヨウ</t>
    </rPh>
    <rPh sb="4" eb="6">
      <t>テアテ</t>
    </rPh>
    <phoneticPr fontId="3"/>
  </si>
  <si>
    <t>父子世帯</t>
    <phoneticPr fontId="3"/>
  </si>
  <si>
    <t>児童育成手当</t>
    <rPh sb="0" eb="2">
      <t>ジドウ</t>
    </rPh>
    <rPh sb="2" eb="4">
      <t>イクセイ</t>
    </rPh>
    <rPh sb="4" eb="6">
      <t>テアテ</t>
    </rPh>
    <phoneticPr fontId="3"/>
  </si>
  <si>
    <t>母子世帯</t>
    <phoneticPr fontId="3"/>
  </si>
  <si>
    <t>児童手当</t>
    <rPh sb="0" eb="2">
      <t>ジドウ</t>
    </rPh>
    <rPh sb="2" eb="4">
      <t>テアテ</t>
    </rPh>
    <phoneticPr fontId="3"/>
  </si>
  <si>
    <t>受給対象者数</t>
    <phoneticPr fontId="3"/>
  </si>
  <si>
    <t>受給世帯数</t>
    <phoneticPr fontId="3"/>
  </si>
  <si>
    <t>対象児童数</t>
    <rPh sb="0" eb="2">
      <t>タイショウ</t>
    </rPh>
    <rPh sb="2" eb="4">
      <t>ジドウ</t>
    </rPh>
    <rPh sb="4" eb="5">
      <t>スウ</t>
    </rPh>
    <phoneticPr fontId="3"/>
  </si>
  <si>
    <t>受給世帯数</t>
    <rPh sb="0" eb="2">
      <t>ジュキュウ</t>
    </rPh>
    <rPh sb="2" eb="5">
      <t>セタイスウ</t>
    </rPh>
    <phoneticPr fontId="3"/>
  </si>
  <si>
    <t>（単位：世帯、人）（令和3年3月31日現在）</t>
    <rPh sb="1" eb="3">
      <t>タンイ</t>
    </rPh>
    <rPh sb="4" eb="6">
      <t>セタイ</t>
    </rPh>
    <rPh sb="7" eb="8">
      <t>ヒト</t>
    </rPh>
    <phoneticPr fontId="3"/>
  </si>
  <si>
    <t>　　　児童扶養手当・特別児童扶養手当</t>
    <phoneticPr fontId="3"/>
  </si>
  <si>
    <t>（12）ひとり親家庭等医療費助成</t>
    <rPh sb="10" eb="11">
      <t>ナド</t>
    </rPh>
    <rPh sb="11" eb="14">
      <t>イリョウヒ</t>
    </rPh>
    <rPh sb="14" eb="16">
      <t>ジョセイ</t>
    </rPh>
    <phoneticPr fontId="3"/>
  </si>
  <si>
    <t>（11）児童手当・児童育成手当・</t>
    <rPh sb="4" eb="6">
      <t>ジドウ</t>
    </rPh>
    <rPh sb="6" eb="8">
      <t>テアテ</t>
    </rPh>
    <rPh sb="9" eb="11">
      <t>ジドウ</t>
    </rPh>
    <rPh sb="11" eb="13">
      <t>イクセイ</t>
    </rPh>
    <rPh sb="13" eb="15">
      <t>テア</t>
    </rPh>
    <phoneticPr fontId="3"/>
  </si>
  <si>
    <t>（地域教育課）</t>
    <rPh sb="1" eb="3">
      <t>チイキ</t>
    </rPh>
    <rPh sb="3" eb="5">
      <t>キョウイク</t>
    </rPh>
    <rPh sb="5" eb="6">
      <t>カ</t>
    </rPh>
    <phoneticPr fontId="3"/>
  </si>
  <si>
    <t>＊新型コロナウイルス感染症拡大防止のため、基準日現在、事業縮小又は休止中の学校がある。</t>
    <rPh sb="1" eb="3">
      <t>シンガタ</t>
    </rPh>
    <rPh sb="10" eb="13">
      <t>カンセンショウ</t>
    </rPh>
    <rPh sb="13" eb="15">
      <t>カクダイ</t>
    </rPh>
    <rPh sb="15" eb="17">
      <t>ボウシ</t>
    </rPh>
    <rPh sb="21" eb="24">
      <t>キジュンビ</t>
    </rPh>
    <rPh sb="24" eb="26">
      <t>ゲンザイ</t>
    </rPh>
    <rPh sb="31" eb="32">
      <t>マタ</t>
    </rPh>
    <phoneticPr fontId="1"/>
  </si>
  <si>
    <t>49校総数</t>
    <rPh sb="2" eb="3">
      <t>コウ</t>
    </rPh>
    <rPh sb="3" eb="5">
      <t>ソウスウ</t>
    </rPh>
    <phoneticPr fontId="3"/>
  </si>
  <si>
    <t>1年～6年</t>
    <phoneticPr fontId="3"/>
  </si>
  <si>
    <t>H17.1</t>
    <phoneticPr fontId="3"/>
  </si>
  <si>
    <t>柴原小学校</t>
    <rPh sb="0" eb="2">
      <t>シバハラ</t>
    </rPh>
    <rPh sb="2" eb="5">
      <t>ショウガッコウ</t>
    </rPh>
    <phoneticPr fontId="3"/>
  </si>
  <si>
    <t>3年～6年</t>
    <phoneticPr fontId="3"/>
  </si>
  <si>
    <t>H18.6</t>
    <phoneticPr fontId="3"/>
  </si>
  <si>
    <t>幸田小学校</t>
    <rPh sb="0" eb="2">
      <t>コウダ</t>
    </rPh>
    <phoneticPr fontId="3"/>
  </si>
  <si>
    <t>綾南小学校</t>
    <rPh sb="0" eb="2">
      <t>リョウナン</t>
    </rPh>
    <rPh sb="2" eb="5">
      <t>ショウガッコウ</t>
    </rPh>
    <phoneticPr fontId="3"/>
  </si>
  <si>
    <t>H18.5</t>
    <phoneticPr fontId="3"/>
  </si>
  <si>
    <t>堀切小学校</t>
    <rPh sb="0" eb="2">
      <t>ホリキリ</t>
    </rPh>
    <phoneticPr fontId="3"/>
  </si>
  <si>
    <t>こすげ小学校</t>
    <phoneticPr fontId="3"/>
  </si>
  <si>
    <t>高砂小学校</t>
    <rPh sb="0" eb="2">
      <t>タカサゴ</t>
    </rPh>
    <phoneticPr fontId="3"/>
  </si>
  <si>
    <t>本田小学校</t>
    <phoneticPr fontId="3"/>
  </si>
  <si>
    <t>1年～6年</t>
    <rPh sb="1" eb="2">
      <t>ネン</t>
    </rPh>
    <rPh sb="4" eb="5">
      <t>ネン</t>
    </rPh>
    <phoneticPr fontId="3"/>
  </si>
  <si>
    <t>H18.1</t>
    <phoneticPr fontId="3"/>
  </si>
  <si>
    <t>梅田小学校</t>
    <rPh sb="0" eb="2">
      <t>ウメダ</t>
    </rPh>
    <phoneticPr fontId="3"/>
  </si>
  <si>
    <t>H16.12</t>
    <phoneticPr fontId="3"/>
  </si>
  <si>
    <t>中青戸小学校</t>
    <phoneticPr fontId="3"/>
  </si>
  <si>
    <t>2年～6年</t>
    <phoneticPr fontId="3"/>
  </si>
  <si>
    <t>原田小学校</t>
    <rPh sb="0" eb="2">
      <t>ハラダ</t>
    </rPh>
    <phoneticPr fontId="3"/>
  </si>
  <si>
    <t>H16.11</t>
    <phoneticPr fontId="3"/>
  </si>
  <si>
    <t>木根川小学校</t>
    <phoneticPr fontId="3"/>
  </si>
  <si>
    <t>亀青小学校</t>
    <rPh sb="0" eb="1">
      <t>カメ</t>
    </rPh>
    <rPh sb="1" eb="2">
      <t>アオ</t>
    </rPh>
    <phoneticPr fontId="3"/>
  </si>
  <si>
    <t>H16.10</t>
    <phoneticPr fontId="3"/>
  </si>
  <si>
    <t>柴又小学校</t>
    <rPh sb="0" eb="2">
      <t>シバマタ</t>
    </rPh>
    <rPh sb="2" eb="5">
      <t>ショウガッコウ</t>
    </rPh>
    <phoneticPr fontId="3"/>
  </si>
  <si>
    <t>H17.12</t>
    <phoneticPr fontId="3"/>
  </si>
  <si>
    <t>渋江小学校</t>
    <rPh sb="0" eb="2">
      <t>シブエ</t>
    </rPh>
    <phoneticPr fontId="3"/>
  </si>
  <si>
    <t>二上小学校</t>
    <rPh sb="0" eb="2">
      <t>フタガミ</t>
    </rPh>
    <rPh sb="2" eb="5">
      <t>ショウガッコウ</t>
    </rPh>
    <phoneticPr fontId="3"/>
  </si>
  <si>
    <t>白鳥小学校</t>
    <rPh sb="0" eb="2">
      <t>シラトリ</t>
    </rPh>
    <phoneticPr fontId="3"/>
  </si>
  <si>
    <t>中之台小学校</t>
    <rPh sb="0" eb="1">
      <t>ナカ</t>
    </rPh>
    <rPh sb="1" eb="2">
      <t>ノ</t>
    </rPh>
    <rPh sb="2" eb="3">
      <t>ダイ</t>
    </rPh>
    <rPh sb="3" eb="6">
      <t>ショウガッコウ</t>
    </rPh>
    <phoneticPr fontId="3"/>
  </si>
  <si>
    <t>H17.11</t>
    <phoneticPr fontId="3"/>
  </si>
  <si>
    <t>新宿小学校</t>
    <rPh sb="0" eb="2">
      <t>ニイジュク</t>
    </rPh>
    <phoneticPr fontId="3"/>
  </si>
  <si>
    <t>清和小学校</t>
    <rPh sb="0" eb="2">
      <t>セイワ</t>
    </rPh>
    <rPh sb="2" eb="5">
      <t>ショウガッコウ</t>
    </rPh>
    <phoneticPr fontId="3"/>
  </si>
  <si>
    <t>上千葉小学校</t>
    <rPh sb="0" eb="1">
      <t>カミ</t>
    </rPh>
    <rPh sb="1" eb="3">
      <t>チバ</t>
    </rPh>
    <phoneticPr fontId="3"/>
  </si>
  <si>
    <t>奥戸小学校</t>
    <rPh sb="0" eb="2">
      <t>オクド</t>
    </rPh>
    <rPh sb="2" eb="5">
      <t>ショウガッコウ</t>
    </rPh>
    <phoneticPr fontId="3"/>
  </si>
  <si>
    <t>小松南小学校</t>
    <rPh sb="0" eb="2">
      <t>コマツ</t>
    </rPh>
    <rPh sb="2" eb="3">
      <t>ミナミ</t>
    </rPh>
    <phoneticPr fontId="3"/>
  </si>
  <si>
    <t>細田小学校</t>
    <rPh sb="0" eb="2">
      <t>ホソダ</t>
    </rPh>
    <rPh sb="2" eb="5">
      <t>ショウガッコウ</t>
    </rPh>
    <phoneticPr fontId="3"/>
  </si>
  <si>
    <t>東金町小学校</t>
    <rPh sb="0" eb="3">
      <t>ヒガシカナマチ</t>
    </rPh>
    <phoneticPr fontId="3"/>
  </si>
  <si>
    <t>3年～6年</t>
    <rPh sb="1" eb="2">
      <t>ネン</t>
    </rPh>
    <rPh sb="4" eb="5">
      <t>ネン</t>
    </rPh>
    <phoneticPr fontId="3"/>
  </si>
  <si>
    <t>H16.5</t>
    <phoneticPr fontId="3"/>
  </si>
  <si>
    <t>東水元小学校</t>
    <rPh sb="0" eb="3">
      <t>ヒガシミズモト</t>
    </rPh>
    <rPh sb="3" eb="6">
      <t>ショウガッコウ</t>
    </rPh>
    <phoneticPr fontId="3"/>
  </si>
  <si>
    <t>飾小学校</t>
    <rPh sb="0" eb="2">
      <t>カツシカ</t>
    </rPh>
    <rPh sb="2" eb="5">
      <t>ショウガッコウ</t>
    </rPh>
    <phoneticPr fontId="3"/>
  </si>
  <si>
    <t>飯塚小学校</t>
    <rPh sb="0" eb="2">
      <t>イイヅカ</t>
    </rPh>
    <rPh sb="2" eb="5">
      <t>ショウガッコウ</t>
    </rPh>
    <phoneticPr fontId="3"/>
  </si>
  <si>
    <t>H17.10</t>
    <phoneticPr fontId="3"/>
  </si>
  <si>
    <t>金町小学校</t>
    <rPh sb="0" eb="2">
      <t>カナマチ</t>
    </rPh>
    <rPh sb="2" eb="5">
      <t>ショウガッコウ</t>
    </rPh>
    <phoneticPr fontId="3"/>
  </si>
  <si>
    <t>4年～6年</t>
    <rPh sb="1" eb="2">
      <t>ネン</t>
    </rPh>
    <rPh sb="4" eb="5">
      <t>ネン</t>
    </rPh>
    <phoneticPr fontId="3"/>
  </si>
  <si>
    <t>よつぎ小学校</t>
    <rPh sb="3" eb="6">
      <t>ショウガッコウ</t>
    </rPh>
    <phoneticPr fontId="3"/>
  </si>
  <si>
    <t>H17.6</t>
    <phoneticPr fontId="3"/>
  </si>
  <si>
    <t>花の木小学校</t>
    <phoneticPr fontId="3"/>
  </si>
  <si>
    <t>2年～6年</t>
    <rPh sb="1" eb="2">
      <t>ネン</t>
    </rPh>
    <rPh sb="4" eb="5">
      <t>ネン</t>
    </rPh>
    <phoneticPr fontId="3"/>
  </si>
  <si>
    <t>鎌倉小学校</t>
    <rPh sb="0" eb="2">
      <t>カマクラ</t>
    </rPh>
    <rPh sb="2" eb="3">
      <t>ショウ</t>
    </rPh>
    <rPh sb="3" eb="5">
      <t>ガッコウ</t>
    </rPh>
    <phoneticPr fontId="3"/>
  </si>
  <si>
    <t>末広小学校</t>
    <phoneticPr fontId="3"/>
  </si>
  <si>
    <t>H16.2</t>
    <phoneticPr fontId="3"/>
  </si>
  <si>
    <t>半田小学校</t>
    <rPh sb="0" eb="2">
      <t>ハンダ</t>
    </rPh>
    <rPh sb="2" eb="5">
      <t>ショウガッコウ</t>
    </rPh>
    <phoneticPr fontId="3"/>
  </si>
  <si>
    <t>H17.5</t>
    <phoneticPr fontId="3"/>
  </si>
  <si>
    <t>西亀有小学校</t>
    <phoneticPr fontId="3"/>
  </si>
  <si>
    <t>H16.1</t>
    <phoneticPr fontId="3"/>
  </si>
  <si>
    <t>松上小学校</t>
    <rPh sb="0" eb="1">
      <t>マツ</t>
    </rPh>
    <rPh sb="1" eb="2">
      <t>ウエ</t>
    </rPh>
    <rPh sb="2" eb="5">
      <t>ショウガッコウ</t>
    </rPh>
    <phoneticPr fontId="3"/>
  </si>
  <si>
    <t>水元小学校</t>
    <phoneticPr fontId="3"/>
  </si>
  <si>
    <t>H15.12</t>
    <phoneticPr fontId="3"/>
  </si>
  <si>
    <t>西小菅小学校</t>
    <rPh sb="0" eb="1">
      <t>ニシ</t>
    </rPh>
    <rPh sb="1" eb="3">
      <t>コスゲ</t>
    </rPh>
    <rPh sb="3" eb="6">
      <t>ショウガッコウ</t>
    </rPh>
    <phoneticPr fontId="3"/>
  </si>
  <si>
    <t>北野小学校</t>
    <phoneticPr fontId="3"/>
  </si>
  <si>
    <t>H15.11</t>
    <phoneticPr fontId="3"/>
  </si>
  <si>
    <t>東綾瀬小学校</t>
    <rPh sb="0" eb="3">
      <t>ヒガシアヤセ</t>
    </rPh>
    <rPh sb="3" eb="4">
      <t>ショウ</t>
    </rPh>
    <rPh sb="4" eb="6">
      <t>ガッコウ</t>
    </rPh>
    <phoneticPr fontId="3"/>
  </si>
  <si>
    <t>東柴又小学校</t>
    <phoneticPr fontId="3"/>
  </si>
  <si>
    <t>H15.9</t>
    <phoneticPr fontId="3"/>
  </si>
  <si>
    <t>青戸小学校</t>
    <rPh sb="0" eb="2">
      <t>アオト</t>
    </rPh>
    <rPh sb="2" eb="3">
      <t>ショウ</t>
    </rPh>
    <rPh sb="3" eb="5">
      <t>ガッコウ</t>
    </rPh>
    <phoneticPr fontId="3"/>
  </si>
  <si>
    <t>上平井小学校</t>
    <phoneticPr fontId="3"/>
  </si>
  <si>
    <t>H15.2</t>
    <phoneticPr fontId="3"/>
  </si>
  <si>
    <t>上小松小学校</t>
    <rPh sb="0" eb="1">
      <t>カミ</t>
    </rPh>
    <rPh sb="1" eb="3">
      <t>コマツ</t>
    </rPh>
    <rPh sb="3" eb="6">
      <t>ショウガッコウ</t>
    </rPh>
    <phoneticPr fontId="3"/>
  </si>
  <si>
    <t>南奥戸小学校</t>
    <phoneticPr fontId="3"/>
  </si>
  <si>
    <t>H14.9</t>
    <phoneticPr fontId="3"/>
  </si>
  <si>
    <t>道上小学校</t>
    <rPh sb="0" eb="1">
      <t>ミチ</t>
    </rPh>
    <rPh sb="1" eb="2">
      <t>ウエ</t>
    </rPh>
    <rPh sb="2" eb="5">
      <t>ショウガッコウ</t>
    </rPh>
    <phoneticPr fontId="3"/>
  </si>
  <si>
    <t>川端小学校</t>
    <rPh sb="0" eb="2">
      <t>カワバタ</t>
    </rPh>
    <rPh sb="2" eb="5">
      <t>ショウガッコウ</t>
    </rPh>
    <phoneticPr fontId="3"/>
  </si>
  <si>
    <t>住吉小学校</t>
    <rPh sb="0" eb="2">
      <t>スミヨシ</t>
    </rPh>
    <rPh sb="2" eb="5">
      <t>ショウガッコウ</t>
    </rPh>
    <phoneticPr fontId="3"/>
  </si>
  <si>
    <t>宝木塚小学校</t>
    <rPh sb="0" eb="1">
      <t>タカラ</t>
    </rPh>
    <rPh sb="1" eb="2">
      <t>キ</t>
    </rPh>
    <rPh sb="2" eb="3">
      <t>ツカ</t>
    </rPh>
    <rPh sb="3" eb="6">
      <t>ショウガッコウ</t>
    </rPh>
    <phoneticPr fontId="3"/>
  </si>
  <si>
    <t>南綾瀬小学校</t>
    <rPh sb="0" eb="1">
      <t>ミナミ</t>
    </rPh>
    <rPh sb="1" eb="3">
      <t>アヤセ</t>
    </rPh>
    <rPh sb="3" eb="6">
      <t>ショウガッコウ</t>
    </rPh>
    <phoneticPr fontId="3"/>
  </si>
  <si>
    <t>登録児童数</t>
    <rPh sb="0" eb="2">
      <t>トウロク</t>
    </rPh>
    <rPh sb="2" eb="4">
      <t>ジドウ</t>
    </rPh>
    <rPh sb="4" eb="5">
      <t>スウ</t>
    </rPh>
    <phoneticPr fontId="3"/>
  </si>
  <si>
    <t>対象学年</t>
    <rPh sb="0" eb="2">
      <t>タイショウ</t>
    </rPh>
    <rPh sb="2" eb="4">
      <t>ガクネン</t>
    </rPh>
    <phoneticPr fontId="3"/>
  </si>
  <si>
    <t>開始年月</t>
    <rPh sb="0" eb="2">
      <t>カイシ</t>
    </rPh>
    <rPh sb="2" eb="4">
      <t>ネンゲツ</t>
    </rPh>
    <phoneticPr fontId="3"/>
  </si>
  <si>
    <t>実施校</t>
    <rPh sb="0" eb="2">
      <t>ジッシ</t>
    </rPh>
    <rPh sb="2" eb="3">
      <t>コウ</t>
    </rPh>
    <phoneticPr fontId="3"/>
  </si>
  <si>
    <t>（令和3年5月31日現在）</t>
    <rPh sb="1" eb="2">
      <t>レイ</t>
    </rPh>
    <rPh sb="2" eb="3">
      <t>ワ</t>
    </rPh>
    <rPh sb="4" eb="5">
      <t>ネン</t>
    </rPh>
    <rPh sb="6" eb="7">
      <t>ガツ</t>
    </rPh>
    <rPh sb="9" eb="10">
      <t>ニチ</t>
    </rPh>
    <rPh sb="10" eb="12">
      <t>ゲンザイ</t>
    </rPh>
    <phoneticPr fontId="3"/>
  </si>
  <si>
    <t>（10）放課後子ども事業（わくわくチャレンジ広場）</t>
    <rPh sb="4" eb="7">
      <t>ホウカゴ</t>
    </rPh>
    <rPh sb="7" eb="8">
      <t>コ</t>
    </rPh>
    <rPh sb="10" eb="12">
      <t>ジギョウ</t>
    </rPh>
    <rPh sb="22" eb="24">
      <t>ヒロバ</t>
    </rPh>
    <phoneticPr fontId="3"/>
  </si>
  <si>
    <t>（福祉管理課）</t>
    <rPh sb="3" eb="5">
      <t>カンリ</t>
    </rPh>
    <rPh sb="5" eb="6">
      <t>カ</t>
    </rPh>
    <phoneticPr fontId="3"/>
  </si>
  <si>
    <t>同居</t>
    <phoneticPr fontId="3"/>
  </si>
  <si>
    <t>高齢者のみ世帯</t>
    <phoneticPr fontId="3"/>
  </si>
  <si>
    <t>妊産婦・その他</t>
    <phoneticPr fontId="3"/>
  </si>
  <si>
    <t>ひとり暮らし世帯</t>
    <phoneticPr fontId="3"/>
  </si>
  <si>
    <t>障害単親</t>
    <phoneticPr fontId="3"/>
  </si>
  <si>
    <t>（令和3年3月31日現在）</t>
    <phoneticPr fontId="1"/>
  </si>
  <si>
    <t>（単位：世帯）</t>
    <rPh sb="1" eb="3">
      <t>タンイ</t>
    </rPh>
    <rPh sb="4" eb="6">
      <t>セタイ</t>
    </rPh>
    <phoneticPr fontId="1"/>
  </si>
  <si>
    <t>ひとり親</t>
    <phoneticPr fontId="3"/>
  </si>
  <si>
    <t>エ　６５歳以上の世帯内訳</t>
    <phoneticPr fontId="3"/>
  </si>
  <si>
    <t>障害児</t>
    <phoneticPr fontId="3"/>
  </si>
  <si>
    <t>障害者</t>
    <phoneticPr fontId="3"/>
  </si>
  <si>
    <t>65歳未満</t>
    <phoneticPr fontId="3"/>
  </si>
  <si>
    <t>洗濯</t>
    <rPh sb="0" eb="2">
      <t>センタク</t>
    </rPh>
    <phoneticPr fontId="3"/>
  </si>
  <si>
    <t>話し相手</t>
    <rPh sb="0" eb="1">
      <t>ハナ</t>
    </rPh>
    <rPh sb="2" eb="4">
      <t>アイテ</t>
    </rPh>
    <phoneticPr fontId="3"/>
  </si>
  <si>
    <t>買物</t>
    <rPh sb="0" eb="1">
      <t>カ</t>
    </rPh>
    <rPh sb="1" eb="2">
      <t>モノ</t>
    </rPh>
    <phoneticPr fontId="3"/>
  </si>
  <si>
    <t>食事づくり</t>
    <rPh sb="0" eb="2">
      <t>ショクジ</t>
    </rPh>
    <phoneticPr fontId="3"/>
  </si>
  <si>
    <t>認知症</t>
    <rPh sb="0" eb="2">
      <t>ニンチ</t>
    </rPh>
    <rPh sb="2" eb="3">
      <t>ショウ</t>
    </rPh>
    <phoneticPr fontId="3"/>
  </si>
  <si>
    <t>そうじ・片付け</t>
    <phoneticPr fontId="3"/>
  </si>
  <si>
    <t>ねたきり</t>
  </si>
  <si>
    <t>65歳以上</t>
    <phoneticPr fontId="3"/>
  </si>
  <si>
    <t>件数</t>
  </si>
  <si>
    <t>内容</t>
  </si>
  <si>
    <t>人数</t>
    <rPh sb="0" eb="2">
      <t>ニンズウ</t>
    </rPh>
    <phoneticPr fontId="1"/>
  </si>
  <si>
    <t>区分</t>
    <rPh sb="0" eb="2">
      <t>クブン</t>
    </rPh>
    <phoneticPr fontId="1"/>
  </si>
  <si>
    <t>年齢</t>
    <rPh sb="0" eb="2">
      <t>ネンレイ</t>
    </rPh>
    <phoneticPr fontId="1"/>
  </si>
  <si>
    <t>（令和3年3月31日現在）</t>
    <rPh sb="1" eb="3">
      <t>レイワ</t>
    </rPh>
    <rPh sb="4" eb="5">
      <t>ネン</t>
    </rPh>
    <rPh sb="6" eb="7">
      <t>ガツ</t>
    </rPh>
    <rPh sb="9" eb="10">
      <t>ニチ</t>
    </rPh>
    <phoneticPr fontId="3"/>
  </si>
  <si>
    <t>ウ　サービス内容</t>
    <phoneticPr fontId="3"/>
  </si>
  <si>
    <t>イ　利用会員</t>
    <phoneticPr fontId="3"/>
  </si>
  <si>
    <t>９０歳以上</t>
    <phoneticPr fontId="3"/>
  </si>
  <si>
    <t>８０～８９歳</t>
    <phoneticPr fontId="3"/>
  </si>
  <si>
    <t>７０～７９歳</t>
    <phoneticPr fontId="3"/>
  </si>
  <si>
    <t>６０～６９歳</t>
    <phoneticPr fontId="3"/>
  </si>
  <si>
    <t>５０～５９歳</t>
    <phoneticPr fontId="3"/>
  </si>
  <si>
    <t>４０～４９歳</t>
    <phoneticPr fontId="3"/>
  </si>
  <si>
    <t>３０～３９歳</t>
    <phoneticPr fontId="3"/>
  </si>
  <si>
    <t>２０～２９歳</t>
    <phoneticPr fontId="3"/>
  </si>
  <si>
    <t>２０歳未満</t>
    <phoneticPr fontId="3"/>
  </si>
  <si>
    <t>利用会員</t>
    <phoneticPr fontId="3"/>
  </si>
  <si>
    <t>年齢区別</t>
    <phoneticPr fontId="3"/>
  </si>
  <si>
    <t>協力会員</t>
    <phoneticPr fontId="3"/>
  </si>
  <si>
    <t>ア　協力会員・利用会員年齢別内訳</t>
    <phoneticPr fontId="3"/>
  </si>
  <si>
    <t>（２）しあわせサービス事業</t>
    <phoneticPr fontId="3"/>
  </si>
  <si>
    <t>利用件数
(件)</t>
    <phoneticPr fontId="1"/>
  </si>
  <si>
    <t>利用人員
(人)</t>
    <phoneticPr fontId="1"/>
  </si>
  <si>
    <t>堀切3-34-1
ウェルピアかつしか内</t>
    <rPh sb="0" eb="2">
      <t>ホリキリ</t>
    </rPh>
    <phoneticPr fontId="3"/>
  </si>
  <si>
    <t>録音室</t>
    <rPh sb="0" eb="2">
      <t>ロクオン</t>
    </rPh>
    <rPh sb="2" eb="3">
      <t>シツ</t>
    </rPh>
    <phoneticPr fontId="1"/>
  </si>
  <si>
    <t>活動室</t>
    <rPh sb="0" eb="2">
      <t>カツドウ</t>
    </rPh>
    <rPh sb="2" eb="3">
      <t>シツ</t>
    </rPh>
    <phoneticPr fontId="1"/>
  </si>
  <si>
    <t>建築年月</t>
    <rPh sb="0" eb="2">
      <t>ケンチク</t>
    </rPh>
    <rPh sb="2" eb="4">
      <t>ネンゲツ</t>
    </rPh>
    <phoneticPr fontId="3"/>
  </si>
  <si>
    <t>イ　利用状況</t>
    <phoneticPr fontId="3"/>
  </si>
  <si>
    <t>（令和3年4月1日現在）</t>
    <rPh sb="1" eb="3">
      <t>レイワ</t>
    </rPh>
    <rPh sb="4" eb="5">
      <t>ネン</t>
    </rPh>
    <rPh sb="6" eb="7">
      <t>ガツ</t>
    </rPh>
    <rPh sb="8" eb="11">
      <t>ニチゲンザイ</t>
    </rPh>
    <phoneticPr fontId="3"/>
  </si>
  <si>
    <t>ア　施設</t>
    <rPh sb="2" eb="4">
      <t>シセツ</t>
    </rPh>
    <phoneticPr fontId="3"/>
  </si>
  <si>
    <t>（１）かつしかボランティアセンター</t>
    <phoneticPr fontId="3"/>
  </si>
  <si>
    <t>６　地域福祉</t>
    <phoneticPr fontId="3"/>
  </si>
  <si>
    <t>＊保護率の単位（‰）は千分率</t>
    <rPh sb="1" eb="3">
      <t>ホゴ</t>
    </rPh>
    <rPh sb="3" eb="4">
      <t>リツ</t>
    </rPh>
    <rPh sb="5" eb="7">
      <t>タンイ</t>
    </rPh>
    <rPh sb="11" eb="14">
      <t>センブンリツ</t>
    </rPh>
    <phoneticPr fontId="3"/>
  </si>
  <si>
    <t>（西生活課・東生活課）</t>
    <rPh sb="2" eb="4">
      <t>セイカツ</t>
    </rPh>
    <rPh sb="4" eb="5">
      <t>カ</t>
    </rPh>
    <phoneticPr fontId="1"/>
  </si>
  <si>
    <t>＊保護停止中含む</t>
    <rPh sb="1" eb="3">
      <t>ホゴ</t>
    </rPh>
    <rPh sb="3" eb="6">
      <t>テイシチュウ</t>
    </rPh>
    <rPh sb="6" eb="7">
      <t>フク</t>
    </rPh>
    <phoneticPr fontId="3"/>
  </si>
  <si>
    <t>（福祉管理課）</t>
    <rPh sb="3" eb="6">
      <t>カンリカ</t>
    </rPh>
    <phoneticPr fontId="3"/>
  </si>
  <si>
    <t>令和元年度</t>
    <rPh sb="0" eb="2">
      <t>レイワ</t>
    </rPh>
    <rPh sb="2" eb="3">
      <t>ガン</t>
    </rPh>
    <phoneticPr fontId="3"/>
  </si>
  <si>
    <t>平成23年度</t>
    <rPh sb="0" eb="2">
      <t>ヘイセイ</t>
    </rPh>
    <rPh sb="4" eb="6">
      <t>ネンド</t>
    </rPh>
    <phoneticPr fontId="3"/>
  </si>
  <si>
    <t>保護率
（‰）</t>
    <phoneticPr fontId="3"/>
  </si>
  <si>
    <t>人員
（人）</t>
    <rPh sb="4" eb="5">
      <t>ヒト</t>
    </rPh>
    <phoneticPr fontId="3"/>
  </si>
  <si>
    <t>貸付額
（千円）</t>
    <rPh sb="0" eb="1">
      <t>カシ</t>
    </rPh>
    <rPh sb="1" eb="2">
      <t>ヅケ</t>
    </rPh>
    <rPh sb="5" eb="6">
      <t>セン</t>
    </rPh>
    <rPh sb="6" eb="7">
      <t>エン</t>
    </rPh>
    <phoneticPr fontId="3"/>
  </si>
  <si>
    <t>件数
（件）</t>
    <rPh sb="4" eb="5">
      <t>ケン</t>
    </rPh>
    <phoneticPr fontId="3"/>
  </si>
  <si>
    <t>（各年度末現在）</t>
    <rPh sb="4" eb="5">
      <t>マツ</t>
    </rPh>
    <rPh sb="5" eb="7">
      <t>ゲンザイ</t>
    </rPh>
    <phoneticPr fontId="3"/>
  </si>
  <si>
    <t>（２）生活保護受給者</t>
    <phoneticPr fontId="3"/>
  </si>
  <si>
    <t>（１）生業資金貸付</t>
    <rPh sb="8" eb="9">
      <t>ツ</t>
    </rPh>
    <phoneticPr fontId="3"/>
  </si>
  <si>
    <t>５　低所得者福祉</t>
    <phoneticPr fontId="3"/>
  </si>
  <si>
    <t>（消費生活センター）</t>
    <rPh sb="1" eb="3">
      <t>ショウヒ</t>
    </rPh>
    <rPh sb="3" eb="5">
      <t>セイカツ</t>
    </rPh>
    <phoneticPr fontId="3"/>
  </si>
  <si>
    <t>＊多目的ホール・会議室は、男女平等推進センターと共用</t>
    <phoneticPr fontId="3"/>
  </si>
  <si>
    <t>＊調理実習室は、男女平等推進センターと共用</t>
    <rPh sb="8" eb="10">
      <t>ダンジョ</t>
    </rPh>
    <rPh sb="10" eb="12">
      <t>ビョウドウ</t>
    </rPh>
    <rPh sb="12" eb="14">
      <t>スイシン</t>
    </rPh>
    <phoneticPr fontId="3"/>
  </si>
  <si>
    <t>利用件数（件）</t>
    <rPh sb="1" eb="2">
      <t>ヨウ</t>
    </rPh>
    <rPh sb="5" eb="6">
      <t>ケン</t>
    </rPh>
    <phoneticPr fontId="3"/>
  </si>
  <si>
    <t>利用人員（人）</t>
    <rPh sb="3" eb="4">
      <t>イン</t>
    </rPh>
    <rPh sb="5" eb="6">
      <t>ヒト</t>
    </rPh>
    <phoneticPr fontId="3"/>
  </si>
  <si>
    <t>和室</t>
  </si>
  <si>
    <t>洋室Ｄ</t>
  </si>
  <si>
    <t>洋室Ｃ</t>
  </si>
  <si>
    <t>洋室Ｂ</t>
  </si>
  <si>
    <t>洋室Ａ</t>
  </si>
  <si>
    <t>会議室</t>
  </si>
  <si>
    <t>多目的
ホール</t>
    <phoneticPr fontId="3"/>
  </si>
  <si>
    <t>調理
実習室</t>
    <phoneticPr fontId="3"/>
  </si>
  <si>
    <t>消費者
学習室</t>
    <phoneticPr fontId="3"/>
  </si>
  <si>
    <t>（２）利用状況</t>
    <phoneticPr fontId="3"/>
  </si>
  <si>
    <t>H1.9</t>
    <phoneticPr fontId="3"/>
  </si>
  <si>
    <t>立石5-27-1</t>
    <phoneticPr fontId="3"/>
  </si>
  <si>
    <t>（１）消費生活センター</t>
    <phoneticPr fontId="3"/>
  </si>
  <si>
    <t>７　消費生活</t>
    <rPh sb="2" eb="4">
      <t>ショウヒ</t>
    </rPh>
    <phoneticPr fontId="3"/>
  </si>
  <si>
    <t>（育成課）</t>
    <rPh sb="1" eb="4">
      <t>イクセイカ</t>
    </rPh>
    <phoneticPr fontId="3"/>
  </si>
  <si>
    <t>その他上記以外の活動</t>
    <rPh sb="2" eb="3">
      <t>タ</t>
    </rPh>
    <rPh sb="3" eb="5">
      <t>ジョウキ</t>
    </rPh>
    <rPh sb="5" eb="7">
      <t>イガイ</t>
    </rPh>
    <rPh sb="8" eb="10">
      <t>カツドウ</t>
    </rPh>
    <phoneticPr fontId="3"/>
  </si>
  <si>
    <t>保護者等の病気、その他急用の場合の援助</t>
    <rPh sb="0" eb="3">
      <t>ホゴシャ</t>
    </rPh>
    <rPh sb="3" eb="4">
      <t>トウ</t>
    </rPh>
    <rPh sb="5" eb="7">
      <t>ビョウキ</t>
    </rPh>
    <rPh sb="10" eb="11">
      <t>タ</t>
    </rPh>
    <rPh sb="11" eb="13">
      <t>キュウヨウ</t>
    </rPh>
    <rPh sb="14" eb="16">
      <t>バアイ</t>
    </rPh>
    <rPh sb="17" eb="19">
      <t>エンジョ</t>
    </rPh>
    <phoneticPr fontId="3"/>
  </si>
  <si>
    <t>保護者等の外出の場合の援助</t>
    <rPh sb="0" eb="4">
      <t>ホゴシャトウ</t>
    </rPh>
    <rPh sb="5" eb="7">
      <t>ガイシュツ</t>
    </rPh>
    <rPh sb="8" eb="10">
      <t>バアイ</t>
    </rPh>
    <rPh sb="11" eb="13">
      <t>エンジョ</t>
    </rPh>
    <phoneticPr fontId="3"/>
  </si>
  <si>
    <t>保護者等の冠婚葬祭による外出の援助</t>
    <rPh sb="0" eb="3">
      <t>ホゴシャ</t>
    </rPh>
    <rPh sb="3" eb="4">
      <t>トウ</t>
    </rPh>
    <rPh sb="5" eb="7">
      <t>カンコン</t>
    </rPh>
    <rPh sb="7" eb="9">
      <t>ソウサイ</t>
    </rPh>
    <rPh sb="12" eb="14">
      <t>ガイシュツ</t>
    </rPh>
    <rPh sb="15" eb="17">
      <t>エンジョ</t>
    </rPh>
    <phoneticPr fontId="3"/>
  </si>
  <si>
    <t>保護者等の求職活動中の援助</t>
    <rPh sb="0" eb="4">
      <t>ホゴシャトウ</t>
    </rPh>
    <rPh sb="5" eb="7">
      <t>キュウショク</t>
    </rPh>
    <rPh sb="7" eb="9">
      <t>カツドウ</t>
    </rPh>
    <rPh sb="9" eb="10">
      <t>チュウ</t>
    </rPh>
    <rPh sb="11" eb="13">
      <t>エンジョ</t>
    </rPh>
    <phoneticPr fontId="3"/>
  </si>
  <si>
    <t>保護者等の短期間・臨時的就労の場合の援助</t>
    <rPh sb="0" eb="3">
      <t>ホゴシャ</t>
    </rPh>
    <rPh sb="3" eb="4">
      <t>トウ</t>
    </rPh>
    <rPh sb="5" eb="8">
      <t>タンキカン</t>
    </rPh>
    <rPh sb="9" eb="12">
      <t>リンジテキ</t>
    </rPh>
    <rPh sb="12" eb="14">
      <t>シュウロウ</t>
    </rPh>
    <rPh sb="15" eb="17">
      <t>バアイ</t>
    </rPh>
    <rPh sb="18" eb="20">
      <t>エンジョ</t>
    </rPh>
    <phoneticPr fontId="3"/>
  </si>
  <si>
    <t>保育所等施設入所前の援助</t>
    <rPh sb="0" eb="2">
      <t>ホイク</t>
    </rPh>
    <rPh sb="2" eb="3">
      <t>ショ</t>
    </rPh>
    <rPh sb="3" eb="4">
      <t>トウ</t>
    </rPh>
    <rPh sb="4" eb="6">
      <t>シセツ</t>
    </rPh>
    <rPh sb="6" eb="8">
      <t>ニュウショ</t>
    </rPh>
    <rPh sb="8" eb="9">
      <t>マエ</t>
    </rPh>
    <rPh sb="10" eb="12">
      <t>エンジョ</t>
    </rPh>
    <phoneticPr fontId="3"/>
  </si>
  <si>
    <t>保育所・学校等休み時の援助</t>
    <rPh sb="0" eb="2">
      <t>ホイク</t>
    </rPh>
    <rPh sb="2" eb="3">
      <t>ショ</t>
    </rPh>
    <rPh sb="4" eb="7">
      <t>ガッコウトウ</t>
    </rPh>
    <rPh sb="7" eb="8">
      <t>ヤス</t>
    </rPh>
    <rPh sb="9" eb="10">
      <t>ジ</t>
    </rPh>
    <rPh sb="11" eb="13">
      <t>エンジョ</t>
    </rPh>
    <phoneticPr fontId="3"/>
  </si>
  <si>
    <t>子どもの習い事等の場合の援助</t>
    <rPh sb="0" eb="1">
      <t>コ</t>
    </rPh>
    <rPh sb="4" eb="5">
      <t>ナラ</t>
    </rPh>
    <rPh sb="6" eb="7">
      <t>ゴト</t>
    </rPh>
    <rPh sb="7" eb="8">
      <t>トウ</t>
    </rPh>
    <rPh sb="9" eb="11">
      <t>バアイ</t>
    </rPh>
    <rPh sb="12" eb="14">
      <t>エンジョ</t>
    </rPh>
    <phoneticPr fontId="3"/>
  </si>
  <si>
    <t>子どもの病気時の援助</t>
    <rPh sb="0" eb="1">
      <t>コ</t>
    </rPh>
    <rPh sb="4" eb="6">
      <t>ビョウキ</t>
    </rPh>
    <rPh sb="6" eb="7">
      <t>ジ</t>
    </rPh>
    <rPh sb="8" eb="10">
      <t>エンジョ</t>
    </rPh>
    <phoneticPr fontId="3"/>
  </si>
  <si>
    <t>学童保育からの帰宅後の預かり</t>
    <rPh sb="0" eb="2">
      <t>ガクドウ</t>
    </rPh>
    <rPh sb="2" eb="4">
      <t>ホイク</t>
    </rPh>
    <rPh sb="7" eb="10">
      <t>キタクゴ</t>
    </rPh>
    <rPh sb="11" eb="12">
      <t>アズ</t>
    </rPh>
    <phoneticPr fontId="3"/>
  </si>
  <si>
    <t>学童保育の迎え及び帰宅後の預かり</t>
    <rPh sb="0" eb="2">
      <t>ガクドウ</t>
    </rPh>
    <rPh sb="2" eb="4">
      <t>ホイク</t>
    </rPh>
    <rPh sb="5" eb="6">
      <t>ムカ</t>
    </rPh>
    <rPh sb="7" eb="8">
      <t>オヨ</t>
    </rPh>
    <rPh sb="9" eb="12">
      <t>キタクゴ</t>
    </rPh>
    <rPh sb="13" eb="14">
      <t>アズ</t>
    </rPh>
    <phoneticPr fontId="3"/>
  </si>
  <si>
    <t>学童の放課後の預かり</t>
    <rPh sb="0" eb="2">
      <t>ガクドウ</t>
    </rPh>
    <rPh sb="3" eb="6">
      <t>ホウカゴ</t>
    </rPh>
    <rPh sb="7" eb="8">
      <t>アズ</t>
    </rPh>
    <phoneticPr fontId="3"/>
  </si>
  <si>
    <t>学童保育の送り又は迎え</t>
    <rPh sb="0" eb="2">
      <t>ガクドウ</t>
    </rPh>
    <rPh sb="2" eb="4">
      <t>ホイク</t>
    </rPh>
    <rPh sb="5" eb="6">
      <t>オク</t>
    </rPh>
    <rPh sb="7" eb="8">
      <t>マタ</t>
    </rPh>
    <rPh sb="9" eb="10">
      <t>ムカ</t>
    </rPh>
    <phoneticPr fontId="3"/>
  </si>
  <si>
    <t>保育所・幼稚園までの送り及び迎え</t>
    <rPh sb="0" eb="2">
      <t>ホイク</t>
    </rPh>
    <rPh sb="2" eb="3">
      <t>ショ</t>
    </rPh>
    <rPh sb="4" eb="7">
      <t>ヨウチエン</t>
    </rPh>
    <rPh sb="10" eb="11">
      <t>オク</t>
    </rPh>
    <rPh sb="12" eb="13">
      <t>オヨ</t>
    </rPh>
    <rPh sb="14" eb="15">
      <t>ムカ</t>
    </rPh>
    <phoneticPr fontId="3"/>
  </si>
  <si>
    <t>保育所・幼稚園の帰宅後の預かり</t>
    <rPh sb="0" eb="2">
      <t>ホイク</t>
    </rPh>
    <rPh sb="2" eb="3">
      <t>ショ</t>
    </rPh>
    <rPh sb="4" eb="7">
      <t>ヨウチエン</t>
    </rPh>
    <rPh sb="8" eb="11">
      <t>キタクゴ</t>
    </rPh>
    <rPh sb="12" eb="13">
      <t>アズ</t>
    </rPh>
    <phoneticPr fontId="3"/>
  </si>
  <si>
    <t>保育所・幼稚園の迎え及び帰宅後の預かり</t>
    <rPh sb="0" eb="2">
      <t>ホイク</t>
    </rPh>
    <rPh sb="2" eb="3">
      <t>ショ</t>
    </rPh>
    <rPh sb="4" eb="7">
      <t>ヨウチエン</t>
    </rPh>
    <rPh sb="8" eb="9">
      <t>ムカ</t>
    </rPh>
    <rPh sb="10" eb="11">
      <t>オヨ</t>
    </rPh>
    <rPh sb="12" eb="15">
      <t>キタクゴ</t>
    </rPh>
    <rPh sb="16" eb="17">
      <t>アズ</t>
    </rPh>
    <phoneticPr fontId="3"/>
  </si>
  <si>
    <t>保育所・幼稚園の登園前の預かり及び送り</t>
    <rPh sb="0" eb="2">
      <t>ホイク</t>
    </rPh>
    <rPh sb="2" eb="3">
      <t>ショ</t>
    </rPh>
    <rPh sb="4" eb="7">
      <t>ヨウチエン</t>
    </rPh>
    <rPh sb="8" eb="10">
      <t>トウエン</t>
    </rPh>
    <rPh sb="10" eb="11">
      <t>マエ</t>
    </rPh>
    <rPh sb="12" eb="13">
      <t>アズ</t>
    </rPh>
    <rPh sb="15" eb="16">
      <t>オヨ</t>
    </rPh>
    <rPh sb="17" eb="18">
      <t>オク</t>
    </rPh>
    <phoneticPr fontId="3"/>
  </si>
  <si>
    <t>回数</t>
  </si>
  <si>
    <t>(令和2年度）</t>
    <rPh sb="1" eb="3">
      <t>レイワ</t>
    </rPh>
    <rPh sb="4" eb="5">
      <t>トシ</t>
    </rPh>
    <rPh sb="5" eb="6">
      <t>ド</t>
    </rPh>
    <phoneticPr fontId="3"/>
  </si>
  <si>
    <t>（単位：回）</t>
    <rPh sb="1" eb="3">
      <t>タンイ</t>
    </rPh>
    <rPh sb="4" eb="5">
      <t>カイ</t>
    </rPh>
    <phoneticPr fontId="3"/>
  </si>
  <si>
    <t>イ　活動内容</t>
    <phoneticPr fontId="3"/>
  </si>
  <si>
    <t>奥戸、東新小岩、新小岩、西新小岩</t>
    <rPh sb="8" eb="11">
      <t>シンコイワ</t>
    </rPh>
    <rPh sb="12" eb="16">
      <t>ニシシンコイワ</t>
    </rPh>
    <phoneticPr fontId="3"/>
  </si>
  <si>
    <t>青戸、立石、四つ木、東立石、東四つ木</t>
    <rPh sb="6" eb="7">
      <t>ヨ</t>
    </rPh>
    <rPh sb="8" eb="9">
      <t>ギ</t>
    </rPh>
    <rPh sb="10" eb="13">
      <t>ヒガシタテイシ</t>
    </rPh>
    <rPh sb="14" eb="16">
      <t>ヒガシヨ</t>
    </rPh>
    <rPh sb="17" eb="18">
      <t>ギ</t>
    </rPh>
    <phoneticPr fontId="3"/>
  </si>
  <si>
    <t>亀有、白鳥、小菅、西亀有、お花茶屋、
堀切、東堀切、宝町</t>
    <rPh sb="6" eb="8">
      <t>コスゲ</t>
    </rPh>
    <rPh sb="9" eb="12">
      <t>ニシカメアリ</t>
    </rPh>
    <rPh sb="14" eb="17">
      <t>ハナヂャヤ</t>
    </rPh>
    <rPh sb="19" eb="21">
      <t>ホリキリ</t>
    </rPh>
    <rPh sb="22" eb="25">
      <t>ヒガシホリキリ</t>
    </rPh>
    <rPh sb="26" eb="28">
      <t>タカラマチ</t>
    </rPh>
    <phoneticPr fontId="3"/>
  </si>
  <si>
    <t>金町、柴又、高砂、新宿、鎌倉、細田</t>
    <rPh sb="6" eb="8">
      <t>タカサゴ</t>
    </rPh>
    <rPh sb="9" eb="11">
      <t>ニイジュク</t>
    </rPh>
    <rPh sb="12" eb="14">
      <t>カマクラ</t>
    </rPh>
    <rPh sb="15" eb="17">
      <t>ホソダ</t>
    </rPh>
    <phoneticPr fontId="3"/>
  </si>
  <si>
    <t>西水元、東金町、水元、東水元、南水元</t>
    <rPh sb="8" eb="10">
      <t>ミズモト</t>
    </rPh>
    <rPh sb="11" eb="14">
      <t>ヒガシミズモト</t>
    </rPh>
    <rPh sb="15" eb="18">
      <t>ミナミミズモト</t>
    </rPh>
    <phoneticPr fontId="3"/>
  </si>
  <si>
    <t>両方</t>
  </si>
  <si>
    <t>サポート</t>
  </si>
  <si>
    <t>ファミリー</t>
    <phoneticPr fontId="3"/>
  </si>
  <si>
    <t>登録会員数</t>
    <rPh sb="3" eb="4">
      <t>イン</t>
    </rPh>
    <phoneticPr fontId="3"/>
  </si>
  <si>
    <t>地区</t>
    <rPh sb="0" eb="2">
      <t>チク</t>
    </rPh>
    <phoneticPr fontId="3"/>
  </si>
  <si>
    <t>ブロック</t>
    <phoneticPr fontId="3"/>
  </si>
  <si>
    <t>ア　ブロック別会員登録者数</t>
    <phoneticPr fontId="3"/>
  </si>
  <si>
    <t>（３）かつしかファミリー・サポートセンター</t>
    <phoneticPr fontId="3"/>
  </si>
  <si>
    <t>(都市計画課）</t>
    <rPh sb="1" eb="3">
      <t>トシ</t>
    </rPh>
    <rPh sb="3" eb="5">
      <t>ケイカク</t>
    </rPh>
    <rPh sb="5" eb="6">
      <t>カ</t>
    </rPh>
    <phoneticPr fontId="3"/>
  </si>
  <si>
    <t>面積</t>
    <rPh sb="0" eb="2">
      <t>メンセキ</t>
    </rPh>
    <phoneticPr fontId="3"/>
  </si>
  <si>
    <t>令和
2</t>
    <rPh sb="0" eb="2">
      <t>レイワ</t>
    </rPh>
    <phoneticPr fontId="1"/>
  </si>
  <si>
    <t>平成
23</t>
    <rPh sb="0" eb="2">
      <t>ヘイセイ</t>
    </rPh>
    <phoneticPr fontId="1"/>
  </si>
  <si>
    <t>(各年度末現在）</t>
    <rPh sb="1" eb="2">
      <t>カク</t>
    </rPh>
    <rPh sb="2" eb="4">
      <t>ネンド</t>
    </rPh>
    <rPh sb="4" eb="5">
      <t>マツ</t>
    </rPh>
    <phoneticPr fontId="3"/>
  </si>
  <si>
    <t>（単位：ha）</t>
    <phoneticPr fontId="3"/>
  </si>
  <si>
    <t>（６）生産緑地</t>
    <rPh sb="3" eb="5">
      <t>セイサン</t>
    </rPh>
    <rPh sb="5" eb="7">
      <t>リョクチ</t>
    </rPh>
    <phoneticPr fontId="3"/>
  </si>
  <si>
    <t>景観地区</t>
    <rPh sb="0" eb="2">
      <t>ケイカン</t>
    </rPh>
    <rPh sb="2" eb="4">
      <t>チク</t>
    </rPh>
    <phoneticPr fontId="3"/>
  </si>
  <si>
    <t>風致地区</t>
    <phoneticPr fontId="3"/>
  </si>
  <si>
    <t>準防火地域</t>
    <phoneticPr fontId="3"/>
  </si>
  <si>
    <t>防火地域</t>
    <phoneticPr fontId="3"/>
  </si>
  <si>
    <t>特定街区</t>
    <phoneticPr fontId="3"/>
  </si>
  <si>
    <t>最低限度</t>
    <rPh sb="0" eb="2">
      <t>サイテイ</t>
    </rPh>
    <rPh sb="2" eb="4">
      <t>ゲンド</t>
    </rPh>
    <phoneticPr fontId="3"/>
  </si>
  <si>
    <t>最高限度</t>
    <phoneticPr fontId="3"/>
  </si>
  <si>
    <t>高度
地区</t>
    <rPh sb="0" eb="2">
      <t>コウド</t>
    </rPh>
    <rPh sb="3" eb="5">
      <t>チク</t>
    </rPh>
    <phoneticPr fontId="3"/>
  </si>
  <si>
    <t>特別工業地区</t>
    <phoneticPr fontId="3"/>
  </si>
  <si>
    <t>面積</t>
  </si>
  <si>
    <t>R元.11.8</t>
    <rPh sb="1" eb="2">
      <t>モト</t>
    </rPh>
    <phoneticPr fontId="3"/>
  </si>
  <si>
    <t>約7.6</t>
    <rPh sb="0" eb="1">
      <t>ヤク</t>
    </rPh>
    <phoneticPr fontId="3"/>
  </si>
  <si>
    <t>東金町一丁目西地区地区計画</t>
    <rPh sb="0" eb="1">
      <t>ヒガシ</t>
    </rPh>
    <rPh sb="1" eb="3">
      <t>カナマチ</t>
    </rPh>
    <rPh sb="3" eb="6">
      <t>イチチョウメ</t>
    </rPh>
    <rPh sb="6" eb="7">
      <t>ニシ</t>
    </rPh>
    <rPh sb="7" eb="9">
      <t>チク</t>
    </rPh>
    <rPh sb="9" eb="11">
      <t>チク</t>
    </rPh>
    <rPh sb="11" eb="13">
      <t>ケイカク</t>
    </rPh>
    <phoneticPr fontId="3"/>
  </si>
  <si>
    <t>（単位：ha）（令和3年4月1日現在）</t>
    <rPh sb="8" eb="10">
      <t>レイワ</t>
    </rPh>
    <phoneticPr fontId="3"/>
  </si>
  <si>
    <t>R元.6.3</t>
    <rPh sb="1" eb="2">
      <t>ガン</t>
    </rPh>
    <phoneticPr fontId="3"/>
  </si>
  <si>
    <t>約1.0</t>
    <rPh sb="0" eb="1">
      <t>ヤク</t>
    </rPh>
    <phoneticPr fontId="3"/>
  </si>
  <si>
    <t>立石駅南口東地区地区計画</t>
    <rPh sb="0" eb="2">
      <t>タテイシ</t>
    </rPh>
    <rPh sb="2" eb="3">
      <t>エキ</t>
    </rPh>
    <rPh sb="3" eb="5">
      <t>ミナミグチ</t>
    </rPh>
    <rPh sb="5" eb="6">
      <t>ヒガシ</t>
    </rPh>
    <rPh sb="6" eb="8">
      <t>チク</t>
    </rPh>
    <rPh sb="8" eb="10">
      <t>チク</t>
    </rPh>
    <rPh sb="10" eb="12">
      <t>ケイカク</t>
    </rPh>
    <phoneticPr fontId="3"/>
  </si>
  <si>
    <t>（５）用途地域以外の地域地区</t>
    <phoneticPr fontId="3"/>
  </si>
  <si>
    <t>約2.2</t>
  </si>
  <si>
    <t>立石駅北口地区地区計画</t>
    <rPh sb="0" eb="2">
      <t>タテイシ</t>
    </rPh>
    <rPh sb="2" eb="3">
      <t>エキ</t>
    </rPh>
    <rPh sb="3" eb="5">
      <t>キタグチ</t>
    </rPh>
    <rPh sb="5" eb="7">
      <t>チク</t>
    </rPh>
    <rPh sb="7" eb="9">
      <t>チク</t>
    </rPh>
    <rPh sb="9" eb="11">
      <t>ケイカク</t>
    </rPh>
    <phoneticPr fontId="3"/>
  </si>
  <si>
    <t>約68.5</t>
  </si>
  <si>
    <t>堀切二丁目周辺及び四丁目地区防災街区整備地区計画</t>
    <rPh sb="0" eb="2">
      <t>ホリキリ</t>
    </rPh>
    <rPh sb="2" eb="5">
      <t>２チョウメ</t>
    </rPh>
    <rPh sb="5" eb="7">
      <t>シュウヘン</t>
    </rPh>
    <rPh sb="7" eb="8">
      <t>オヨ</t>
    </rPh>
    <rPh sb="9" eb="10">
      <t>４</t>
    </rPh>
    <rPh sb="10" eb="12">
      <t>チョウメ</t>
    </rPh>
    <rPh sb="12" eb="14">
      <t>チク</t>
    </rPh>
    <rPh sb="14" eb="16">
      <t>ボウサイ</t>
    </rPh>
    <rPh sb="16" eb="18">
      <t>ガイク</t>
    </rPh>
    <phoneticPr fontId="3"/>
  </si>
  <si>
    <t>（都市計画課）</t>
    <rPh sb="1" eb="3">
      <t>トシ</t>
    </rPh>
    <rPh sb="3" eb="5">
      <t>ケイカク</t>
    </rPh>
    <rPh sb="5" eb="6">
      <t>カ</t>
    </rPh>
    <phoneticPr fontId="3"/>
  </si>
  <si>
    <t>H26.12.18</t>
    <phoneticPr fontId="3"/>
  </si>
  <si>
    <t>約18.8</t>
  </si>
  <si>
    <t>東新小岩二丁目地区地区計画</t>
    <phoneticPr fontId="3"/>
  </si>
  <si>
    <t>工業専用地域</t>
    <phoneticPr fontId="3"/>
  </si>
  <si>
    <t>H24.11.1</t>
    <phoneticPr fontId="3"/>
  </si>
  <si>
    <t>約4.5</t>
    <rPh sb="0" eb="1">
      <t>ヤク</t>
    </rPh>
    <phoneticPr fontId="3"/>
  </si>
  <si>
    <t>新小岩駅南口地区地区計画</t>
    <rPh sb="0" eb="3">
      <t>シンコイワ</t>
    </rPh>
    <rPh sb="3" eb="4">
      <t>エキ</t>
    </rPh>
    <rPh sb="4" eb="5">
      <t>ミナミ</t>
    </rPh>
    <rPh sb="5" eb="6">
      <t>クチ</t>
    </rPh>
    <rPh sb="6" eb="8">
      <t>チク</t>
    </rPh>
    <rPh sb="8" eb="10">
      <t>チク</t>
    </rPh>
    <rPh sb="10" eb="12">
      <t>ケイカク</t>
    </rPh>
    <phoneticPr fontId="3"/>
  </si>
  <si>
    <t>工業地域</t>
    <phoneticPr fontId="3"/>
  </si>
  <si>
    <t>H24.8.1</t>
    <phoneticPr fontId="3"/>
  </si>
  <si>
    <t>約68.2</t>
    <rPh sb="0" eb="1">
      <t>ヤク</t>
    </rPh>
    <phoneticPr fontId="3"/>
  </si>
  <si>
    <t>四ツ木駅周辺地区防災街区整備地区計画</t>
    <rPh sb="0" eb="1">
      <t>ヨ</t>
    </rPh>
    <rPh sb="2" eb="4">
      <t>ギエキ</t>
    </rPh>
    <rPh sb="4" eb="6">
      <t>シュウヘン</t>
    </rPh>
    <rPh sb="6" eb="8">
      <t>チク</t>
    </rPh>
    <rPh sb="8" eb="10">
      <t>ボウサイ</t>
    </rPh>
    <rPh sb="10" eb="12">
      <t>ガイク</t>
    </rPh>
    <rPh sb="12" eb="14">
      <t>セイビ</t>
    </rPh>
    <rPh sb="14" eb="16">
      <t>チク</t>
    </rPh>
    <rPh sb="16" eb="18">
      <t>ケイカク</t>
    </rPh>
    <phoneticPr fontId="3"/>
  </si>
  <si>
    <t>準工業地域</t>
    <phoneticPr fontId="3"/>
  </si>
  <si>
    <t>H22.6.21</t>
    <phoneticPr fontId="3"/>
  </si>
  <si>
    <t>約26.1</t>
    <rPh sb="0" eb="1">
      <t>ヤク</t>
    </rPh>
    <phoneticPr fontId="3"/>
  </si>
  <si>
    <t>奥戸四丁目地区地区計画</t>
    <rPh sb="0" eb="2">
      <t>オクド</t>
    </rPh>
    <rPh sb="2" eb="3">
      <t>ヨン</t>
    </rPh>
    <rPh sb="3" eb="5">
      <t>チョウメ</t>
    </rPh>
    <rPh sb="5" eb="7">
      <t>チク</t>
    </rPh>
    <rPh sb="7" eb="9">
      <t>チク</t>
    </rPh>
    <rPh sb="9" eb="11">
      <t>ケイカク</t>
    </rPh>
    <phoneticPr fontId="3"/>
  </si>
  <si>
    <t>商業地域</t>
    <phoneticPr fontId="3"/>
  </si>
  <si>
    <t>H21.3.30</t>
    <phoneticPr fontId="3"/>
  </si>
  <si>
    <t>約21.7</t>
    <rPh sb="0" eb="1">
      <t>ヤク</t>
    </rPh>
    <phoneticPr fontId="3"/>
  </si>
  <si>
    <t>東立石四丁目地区防災街区整備地区計画</t>
    <rPh sb="0" eb="1">
      <t>ヒガシ</t>
    </rPh>
    <rPh sb="1" eb="3">
      <t>タテイシ</t>
    </rPh>
    <rPh sb="3" eb="6">
      <t>ヨンチョウメ</t>
    </rPh>
    <rPh sb="6" eb="8">
      <t>チク</t>
    </rPh>
    <rPh sb="8" eb="10">
      <t>ボウサイ</t>
    </rPh>
    <rPh sb="10" eb="12">
      <t>ガイク</t>
    </rPh>
    <rPh sb="12" eb="14">
      <t>セイビ</t>
    </rPh>
    <rPh sb="14" eb="16">
      <t>チク</t>
    </rPh>
    <rPh sb="16" eb="18">
      <t>ケイカク</t>
    </rPh>
    <phoneticPr fontId="3"/>
  </si>
  <si>
    <t>近隣商業地域</t>
    <phoneticPr fontId="3"/>
  </si>
  <si>
    <t>H20.10.21</t>
    <phoneticPr fontId="3"/>
  </si>
  <si>
    <t>約5.5</t>
    <rPh sb="0" eb="1">
      <t>ヤク</t>
    </rPh>
    <phoneticPr fontId="3"/>
  </si>
  <si>
    <t>南水元一丁目・二丁目地区地区計画</t>
    <rPh sb="0" eb="1">
      <t>ミナミ</t>
    </rPh>
    <rPh sb="1" eb="3">
      <t>ミズモト</t>
    </rPh>
    <rPh sb="3" eb="4">
      <t>イチ</t>
    </rPh>
    <rPh sb="4" eb="5">
      <t>チョウ</t>
    </rPh>
    <rPh sb="5" eb="6">
      <t>メ</t>
    </rPh>
    <rPh sb="7" eb="8">
      <t>ニ</t>
    </rPh>
    <rPh sb="8" eb="10">
      <t>チョウメ</t>
    </rPh>
    <rPh sb="10" eb="12">
      <t>チク</t>
    </rPh>
    <rPh sb="12" eb="14">
      <t>チク</t>
    </rPh>
    <rPh sb="14" eb="16">
      <t>ケイカク</t>
    </rPh>
    <phoneticPr fontId="3"/>
  </si>
  <si>
    <t>準住居地域</t>
    <phoneticPr fontId="3"/>
  </si>
  <si>
    <t>H20.10.6</t>
    <phoneticPr fontId="3"/>
  </si>
  <si>
    <t>約21.4</t>
    <rPh sb="0" eb="1">
      <t>ヤク</t>
    </rPh>
    <phoneticPr fontId="3"/>
  </si>
  <si>
    <t>青戸六・七丁目地区地区計画</t>
    <rPh sb="0" eb="2">
      <t>アオト</t>
    </rPh>
    <rPh sb="2" eb="3">
      <t>ロク</t>
    </rPh>
    <rPh sb="4" eb="5">
      <t>シチ</t>
    </rPh>
    <rPh sb="5" eb="7">
      <t>チョウメ</t>
    </rPh>
    <rPh sb="7" eb="9">
      <t>チク</t>
    </rPh>
    <rPh sb="9" eb="11">
      <t>チク</t>
    </rPh>
    <rPh sb="11" eb="13">
      <t>ケイカク</t>
    </rPh>
    <phoneticPr fontId="3"/>
  </si>
  <si>
    <t>第二種住居地域</t>
    <rPh sb="1" eb="2">
      <t>２</t>
    </rPh>
    <phoneticPr fontId="3"/>
  </si>
  <si>
    <t>H20.8.8</t>
    <phoneticPr fontId="3"/>
  </si>
  <si>
    <t>約13.8</t>
    <rPh sb="0" eb="1">
      <t>ヤク</t>
    </rPh>
    <phoneticPr fontId="3"/>
  </si>
  <si>
    <t>高砂四丁目地区地区計画</t>
    <rPh sb="0" eb="2">
      <t>タカサゴ</t>
    </rPh>
    <rPh sb="2" eb="3">
      <t>ヨン</t>
    </rPh>
    <rPh sb="3" eb="5">
      <t>チョウメ</t>
    </rPh>
    <rPh sb="5" eb="7">
      <t>チク</t>
    </rPh>
    <rPh sb="7" eb="9">
      <t>チク</t>
    </rPh>
    <rPh sb="9" eb="11">
      <t>ケイカク</t>
    </rPh>
    <phoneticPr fontId="3"/>
  </si>
  <si>
    <t>第一種住居地域</t>
    <rPh sb="1" eb="2">
      <t>１</t>
    </rPh>
    <phoneticPr fontId="3"/>
  </si>
  <si>
    <t>H18.4.5</t>
    <phoneticPr fontId="3"/>
  </si>
  <si>
    <t>約33.0</t>
    <rPh sb="0" eb="1">
      <t>ヤク</t>
    </rPh>
    <phoneticPr fontId="3"/>
  </si>
  <si>
    <t>小菅一丁目地区地区計画</t>
    <rPh sb="0" eb="2">
      <t>コスゲ</t>
    </rPh>
    <rPh sb="2" eb="3">
      <t>イチ</t>
    </rPh>
    <rPh sb="3" eb="5">
      <t>チョウメ</t>
    </rPh>
    <rPh sb="5" eb="7">
      <t>チク</t>
    </rPh>
    <rPh sb="7" eb="9">
      <t>チク</t>
    </rPh>
    <rPh sb="9" eb="11">
      <t>ケイカク</t>
    </rPh>
    <phoneticPr fontId="3"/>
  </si>
  <si>
    <t>第二種中高層住居専用地域</t>
    <rPh sb="1" eb="2">
      <t>２</t>
    </rPh>
    <phoneticPr fontId="3"/>
  </si>
  <si>
    <t>H17.11.25</t>
    <phoneticPr fontId="3"/>
  </si>
  <si>
    <t>約33.3</t>
    <rPh sb="0" eb="1">
      <t>ヤク</t>
    </rPh>
    <phoneticPr fontId="3"/>
  </si>
  <si>
    <t>新宿六丁目地区地区計画</t>
    <rPh sb="0" eb="2">
      <t>ニイジュク</t>
    </rPh>
    <rPh sb="2" eb="5">
      <t>ロクチョウメ</t>
    </rPh>
    <rPh sb="5" eb="7">
      <t>チク</t>
    </rPh>
    <rPh sb="7" eb="9">
      <t>チク</t>
    </rPh>
    <rPh sb="9" eb="11">
      <t>ケイカク</t>
    </rPh>
    <phoneticPr fontId="3"/>
  </si>
  <si>
    <t>第一種中高層住居専用地域</t>
    <rPh sb="1" eb="2">
      <t>１</t>
    </rPh>
    <phoneticPr fontId="3"/>
  </si>
  <si>
    <t>H16.11.15</t>
    <phoneticPr fontId="3"/>
  </si>
  <si>
    <t>約2.5</t>
    <rPh sb="0" eb="1">
      <t>ヤク</t>
    </rPh>
    <phoneticPr fontId="3"/>
  </si>
  <si>
    <t>さくら並木の道沿道地区地区計画</t>
    <rPh sb="3" eb="5">
      <t>ナミキ</t>
    </rPh>
    <rPh sb="6" eb="7">
      <t>ミチ</t>
    </rPh>
    <rPh sb="7" eb="9">
      <t>エンドウ</t>
    </rPh>
    <rPh sb="9" eb="11">
      <t>チク</t>
    </rPh>
    <rPh sb="11" eb="13">
      <t>チク</t>
    </rPh>
    <rPh sb="13" eb="15">
      <t>ケイカク</t>
    </rPh>
    <phoneticPr fontId="3"/>
  </si>
  <si>
    <t>第二種低層住居専用地域</t>
    <rPh sb="1" eb="2">
      <t>２</t>
    </rPh>
    <phoneticPr fontId="3"/>
  </si>
  <si>
    <t>H16.10.14</t>
    <phoneticPr fontId="3"/>
  </si>
  <si>
    <t>約8.8</t>
    <rPh sb="0" eb="1">
      <t>ヤク</t>
    </rPh>
    <phoneticPr fontId="3"/>
  </si>
  <si>
    <t>東新小岩一丁目地区地区計画</t>
    <rPh sb="0" eb="4">
      <t>ヒガシシンコイワ</t>
    </rPh>
    <rPh sb="4" eb="7">
      <t>イッチョウメ</t>
    </rPh>
    <rPh sb="7" eb="9">
      <t>チク</t>
    </rPh>
    <rPh sb="9" eb="11">
      <t>チク</t>
    </rPh>
    <rPh sb="11" eb="13">
      <t>ケイカク</t>
    </rPh>
    <phoneticPr fontId="3"/>
  </si>
  <si>
    <t>第一種低層住居専用地域</t>
    <rPh sb="1" eb="2">
      <t>１</t>
    </rPh>
    <phoneticPr fontId="3"/>
  </si>
  <si>
    <t>H16.6.24</t>
    <phoneticPr fontId="3"/>
  </si>
  <si>
    <t>約6.9</t>
    <rPh sb="0" eb="1">
      <t>ヤク</t>
    </rPh>
    <phoneticPr fontId="3"/>
  </si>
  <si>
    <t>亀有駅東地区地区計画</t>
    <rPh sb="0" eb="3">
      <t>カメアリエキ</t>
    </rPh>
    <rPh sb="3" eb="4">
      <t>ヒガシ</t>
    </rPh>
    <rPh sb="4" eb="6">
      <t>チク</t>
    </rPh>
    <rPh sb="6" eb="8">
      <t>チク</t>
    </rPh>
    <rPh sb="8" eb="10">
      <t>ケイカク</t>
    </rPh>
    <phoneticPr fontId="3"/>
  </si>
  <si>
    <t>無指定面積</t>
    <phoneticPr fontId="3"/>
  </si>
  <si>
    <t>H8.5.31</t>
    <phoneticPr fontId="3"/>
  </si>
  <si>
    <t>約1.2</t>
  </si>
  <si>
    <t>花の木通り沿道地区地区計画</t>
    <rPh sb="9" eb="11">
      <t>チク</t>
    </rPh>
    <phoneticPr fontId="3"/>
  </si>
  <si>
    <t>指定面積</t>
    <phoneticPr fontId="3"/>
  </si>
  <si>
    <t>用途
面積</t>
    <rPh sb="0" eb="2">
      <t>ヨウト</t>
    </rPh>
    <rPh sb="3" eb="5">
      <t>メンセキ</t>
    </rPh>
    <phoneticPr fontId="3"/>
  </si>
  <si>
    <t>H6.4.19</t>
    <phoneticPr fontId="3"/>
  </si>
  <si>
    <t>約2.1</t>
  </si>
  <si>
    <t>新柴又駅周辺地区地区計画</t>
    <phoneticPr fontId="3"/>
  </si>
  <si>
    <t>都市計画区域</t>
    <phoneticPr fontId="3"/>
  </si>
  <si>
    <t>H3.1.4</t>
    <phoneticPr fontId="3"/>
  </si>
  <si>
    <t>約26.6</t>
  </si>
  <si>
    <t>葛飾区環状七号線沿道地区計画</t>
    <rPh sb="0" eb="2">
      <t>カツシカ</t>
    </rPh>
    <rPh sb="2" eb="3">
      <t>ク</t>
    </rPh>
    <rPh sb="3" eb="5">
      <t>カンジョウ</t>
    </rPh>
    <phoneticPr fontId="3"/>
  </si>
  <si>
    <t>都市計画決定</t>
    <phoneticPr fontId="3"/>
  </si>
  <si>
    <t>（単位：ha）</t>
  </si>
  <si>
    <t>（４）用途地域</t>
    <phoneticPr fontId="3"/>
  </si>
  <si>
    <t>（３）地区計画</t>
    <phoneticPr fontId="3"/>
  </si>
  <si>
    <t>（住環境整備課）</t>
    <rPh sb="1" eb="4">
      <t>ジュウカンキョウ</t>
    </rPh>
    <rPh sb="4" eb="6">
      <t>セイビ</t>
    </rPh>
    <rPh sb="6" eb="7">
      <t>カ</t>
    </rPh>
    <phoneticPr fontId="3"/>
  </si>
  <si>
    <t>戸数</t>
  </si>
  <si>
    <t>団地数</t>
  </si>
  <si>
    <t>コミュニティ住宅</t>
    <rPh sb="6" eb="8">
      <t>ジュウタク</t>
    </rPh>
    <phoneticPr fontId="3"/>
  </si>
  <si>
    <t>区民住宅</t>
    <rPh sb="0" eb="2">
      <t>クミン</t>
    </rPh>
    <rPh sb="2" eb="4">
      <t>ジュウタク</t>
    </rPh>
    <phoneticPr fontId="3"/>
  </si>
  <si>
    <t>高齢者向け
優良賃貸
住宅</t>
    <rPh sb="0" eb="3">
      <t>コウレイシャ</t>
    </rPh>
    <rPh sb="3" eb="4">
      <t>ム</t>
    </rPh>
    <rPh sb="6" eb="8">
      <t>ユウリョウ</t>
    </rPh>
    <rPh sb="8" eb="10">
      <t>チンタイ</t>
    </rPh>
    <rPh sb="11" eb="13">
      <t>ジュウタク</t>
    </rPh>
    <phoneticPr fontId="3"/>
  </si>
  <si>
    <t>シルバーピア住宅</t>
    <rPh sb="6" eb="8">
      <t>ジュウタク</t>
    </rPh>
    <phoneticPr fontId="3"/>
  </si>
  <si>
    <t>区営住宅</t>
    <rPh sb="0" eb="2">
      <t>クエイ</t>
    </rPh>
    <rPh sb="2" eb="4">
      <t>ジュウタク</t>
    </rPh>
    <phoneticPr fontId="3"/>
  </si>
  <si>
    <t>種別</t>
    <rPh sb="0" eb="2">
      <t>シュベツ</t>
    </rPh>
    <phoneticPr fontId="1"/>
  </si>
  <si>
    <t>（令和3年3月31日現在）</t>
    <rPh sb="1" eb="3">
      <t>レイワ</t>
    </rPh>
    <phoneticPr fontId="3"/>
  </si>
  <si>
    <t>（２）区営住宅等</t>
    <rPh sb="7" eb="8">
      <t>トウ</t>
    </rPh>
    <phoneticPr fontId="3"/>
  </si>
  <si>
    <t>(建築課)</t>
    <phoneticPr fontId="3"/>
  </si>
  <si>
    <t>分譲住宅</t>
  </si>
  <si>
    <t>給与住宅</t>
  </si>
  <si>
    <t>貸家</t>
  </si>
  <si>
    <t>持家</t>
  </si>
  <si>
    <t>（各年度4月1日現在）</t>
    <rPh sb="1" eb="4">
      <t>カクネンド</t>
    </rPh>
    <phoneticPr fontId="3"/>
  </si>
  <si>
    <t>（１）建築物確認数（住宅利用別）</t>
    <phoneticPr fontId="3"/>
  </si>
  <si>
    <t>１　地域街づくり</t>
    <phoneticPr fontId="3"/>
  </si>
  <si>
    <t>［６］街づくりと産業</t>
    <phoneticPr fontId="3"/>
  </si>
  <si>
    <t>(件)</t>
  </si>
  <si>
    <t>助成金の交付件数</t>
    <phoneticPr fontId="3"/>
  </si>
  <si>
    <t>(ｍ)</t>
  </si>
  <si>
    <t>後退整備延長
（L形側溝の施設等）</t>
    <phoneticPr fontId="3"/>
  </si>
  <si>
    <t>後退整備件数</t>
    <phoneticPr fontId="3"/>
  </si>
  <si>
    <t>昭和62
～平成27</t>
    <rPh sb="0" eb="2">
      <t>ショウワ</t>
    </rPh>
    <rPh sb="6" eb="8">
      <t>ヘイセイ</t>
    </rPh>
    <phoneticPr fontId="3"/>
  </si>
  <si>
    <t>平成28</t>
    <rPh sb="0" eb="2">
      <t>ヘイセイ</t>
    </rPh>
    <phoneticPr fontId="1"/>
  </si>
  <si>
    <t>（７）細街路拡幅整備</t>
    <phoneticPr fontId="3"/>
  </si>
  <si>
    <t>（地域防災課）</t>
    <rPh sb="1" eb="3">
      <t>チイキ</t>
    </rPh>
    <phoneticPr fontId="3"/>
  </si>
  <si>
    <t>四つ木4-24-11</t>
    <rPh sb="0" eb="1">
      <t>ヨ</t>
    </rPh>
    <rPh sb="2" eb="3">
      <t>キ</t>
    </rPh>
    <phoneticPr fontId="3"/>
  </si>
  <si>
    <t>四つ木四丁目公園内</t>
    <rPh sb="0" eb="1">
      <t>ヨ</t>
    </rPh>
    <rPh sb="2" eb="3">
      <t>キ</t>
    </rPh>
    <rPh sb="3" eb="4">
      <t>４</t>
    </rPh>
    <rPh sb="4" eb="6">
      <t>チョウメ</t>
    </rPh>
    <rPh sb="6" eb="8">
      <t>コウエン</t>
    </rPh>
    <rPh sb="8" eb="9">
      <t>ナイ</t>
    </rPh>
    <phoneticPr fontId="3"/>
  </si>
  <si>
    <t>堀切2-44-10</t>
    <rPh sb="0" eb="2">
      <t>ホリキリ</t>
    </rPh>
    <phoneticPr fontId="3"/>
  </si>
  <si>
    <t>堀切二丁目公園内</t>
    <rPh sb="0" eb="2">
      <t>ホリキリ</t>
    </rPh>
    <rPh sb="2" eb="3">
      <t>２</t>
    </rPh>
    <rPh sb="3" eb="5">
      <t>チョウメ</t>
    </rPh>
    <rPh sb="5" eb="7">
      <t>コウエン</t>
    </rPh>
    <rPh sb="7" eb="8">
      <t>ナイ</t>
    </rPh>
    <phoneticPr fontId="3"/>
  </si>
  <si>
    <t>渋江東公園内応急給水槽</t>
    <rPh sb="0" eb="2">
      <t>シブエ</t>
    </rPh>
    <rPh sb="2" eb="3">
      <t>ヒガシ</t>
    </rPh>
    <phoneticPr fontId="3"/>
  </si>
  <si>
    <t>立石6-34-1</t>
  </si>
  <si>
    <t>文化会館内</t>
  </si>
  <si>
    <t>新小岩公園内応急給水槽</t>
    <phoneticPr fontId="3"/>
  </si>
  <si>
    <t>建替のため休止中</t>
    <rPh sb="0" eb="2">
      <t>タテカ</t>
    </rPh>
    <rPh sb="5" eb="8">
      <t>キュウシチュウ</t>
    </rPh>
    <phoneticPr fontId="3"/>
  </si>
  <si>
    <t>新宿図書センター内</t>
    <rPh sb="0" eb="2">
      <t>ニイジュク</t>
    </rPh>
    <rPh sb="2" eb="4">
      <t>トショ</t>
    </rPh>
    <rPh sb="8" eb="9">
      <t>ナイ</t>
    </rPh>
    <phoneticPr fontId="3"/>
  </si>
  <si>
    <t>上千葉公園内応急給水槽</t>
    <phoneticPr fontId="3"/>
  </si>
  <si>
    <t>高砂4-3-1</t>
  </si>
  <si>
    <t>高砂北公園内</t>
  </si>
  <si>
    <t>水元給水所</t>
    <phoneticPr fontId="3"/>
  </si>
  <si>
    <t>青戸4-23-1</t>
  </si>
  <si>
    <t>青戸平和公園内</t>
  </si>
  <si>
    <t>金町浄水場</t>
    <phoneticPr fontId="3"/>
  </si>
  <si>
    <t>確保水量</t>
    <phoneticPr fontId="3"/>
  </si>
  <si>
    <r>
      <t>（単位：ｍ</t>
    </r>
    <r>
      <rPr>
        <vertAlign val="superscript"/>
        <sz val="10"/>
        <rFont val="ＭＳ ゴシック"/>
        <family val="3"/>
        <charset val="128"/>
      </rPr>
      <t>3</t>
    </r>
    <r>
      <rPr>
        <sz val="10"/>
        <rFont val="ＭＳ ゴシック"/>
        <family val="3"/>
        <charset val="128"/>
      </rPr>
      <t>)</t>
    </r>
    <rPh sb="1" eb="3">
      <t>タンイ</t>
    </rPh>
    <phoneticPr fontId="3"/>
  </si>
  <si>
    <t>イ　震災対策用深井戸給水施設</t>
    <phoneticPr fontId="3"/>
  </si>
  <si>
    <t>ア　給水拠点</t>
    <phoneticPr fontId="3"/>
  </si>
  <si>
    <t>（６）災害時の飲料水等の確保</t>
    <phoneticPr fontId="3"/>
  </si>
  <si>
    <t>（危機管理課）</t>
    <rPh sb="1" eb="3">
      <t>キキ</t>
    </rPh>
    <rPh sb="3" eb="5">
      <t>カンリ</t>
    </rPh>
    <phoneticPr fontId="3"/>
  </si>
  <si>
    <t>(基)</t>
  </si>
  <si>
    <t>組立式トイレ</t>
    <phoneticPr fontId="3"/>
  </si>
  <si>
    <t>(枚)</t>
  </si>
  <si>
    <t>紙おむつ</t>
    <phoneticPr fontId="3"/>
  </si>
  <si>
    <t>(台)</t>
  </si>
  <si>
    <t>発電機</t>
    <phoneticPr fontId="3"/>
  </si>
  <si>
    <t>毛布</t>
    <phoneticPr fontId="3"/>
  </si>
  <si>
    <t>(㍑)</t>
  </si>
  <si>
    <t>保存水</t>
    <phoneticPr fontId="3"/>
  </si>
  <si>
    <t>避難所(学校)余裕教室等</t>
    <phoneticPr fontId="3"/>
  </si>
  <si>
    <t>(食)</t>
  </si>
  <si>
    <t>アルファ米</t>
    <phoneticPr fontId="3"/>
  </si>
  <si>
    <t>災害備蓄倉庫</t>
    <rPh sb="0" eb="2">
      <t>サイガイ</t>
    </rPh>
    <phoneticPr fontId="3"/>
  </si>
  <si>
    <t>ビスケット</t>
    <phoneticPr fontId="3"/>
  </si>
  <si>
    <t>（５）災害備蓄倉庫設置状況</t>
    <rPh sb="3" eb="5">
      <t>サイガイ</t>
    </rPh>
    <phoneticPr fontId="3"/>
  </si>
  <si>
    <t>（４）主な災害対策備蓄品</t>
    <phoneticPr fontId="3"/>
  </si>
  <si>
    <r>
      <t>＊表中の防火水槽40ｍ</t>
    </r>
    <r>
      <rPr>
        <vertAlign val="superscript"/>
        <sz val="10"/>
        <rFont val="ＭＳ ゴシック"/>
        <family val="3"/>
        <charset val="128"/>
      </rPr>
      <t>3</t>
    </r>
    <r>
      <rPr>
        <sz val="10"/>
        <rFont val="ＭＳ ゴシック"/>
        <family val="3"/>
        <charset val="128"/>
      </rPr>
      <t>以上には、区設置の地下貯水槽（40ｍ</t>
    </r>
    <r>
      <rPr>
        <vertAlign val="superscript"/>
        <sz val="10"/>
        <rFont val="ＭＳ ゴシック"/>
        <family val="3"/>
        <charset val="128"/>
      </rPr>
      <t>3</t>
    </r>
    <r>
      <rPr>
        <sz val="10"/>
        <rFont val="ＭＳ ゴシック"/>
        <family val="3"/>
        <charset val="128"/>
      </rPr>
      <t>）も含む。</t>
    </r>
    <rPh sb="17" eb="18">
      <t>ク</t>
    </rPh>
    <phoneticPr fontId="3"/>
  </si>
  <si>
    <t>（地域防災課）</t>
    <rPh sb="1" eb="3">
      <t>チイキ</t>
    </rPh>
    <rPh sb="3" eb="5">
      <t>ボウサイ</t>
    </rPh>
    <phoneticPr fontId="3"/>
  </si>
  <si>
    <t>みぞ</t>
    <phoneticPr fontId="3"/>
  </si>
  <si>
    <t>河川</t>
    <phoneticPr fontId="3"/>
  </si>
  <si>
    <t>池水</t>
    <phoneticPr fontId="3"/>
  </si>
  <si>
    <t>受水槽</t>
    <phoneticPr fontId="3"/>
  </si>
  <si>
    <t>プール</t>
  </si>
  <si>
    <t>市民消火隊</t>
    <rPh sb="3" eb="4">
      <t>ヒ</t>
    </rPh>
    <phoneticPr fontId="3"/>
  </si>
  <si>
    <r>
      <t>40ｍ</t>
    </r>
    <r>
      <rPr>
        <vertAlign val="superscript"/>
        <sz val="10"/>
        <rFont val="ＭＳ ゴシック"/>
        <family val="3"/>
        <charset val="128"/>
      </rPr>
      <t>3</t>
    </r>
    <r>
      <rPr>
        <sz val="10"/>
        <rFont val="ＭＳ ゴシック"/>
        <family val="3"/>
        <charset val="128"/>
      </rPr>
      <t>未満</t>
    </r>
    <phoneticPr fontId="3"/>
  </si>
  <si>
    <t>防災市民組織</t>
    <phoneticPr fontId="3"/>
  </si>
  <si>
    <r>
      <t>40ｍ</t>
    </r>
    <r>
      <rPr>
        <vertAlign val="superscript"/>
        <sz val="10"/>
        <rFont val="ＭＳ ゴシック"/>
        <family val="3"/>
        <charset val="128"/>
      </rPr>
      <t>3</t>
    </r>
    <r>
      <rPr>
        <sz val="10"/>
        <rFont val="ＭＳ ゴシック"/>
        <family val="3"/>
        <charset val="128"/>
      </rPr>
      <t>以上</t>
    </r>
    <phoneticPr fontId="3"/>
  </si>
  <si>
    <t>団員数</t>
    <phoneticPr fontId="3"/>
  </si>
  <si>
    <r>
      <t>100ｍ</t>
    </r>
    <r>
      <rPr>
        <vertAlign val="superscript"/>
        <sz val="10"/>
        <rFont val="ＭＳ ゴシック"/>
        <family val="3"/>
        <charset val="128"/>
      </rPr>
      <t>3</t>
    </r>
    <r>
      <rPr>
        <sz val="10"/>
        <rFont val="ＭＳ ゴシック"/>
        <family val="3"/>
        <charset val="128"/>
      </rPr>
      <t>以上</t>
    </r>
    <phoneticPr fontId="3"/>
  </si>
  <si>
    <t>貯水池</t>
    <phoneticPr fontId="3"/>
  </si>
  <si>
    <t>分団数</t>
    <phoneticPr fontId="3"/>
  </si>
  <si>
    <t>消防団</t>
    <rPh sb="0" eb="1">
      <t>ケ</t>
    </rPh>
    <rPh sb="1" eb="2">
      <t>ボウ</t>
    </rPh>
    <rPh sb="2" eb="3">
      <t>ダン</t>
    </rPh>
    <phoneticPr fontId="3"/>
  </si>
  <si>
    <r>
      <t>＊40ｍ</t>
    </r>
    <r>
      <rPr>
        <vertAlign val="superscript"/>
        <sz val="10"/>
        <rFont val="ＭＳ ゴシック"/>
        <family val="3"/>
        <charset val="128"/>
      </rPr>
      <t>3</t>
    </r>
    <r>
      <rPr>
        <sz val="10"/>
        <rFont val="ＭＳ ゴシック"/>
        <family val="3"/>
        <charset val="128"/>
      </rPr>
      <t>以上</t>
    </r>
    <phoneticPr fontId="3"/>
  </si>
  <si>
    <t>（３）地域防災組織</t>
    <phoneticPr fontId="3"/>
  </si>
  <si>
    <r>
      <t>100ｍ</t>
    </r>
    <r>
      <rPr>
        <vertAlign val="superscript"/>
        <sz val="10"/>
        <rFont val="ＭＳ ゴシック"/>
        <family val="3"/>
        <charset val="128"/>
      </rPr>
      <t>3</t>
    </r>
    <r>
      <rPr>
        <sz val="10"/>
        <rFont val="ＭＳ ゴシック"/>
        <family val="3"/>
        <charset val="128"/>
      </rPr>
      <t>以上</t>
    </r>
    <rPh sb="5" eb="7">
      <t>イジョウ</t>
    </rPh>
    <phoneticPr fontId="3"/>
  </si>
  <si>
    <t>防火水槽</t>
    <phoneticPr fontId="3"/>
  </si>
  <si>
    <t>私設消火栓</t>
    <phoneticPr fontId="3"/>
  </si>
  <si>
    <t>工業用消火栓</t>
    <phoneticPr fontId="3"/>
  </si>
  <si>
    <t>公設消火栓</t>
    <phoneticPr fontId="3"/>
  </si>
  <si>
    <t>設置箇所数</t>
    <phoneticPr fontId="3"/>
  </si>
  <si>
    <t>金町消防署
管内</t>
    <rPh sb="0" eb="2">
      <t>カナマチ</t>
    </rPh>
    <rPh sb="2" eb="4">
      <t>ショウボウ</t>
    </rPh>
    <rPh sb="4" eb="5">
      <t>ショ</t>
    </rPh>
    <phoneticPr fontId="3"/>
  </si>
  <si>
    <t>本田消防署
管内</t>
    <phoneticPr fontId="3"/>
  </si>
  <si>
    <t>（２）区設置地下貯水槽</t>
    <rPh sb="3" eb="4">
      <t>ク</t>
    </rPh>
    <rPh sb="4" eb="6">
      <t>セッチ</t>
    </rPh>
    <rPh sb="6" eb="8">
      <t>チカ</t>
    </rPh>
    <rPh sb="8" eb="11">
      <t>チョスイソウ</t>
    </rPh>
    <phoneticPr fontId="3"/>
  </si>
  <si>
    <t>（１）消防水利</t>
    <phoneticPr fontId="3"/>
  </si>
  <si>
    <t>２　防災</t>
    <rPh sb="2" eb="3">
      <t>ボウ</t>
    </rPh>
    <phoneticPr fontId="3"/>
  </si>
  <si>
    <t>（交通政策課）</t>
    <rPh sb="1" eb="3">
      <t>コウツウ</t>
    </rPh>
    <rPh sb="3" eb="5">
      <t>セイサク</t>
    </rPh>
    <rPh sb="5" eb="6">
      <t>カ</t>
    </rPh>
    <phoneticPr fontId="3"/>
  </si>
  <si>
    <t>自動二輪車を含む</t>
    <phoneticPr fontId="1"/>
  </si>
  <si>
    <t>駐車場（有料）</t>
    <phoneticPr fontId="3"/>
  </si>
  <si>
    <t>備考</t>
    <phoneticPr fontId="3"/>
  </si>
  <si>
    <t>収容台数(台)</t>
    <phoneticPr fontId="3"/>
  </si>
  <si>
    <t>面積（㎡）</t>
  </si>
  <si>
    <t>（５）自動車駐車場</t>
    <phoneticPr fontId="3"/>
  </si>
  <si>
    <t>置　場（無料）</t>
    <phoneticPr fontId="3"/>
  </si>
  <si>
    <t>一部増：立石北第三・四つ木高架下
一部縮小：立石北第一
拡張整備による台数増：四つ木高架下
移転整備による台数減：立石北第三</t>
    <rPh sb="0" eb="2">
      <t>イチブ</t>
    </rPh>
    <rPh sb="2" eb="3">
      <t>ゾウ</t>
    </rPh>
    <rPh sb="4" eb="6">
      <t>タテイシ</t>
    </rPh>
    <rPh sb="6" eb="7">
      <t>キタ</t>
    </rPh>
    <rPh sb="7" eb="9">
      <t>ダイサン</t>
    </rPh>
    <rPh sb="10" eb="11">
      <t>ヨ</t>
    </rPh>
    <rPh sb="12" eb="13">
      <t>ギ</t>
    </rPh>
    <rPh sb="13" eb="16">
      <t>コウカシタ</t>
    </rPh>
    <rPh sb="17" eb="19">
      <t>イチブ</t>
    </rPh>
    <rPh sb="19" eb="21">
      <t>シュクショウ</t>
    </rPh>
    <rPh sb="22" eb="24">
      <t>タテイシ</t>
    </rPh>
    <rPh sb="24" eb="25">
      <t>キタ</t>
    </rPh>
    <rPh sb="25" eb="27">
      <t>ダイイチ</t>
    </rPh>
    <rPh sb="28" eb="30">
      <t>カクチョウ</t>
    </rPh>
    <rPh sb="30" eb="32">
      <t>セイビ</t>
    </rPh>
    <rPh sb="35" eb="37">
      <t>ダイスウ</t>
    </rPh>
    <rPh sb="37" eb="38">
      <t>ゾウ</t>
    </rPh>
    <rPh sb="39" eb="40">
      <t>ヨ</t>
    </rPh>
    <rPh sb="41" eb="42">
      <t>ギ</t>
    </rPh>
    <rPh sb="42" eb="45">
      <t>コウカシタ</t>
    </rPh>
    <rPh sb="46" eb="48">
      <t>イテン</t>
    </rPh>
    <rPh sb="48" eb="50">
      <t>セイビ</t>
    </rPh>
    <rPh sb="53" eb="55">
      <t>ダイスウ</t>
    </rPh>
    <rPh sb="55" eb="56">
      <t>ゲン</t>
    </rPh>
    <rPh sb="57" eb="59">
      <t>タテイシ</t>
    </rPh>
    <rPh sb="59" eb="60">
      <t>キタ</t>
    </rPh>
    <rPh sb="60" eb="62">
      <t>ダイサン</t>
    </rPh>
    <phoneticPr fontId="3"/>
  </si>
  <si>
    <t>駐車場（有料）</t>
  </si>
  <si>
    <t>（４）自転車駐車場・置場</t>
    <phoneticPr fontId="3"/>
  </si>
  <si>
    <t>（調整課・道路補修課）</t>
    <rPh sb="1" eb="3">
      <t>チョウセイ</t>
    </rPh>
    <rPh sb="3" eb="4">
      <t>カ</t>
    </rPh>
    <rPh sb="7" eb="9">
      <t>ホシュウ</t>
    </rPh>
    <phoneticPr fontId="3"/>
  </si>
  <si>
    <t>国道</t>
    <phoneticPr fontId="3"/>
  </si>
  <si>
    <t>都道</t>
    <phoneticPr fontId="3"/>
  </si>
  <si>
    <t>特別区道</t>
    <phoneticPr fontId="3"/>
  </si>
  <si>
    <t>橋梁</t>
  </si>
  <si>
    <t>街路</t>
  </si>
  <si>
    <t>通学路</t>
  </si>
  <si>
    <t>道路</t>
  </si>
  <si>
    <t>街路灯（基）</t>
  </si>
  <si>
    <t>標識（本）</t>
  </si>
  <si>
    <t>歩行者用
防護柵(ｍ）</t>
    <phoneticPr fontId="3"/>
  </si>
  <si>
    <t>道路反射鏡
（か所）</t>
    <phoneticPr fontId="3"/>
  </si>
  <si>
    <t>（３）交通安全施設</t>
    <phoneticPr fontId="3"/>
  </si>
  <si>
    <t>（調整課・道路管理課）</t>
    <rPh sb="1" eb="3">
      <t>チョウセイ</t>
    </rPh>
    <rPh sb="3" eb="4">
      <t>カ</t>
    </rPh>
    <phoneticPr fontId="3"/>
  </si>
  <si>
    <t>＊（）内は歩道橋で外数。</t>
  </si>
  <si>
    <t>鋼橋その他</t>
    <phoneticPr fontId="3"/>
  </si>
  <si>
    <t>(-)</t>
    <phoneticPr fontId="1"/>
  </si>
  <si>
    <t>コンクリート橋</t>
    <phoneticPr fontId="3"/>
  </si>
  <si>
    <t>鋼橋</t>
    <phoneticPr fontId="3"/>
  </si>
  <si>
    <t>延長（ｍ）</t>
    <phoneticPr fontId="3"/>
  </si>
  <si>
    <t>橋数</t>
  </si>
  <si>
    <t>（２）橋梁</t>
    <phoneticPr fontId="3"/>
  </si>
  <si>
    <t>＊認定外道路・私道は道路率に含まれない。</t>
    <phoneticPr fontId="3"/>
  </si>
  <si>
    <t>＊国道、都道の延長・面積は、東京都道路現況調書令和2年度版(建設局道路管理部刊)を引用。</t>
    <rPh sb="19" eb="21">
      <t>ゲンキョウ</t>
    </rPh>
    <rPh sb="23" eb="25">
      <t>レイワ</t>
    </rPh>
    <phoneticPr fontId="3"/>
  </si>
  <si>
    <t>（調整課・道路管理課・住環境整備課）</t>
    <phoneticPr fontId="3"/>
  </si>
  <si>
    <t>道路率</t>
    <rPh sb="0" eb="2">
      <t>ドウロ</t>
    </rPh>
    <rPh sb="2" eb="3">
      <t>リツ</t>
    </rPh>
    <phoneticPr fontId="3"/>
  </si>
  <si>
    <t>剛質舗装</t>
    <phoneticPr fontId="3"/>
  </si>
  <si>
    <t>剛質舗装その他</t>
    <rPh sb="0" eb="1">
      <t>ゴウ</t>
    </rPh>
    <phoneticPr fontId="3"/>
  </si>
  <si>
    <t>私道</t>
    <phoneticPr fontId="3"/>
  </si>
  <si>
    <t>区有通路</t>
    <phoneticPr fontId="3"/>
  </si>
  <si>
    <t>認定外道路</t>
    <phoneticPr fontId="3"/>
  </si>
  <si>
    <t>舗装率</t>
    <rPh sb="0" eb="2">
      <t>ホソウ</t>
    </rPh>
    <rPh sb="2" eb="3">
      <t>リツ</t>
    </rPh>
    <phoneticPr fontId="3"/>
  </si>
  <si>
    <t>砂利道</t>
    <rPh sb="0" eb="1">
      <t>スナ</t>
    </rPh>
    <rPh sb="1" eb="2">
      <t>リ</t>
    </rPh>
    <rPh sb="2" eb="3">
      <t>ミチ</t>
    </rPh>
    <phoneticPr fontId="3"/>
  </si>
  <si>
    <t>簡易舗装道</t>
    <rPh sb="0" eb="1">
      <t>カン</t>
    </rPh>
    <rPh sb="1" eb="2">
      <t>エキ</t>
    </rPh>
    <rPh sb="2" eb="3">
      <t>ホ</t>
    </rPh>
    <rPh sb="3" eb="4">
      <t>ソウ</t>
    </rPh>
    <rPh sb="4" eb="5">
      <t>ドウ</t>
    </rPh>
    <phoneticPr fontId="3"/>
  </si>
  <si>
    <t>中級舗装道</t>
    <rPh sb="0" eb="1">
      <t>ナカ</t>
    </rPh>
    <rPh sb="1" eb="2">
      <t>キュウ</t>
    </rPh>
    <rPh sb="2" eb="3">
      <t>ホ</t>
    </rPh>
    <rPh sb="3" eb="4">
      <t>ソウ</t>
    </rPh>
    <rPh sb="4" eb="5">
      <t>ドウ</t>
    </rPh>
    <phoneticPr fontId="3"/>
  </si>
  <si>
    <t>剛質舗装道</t>
    <rPh sb="0" eb="1">
      <t>ゴウ</t>
    </rPh>
    <rPh sb="1" eb="2">
      <t>シツ</t>
    </rPh>
    <rPh sb="2" eb="3">
      <t>ホ</t>
    </rPh>
    <rPh sb="3" eb="4">
      <t>ソウ</t>
    </rPh>
    <rPh sb="4" eb="5">
      <t>ドウ</t>
    </rPh>
    <phoneticPr fontId="3"/>
  </si>
  <si>
    <t>特別区道</t>
    <rPh sb="0" eb="1">
      <t>トク</t>
    </rPh>
    <rPh sb="1" eb="2">
      <t>ベツ</t>
    </rPh>
    <rPh sb="2" eb="3">
      <t>ク</t>
    </rPh>
    <rPh sb="3" eb="4">
      <t>ドウ</t>
    </rPh>
    <phoneticPr fontId="3"/>
  </si>
  <si>
    <t>面積（㎡）</t>
    <phoneticPr fontId="3"/>
  </si>
  <si>
    <t>（１）道路（橋を含む）</t>
    <phoneticPr fontId="3"/>
  </si>
  <si>
    <t>３　交通</t>
    <phoneticPr fontId="3"/>
  </si>
  <si>
    <t>（交通政策課）</t>
    <rPh sb="1" eb="3">
      <t>コウツウ</t>
    </rPh>
    <rPh sb="3" eb="6">
      <t>セイサクカ</t>
    </rPh>
    <phoneticPr fontId="1"/>
  </si>
  <si>
    <t>その他</t>
  </si>
  <si>
    <t>子ども</t>
  </si>
  <si>
    <t>高齢者</t>
  </si>
  <si>
    <t>内訳</t>
  </si>
  <si>
    <t>令和
元</t>
    <rPh sb="0" eb="2">
      <t>レイワ</t>
    </rPh>
    <phoneticPr fontId="3"/>
  </si>
  <si>
    <t>　　　　　　　年
件数</t>
    <phoneticPr fontId="3"/>
  </si>
  <si>
    <t>（各年末現在）</t>
    <rPh sb="1" eb="2">
      <t>カク</t>
    </rPh>
    <rPh sb="2" eb="4">
      <t>ネンマツ</t>
    </rPh>
    <rPh sb="4" eb="6">
      <t>ゲンザイ</t>
    </rPh>
    <phoneticPr fontId="3"/>
  </si>
  <si>
    <t>（７）葛飾区内における10年間の交通事故発生状況</t>
    <rPh sb="3" eb="5">
      <t>カツシカ</t>
    </rPh>
    <rPh sb="5" eb="7">
      <t>クナイ</t>
    </rPh>
    <phoneticPr fontId="3"/>
  </si>
  <si>
    <t>　［下段］放置自転車撤去台数　　　　　　…　年間総数</t>
    <rPh sb="24" eb="26">
      <t>ソウスウ</t>
    </rPh>
    <phoneticPr fontId="3"/>
  </si>
  <si>
    <t>＊［上段］駅前乗り入れ台数（放置台数）　…　一日当たりの平均値</t>
    <phoneticPr fontId="3"/>
  </si>
  <si>
    <t>新柴又</t>
    <rPh sb="0" eb="1">
      <t>シン</t>
    </rPh>
    <rPh sb="1" eb="3">
      <t>シバマタ</t>
    </rPh>
    <phoneticPr fontId="3"/>
  </si>
  <si>
    <t>柴又</t>
    <rPh sb="0" eb="2">
      <t>シバマタ</t>
    </rPh>
    <phoneticPr fontId="3"/>
  </si>
  <si>
    <t>青砥</t>
    <rPh sb="1" eb="2">
      <t>トギ</t>
    </rPh>
    <phoneticPr fontId="3"/>
  </si>
  <si>
    <t>四ツ木</t>
    <phoneticPr fontId="3"/>
  </si>
  <si>
    <t>新小岩</t>
    <phoneticPr fontId="3"/>
  </si>
  <si>
    <t>堀切菖蒲園</t>
    <phoneticPr fontId="3"/>
  </si>
  <si>
    <t>綾瀬</t>
    <phoneticPr fontId="3"/>
  </si>
  <si>
    <t>お花茶屋</t>
    <phoneticPr fontId="3"/>
  </si>
  <si>
    <t>2</t>
    <phoneticPr fontId="3"/>
  </si>
  <si>
    <t>30</t>
    <phoneticPr fontId="3"/>
  </si>
  <si>
    <t>29</t>
    <phoneticPr fontId="3"/>
  </si>
  <si>
    <t>駅名　 　　 年度</t>
    <phoneticPr fontId="3"/>
  </si>
  <si>
    <t>（単位：台）</t>
    <rPh sb="1" eb="3">
      <t>タンイ</t>
    </rPh>
    <rPh sb="4" eb="5">
      <t>ダイ</t>
    </rPh>
    <phoneticPr fontId="3"/>
  </si>
  <si>
    <t>（６）自転車対策</t>
    <phoneticPr fontId="3"/>
  </si>
  <si>
    <t>（道路補修課）</t>
    <rPh sb="1" eb="3">
      <t>ドウロ</t>
    </rPh>
    <rPh sb="3" eb="5">
      <t>ホシュウ</t>
    </rPh>
    <rPh sb="5" eb="6">
      <t>カ</t>
    </rPh>
    <phoneticPr fontId="3"/>
  </si>
  <si>
    <t>＊は、正式名称ではない。</t>
    <phoneticPr fontId="25" type="Hiragana"/>
  </si>
  <si>
    <t>-</t>
    <phoneticPr fontId="3"/>
  </si>
  <si>
    <t>東四つ木一丁目5番先～東四つ木二丁目1番先</t>
    <rPh sb="0" eb="1">
      <t>ヒガシ</t>
    </rPh>
    <rPh sb="1" eb="2">
      <t>ヨ</t>
    </rPh>
    <rPh sb="3" eb="4">
      <t>ギ</t>
    </rPh>
    <rPh sb="4" eb="7">
      <t>イッチョウメ</t>
    </rPh>
    <rPh sb="8" eb="9">
      <t>バン</t>
    </rPh>
    <rPh sb="9" eb="10">
      <t>サキ</t>
    </rPh>
    <rPh sb="11" eb="12">
      <t>ヒガシ</t>
    </rPh>
    <rPh sb="12" eb="13">
      <t>ヨ</t>
    </rPh>
    <rPh sb="14" eb="15">
      <t>ギ</t>
    </rPh>
    <rPh sb="15" eb="18">
      <t>ニチョウメ</t>
    </rPh>
    <rPh sb="19" eb="20">
      <t>バン</t>
    </rPh>
    <rPh sb="20" eb="21">
      <t>サキ</t>
    </rPh>
    <phoneticPr fontId="3"/>
  </si>
  <si>
    <t>きね川さくら通り</t>
    <rPh sb="2" eb="3">
      <t>カワ</t>
    </rPh>
    <rPh sb="6" eb="7">
      <t>トオ</t>
    </rPh>
    <phoneticPr fontId="3"/>
  </si>
  <si>
    <t>H19</t>
    <phoneticPr fontId="3"/>
  </si>
  <si>
    <t>青戸六丁目40番先～青戸七丁目32番先</t>
    <rPh sb="0" eb="2">
      <t>アオト</t>
    </rPh>
    <rPh sb="2" eb="5">
      <t>ロクチョウメ</t>
    </rPh>
    <rPh sb="7" eb="8">
      <t>バン</t>
    </rPh>
    <rPh sb="8" eb="9">
      <t>サキ</t>
    </rPh>
    <rPh sb="10" eb="12">
      <t>アオト</t>
    </rPh>
    <rPh sb="12" eb="15">
      <t>ナナチョウメ</t>
    </rPh>
    <rPh sb="17" eb="18">
      <t>バン</t>
    </rPh>
    <rPh sb="18" eb="19">
      <t>サキ</t>
    </rPh>
    <phoneticPr fontId="3"/>
  </si>
  <si>
    <t>＊青戸地区桜づつみ</t>
    <rPh sb="1" eb="3">
      <t>アオト</t>
    </rPh>
    <rPh sb="3" eb="5">
      <t>チク</t>
    </rPh>
    <rPh sb="5" eb="6">
      <t>サクラ</t>
    </rPh>
    <phoneticPr fontId="3"/>
  </si>
  <si>
    <t>H10～13</t>
    <phoneticPr fontId="3"/>
  </si>
  <si>
    <t>西水元一丁目1番先～西水元三丁目30番先</t>
  </si>
  <si>
    <t>幸田なかよし通り</t>
    <rPh sb="0" eb="2">
      <t>こ　　 う　 　だ</t>
    </rPh>
    <phoneticPr fontId="3" type="Hiragana"/>
  </si>
  <si>
    <t>H8・9</t>
    <phoneticPr fontId="25" type="Hiragana"/>
  </si>
  <si>
    <t>四つ木二丁目2番先～四つ木一丁目25番先</t>
    <rPh sb="10" eb="11">
      <t>ヨン</t>
    </rPh>
    <phoneticPr fontId="3"/>
  </si>
  <si>
    <t>四つ木めだかの小道</t>
    <phoneticPr fontId="3"/>
  </si>
  <si>
    <t>H7～9</t>
    <phoneticPr fontId="25" type="Hiragana"/>
  </si>
  <si>
    <t>金町三丁目1番先～金町浄水場3番先</t>
  </si>
  <si>
    <t>＊金町三丁目緑道</t>
    <phoneticPr fontId="3"/>
  </si>
  <si>
    <t>H5・6</t>
    <phoneticPr fontId="25" type="Hiragana"/>
  </si>
  <si>
    <t>柴又五丁目7番先～36番先</t>
  </si>
  <si>
    <t>＊柴又五丁目緑道</t>
    <phoneticPr fontId="3"/>
  </si>
  <si>
    <t>H5～30</t>
    <phoneticPr fontId="3"/>
  </si>
  <si>
    <t>小菅三丁目3番先～亀有三丁目48番先</t>
  </si>
  <si>
    <t>古隅田川緑道（飾区施工延長）</t>
    <rPh sb="0" eb="15">
      <t>ふるすみだがわ</t>
    </rPh>
    <phoneticPr fontId="3" type="Hiragana"/>
  </si>
  <si>
    <t>H13・16・17</t>
    <phoneticPr fontId="3"/>
  </si>
  <si>
    <t>新宿一丁目8番先～新宿三丁目29番先</t>
    <rPh sb="0" eb="2">
      <t>ニイジュク</t>
    </rPh>
    <rPh sb="2" eb="3">
      <t>イチ</t>
    </rPh>
    <rPh sb="3" eb="4">
      <t>チョウ</t>
    </rPh>
    <rPh sb="4" eb="5">
      <t>メ</t>
    </rPh>
    <rPh sb="6" eb="7">
      <t>バン</t>
    </rPh>
    <rPh sb="7" eb="8">
      <t>サキ</t>
    </rPh>
    <rPh sb="9" eb="11">
      <t>ニイジュク</t>
    </rPh>
    <rPh sb="11" eb="14">
      <t>サンチョウメ</t>
    </rPh>
    <rPh sb="16" eb="17">
      <t>バン</t>
    </rPh>
    <rPh sb="17" eb="18">
      <t>サキ</t>
    </rPh>
    <phoneticPr fontId="3"/>
  </si>
  <si>
    <t>小岩用水緑道</t>
    <phoneticPr fontId="3"/>
  </si>
  <si>
    <t>H4～11</t>
    <phoneticPr fontId="3"/>
  </si>
  <si>
    <t>金町一丁目7番先～江戸川区西小岩四丁目8番先</t>
  </si>
  <si>
    <t>小岩用水緑道
(完成延長・鎌倉かなえ通りを含む）</t>
    <rPh sb="13" eb="15">
      <t>カマクラ</t>
    </rPh>
    <rPh sb="18" eb="19">
      <t>トオ</t>
    </rPh>
    <phoneticPr fontId="3"/>
  </si>
  <si>
    <t>H4・5</t>
    <phoneticPr fontId="25" type="Hiragana"/>
  </si>
  <si>
    <t>水元公園3番先～東水元二丁目40番先</t>
  </si>
  <si>
    <t>こあゆの小路</t>
    <rPh sb="4" eb="6">
      <t>こみち</t>
    </rPh>
    <phoneticPr fontId="3" type="Hiragana"/>
  </si>
  <si>
    <t>H3～5</t>
    <phoneticPr fontId="25" type="Hiragana"/>
  </si>
  <si>
    <t>東新小岩六丁目21番先～奥戸五丁目7番先</t>
  </si>
  <si>
    <t>＊西井堀緑道</t>
    <rPh sb="1" eb="2">
      <t>にし</t>
    </rPh>
    <rPh sb="2" eb="3">
      <t>い</t>
    </rPh>
    <rPh sb="3" eb="4">
      <t>ほり</t>
    </rPh>
    <phoneticPr fontId="3" type="Hiragana"/>
  </si>
  <si>
    <t>H2～4</t>
    <phoneticPr fontId="25" type="Hiragana"/>
  </si>
  <si>
    <t>柴又一丁目1番先～江戸川区北小岩八丁目4番先</t>
  </si>
  <si>
    <t>さくらみち</t>
    <phoneticPr fontId="3"/>
  </si>
  <si>
    <t>S61</t>
    <phoneticPr fontId="3"/>
  </si>
  <si>
    <t>亀有一丁目26番先～28番先</t>
    <rPh sb="0" eb="2">
      <t>カメアリ</t>
    </rPh>
    <rPh sb="2" eb="5">
      <t>イッチョウメ</t>
    </rPh>
    <rPh sb="7" eb="8">
      <t>バン</t>
    </rPh>
    <rPh sb="8" eb="9">
      <t>サキ</t>
    </rPh>
    <rPh sb="12" eb="13">
      <t>バン</t>
    </rPh>
    <rPh sb="13" eb="14">
      <t>サキ</t>
    </rPh>
    <phoneticPr fontId="3"/>
  </si>
  <si>
    <t>つくし通り</t>
    <rPh sb="3" eb="4">
      <t>ドオ</t>
    </rPh>
    <phoneticPr fontId="3"/>
  </si>
  <si>
    <t>S57・58</t>
    <phoneticPr fontId="3"/>
  </si>
  <si>
    <t>堀切七丁目15番先～堀切八丁目18番先</t>
  </si>
  <si>
    <t>青葉ふれあい通り</t>
    <phoneticPr fontId="3"/>
  </si>
  <si>
    <t>緑道</t>
    <rPh sb="1" eb="2">
      <t>みち</t>
    </rPh>
    <phoneticPr fontId="25" type="Hiragana"/>
  </si>
  <si>
    <t>H13</t>
    <phoneticPr fontId="3"/>
  </si>
  <si>
    <t>金町三丁目25番先～32番先</t>
    <rPh sb="0" eb="2">
      <t>カナマチ</t>
    </rPh>
    <rPh sb="2" eb="5">
      <t>サンチョウメ</t>
    </rPh>
    <rPh sb="7" eb="8">
      <t>バン</t>
    </rPh>
    <rPh sb="8" eb="9">
      <t>サキ</t>
    </rPh>
    <rPh sb="12" eb="13">
      <t>バン</t>
    </rPh>
    <rPh sb="13" eb="14">
      <t>サキ</t>
    </rPh>
    <phoneticPr fontId="3"/>
  </si>
  <si>
    <t>金町三丁目コミュニティ道路</t>
    <rPh sb="0" eb="2">
      <t>カナマチ</t>
    </rPh>
    <rPh sb="2" eb="5">
      <t>サンチョウメ</t>
    </rPh>
    <rPh sb="11" eb="13">
      <t>ドウロ</t>
    </rPh>
    <phoneticPr fontId="3"/>
  </si>
  <si>
    <t>東金町六丁目17番先～11番先</t>
  </si>
  <si>
    <t>＊東金町六丁目コミュニティ道路</t>
    <phoneticPr fontId="3"/>
  </si>
  <si>
    <t>H6・7</t>
    <phoneticPr fontId="25" type="Hiragana"/>
  </si>
  <si>
    <t>奥戸六丁目11番先～1番先</t>
  </si>
  <si>
    <t>＊中井堀コミュニティ道路</t>
    <rPh sb="1" eb="2">
      <t>なか</t>
    </rPh>
    <rPh sb="2" eb="3">
      <t>い</t>
    </rPh>
    <rPh sb="3" eb="4">
      <t>ほり</t>
    </rPh>
    <phoneticPr fontId="3" type="Hiragana"/>
  </si>
  <si>
    <t>東新小岩二丁目28番先～新小岩四丁目42番先</t>
  </si>
  <si>
    <t>＊新小岩四丁目コミュニティ道路</t>
    <phoneticPr fontId="3"/>
  </si>
  <si>
    <t>H3・4</t>
    <phoneticPr fontId="25" type="Hiragana"/>
  </si>
  <si>
    <t>奥戸一丁目１番先～東新小岩八丁目31番先</t>
  </si>
  <si>
    <t>南汐ふれあい通り</t>
    <rPh sb="0" eb="1">
      <t>なん</t>
    </rPh>
    <rPh sb="1" eb="2">
      <t>しお</t>
    </rPh>
    <phoneticPr fontId="3" type="Hiragana"/>
  </si>
  <si>
    <t>堀切三丁目7番先～堀切二丁目16番先</t>
  </si>
  <si>
    <t>＊堀切二丁目コミュニティ道路</t>
    <phoneticPr fontId="3"/>
  </si>
  <si>
    <t>H2・3</t>
    <phoneticPr fontId="25" type="Hiragana"/>
  </si>
  <si>
    <t>西亀有四丁目19番先～亀有四丁目39番先</t>
  </si>
  <si>
    <t>亀有やわらぎの道</t>
    <phoneticPr fontId="3"/>
  </si>
  <si>
    <t>H2</t>
    <phoneticPr fontId="25" type="Hiragana"/>
  </si>
  <si>
    <t>青戸八丁目5番先～10番先</t>
    <rPh sb="0" eb="13">
      <t>アオトハチチョウメ５バンサキ～１０バンサキ</t>
    </rPh>
    <phoneticPr fontId="3"/>
  </si>
  <si>
    <t>＊青戸八丁目コミュニティ通り</t>
    <phoneticPr fontId="3"/>
  </si>
  <si>
    <t>H1～5</t>
    <phoneticPr fontId="25" type="Hiragana"/>
  </si>
  <si>
    <t>高砂二丁目19番先～細田一丁目8番先</t>
  </si>
  <si>
    <t>東用水せせらぎ通り</t>
    <rPh sb="0" eb="1">
      <t>ひがし</t>
    </rPh>
    <rPh sb="1" eb="2">
      <t>よう</t>
    </rPh>
    <rPh sb="2" eb="3">
      <t>すい</t>
    </rPh>
    <phoneticPr fontId="3" type="Hiragana"/>
  </si>
  <si>
    <t>S63～H1</t>
    <phoneticPr fontId="3"/>
  </si>
  <si>
    <t>堀切一丁目7番先～堀切三丁目35番先</t>
  </si>
  <si>
    <t>堀切四季のみち</t>
    <phoneticPr fontId="3"/>
  </si>
  <si>
    <t>東水元三丁目1番先～東水元二丁目41番先</t>
  </si>
  <si>
    <t>水元内溜水辺のみち</t>
    <rPh sb="2" eb="3">
      <t>うち</t>
    </rPh>
    <rPh sb="3" eb="4">
      <t>だめ</t>
    </rPh>
    <phoneticPr fontId="3" type="Hiragana"/>
  </si>
  <si>
    <t>S62～H4</t>
    <phoneticPr fontId="3"/>
  </si>
  <si>
    <t>立石六丁目37番先～立石七丁目14番先</t>
  </si>
  <si>
    <t>シンフォニー通り</t>
    <phoneticPr fontId="3"/>
  </si>
  <si>
    <t>亀有四丁目37番先～亀有五丁目24番先</t>
  </si>
  <si>
    <t>曳舟川親水公園緑道部</t>
    <rPh sb="0" eb="10">
      <t xml:space="preserve"> ひ き ふ ね が わ</t>
    </rPh>
    <phoneticPr fontId="3" type="Hiragana"/>
  </si>
  <si>
    <t>S62・63</t>
    <phoneticPr fontId="25" type="Hiragana"/>
  </si>
  <si>
    <t>お花茶屋一丁目21番先～11番先</t>
  </si>
  <si>
    <t>＊お花茶屋コミュニティ通り</t>
    <phoneticPr fontId="3"/>
  </si>
  <si>
    <t>堀切五丁目43番先～堀切六丁目22番先</t>
  </si>
  <si>
    <t>九品寺通り</t>
    <rPh sb="0" eb="1">
      <t>く</t>
    </rPh>
    <rPh sb="1" eb="2">
      <t>ほん</t>
    </rPh>
    <rPh sb="2" eb="3">
      <t>じ</t>
    </rPh>
    <phoneticPr fontId="3" type="Hiragana"/>
  </si>
  <si>
    <t>S62・63</t>
    <phoneticPr fontId="57" type="Hiragana"/>
  </si>
  <si>
    <t>金町二丁目1番先～29番先</t>
    <rPh sb="6" eb="7">
      <t>バン</t>
    </rPh>
    <rPh sb="7" eb="8">
      <t>サキ</t>
    </rPh>
    <phoneticPr fontId="3"/>
  </si>
  <si>
    <t>ときわ花小路</t>
    <rPh sb="3" eb="4">
      <t>はな</t>
    </rPh>
    <rPh sb="4" eb="5">
      <t>こう</t>
    </rPh>
    <rPh sb="5" eb="6">
      <t>じ</t>
    </rPh>
    <phoneticPr fontId="3" type="Hiragana"/>
  </si>
  <si>
    <t>S61～H1</t>
    <phoneticPr fontId="3"/>
  </si>
  <si>
    <t>東立石三丁目25番先～東四つ木一丁目7番先</t>
  </si>
  <si>
    <t>かわばた・東四つ木コミュニティ通り</t>
    <phoneticPr fontId="3"/>
  </si>
  <si>
    <t>S59～61</t>
    <phoneticPr fontId="3"/>
  </si>
  <si>
    <t>白鳥三丁目32番先～亀有二丁目8番先</t>
  </si>
  <si>
    <t>亀有さくら通り</t>
    <phoneticPr fontId="3"/>
  </si>
  <si>
    <t>S57～H2</t>
    <phoneticPr fontId="3"/>
  </si>
  <si>
    <t>立石四丁目28番先～立石六丁目6番先</t>
  </si>
  <si>
    <t>立石さくら通り</t>
    <phoneticPr fontId="3"/>
  </si>
  <si>
    <t>S57～60</t>
    <phoneticPr fontId="3"/>
  </si>
  <si>
    <t>水元公園8番地先～東金町五丁目52番先</t>
  </si>
  <si>
    <t>水元さくら堤</t>
    <phoneticPr fontId="3"/>
  </si>
  <si>
    <t>コミュニティ道路</t>
    <rPh sb="6" eb="8">
      <t>ドウロ</t>
    </rPh>
    <phoneticPr fontId="3"/>
  </si>
  <si>
    <t>設置年度</t>
    <phoneticPr fontId="3"/>
  </si>
  <si>
    <t>延長(ｍ）</t>
  </si>
  <si>
    <t>設置場所</t>
  </si>
  <si>
    <t>施設名称</t>
  </si>
  <si>
    <t>（２）主なコミュニティ道路・緑道</t>
    <phoneticPr fontId="3"/>
  </si>
  <si>
    <t>(公園課）</t>
    <rPh sb="1" eb="3">
      <t>コウエン</t>
    </rPh>
    <rPh sb="3" eb="4">
      <t>カ</t>
    </rPh>
    <phoneticPr fontId="3"/>
  </si>
  <si>
    <t>＊公園面積は、民間遊び場を除く</t>
    <rPh sb="1" eb="3">
      <t>コウエン</t>
    </rPh>
    <rPh sb="3" eb="5">
      <t>メンセキ</t>
    </rPh>
    <rPh sb="7" eb="9">
      <t>ミンカン</t>
    </rPh>
    <rPh sb="9" eb="10">
      <t>アソ</t>
    </rPh>
    <rPh sb="11" eb="12">
      <t>バ</t>
    </rPh>
    <rPh sb="13" eb="14">
      <t>ノゾ</t>
    </rPh>
    <phoneticPr fontId="3"/>
  </si>
  <si>
    <t>１人当たりの
公園面積</t>
    <phoneticPr fontId="3"/>
  </si>
  <si>
    <t>公園総面積</t>
    <phoneticPr fontId="3"/>
  </si>
  <si>
    <t>※目標面積
　1人当たりの公園面積
　5.00㎡</t>
    <rPh sb="1" eb="3">
      <t>モクヒョウ</t>
    </rPh>
    <rPh sb="3" eb="5">
      <t>メンセキ</t>
    </rPh>
    <rPh sb="8" eb="9">
      <t>ニン</t>
    </rPh>
    <rPh sb="9" eb="10">
      <t>ア</t>
    </rPh>
    <rPh sb="13" eb="15">
      <t>コウエン</t>
    </rPh>
    <rPh sb="15" eb="17">
      <t>メンセキ</t>
    </rPh>
    <phoneticPr fontId="1"/>
  </si>
  <si>
    <t>令和2</t>
    <rPh sb="0" eb="2">
      <t>レイワ</t>
    </rPh>
    <phoneticPr fontId="1"/>
  </si>
  <si>
    <t>(単位：㎡）</t>
    <rPh sb="1" eb="3">
      <t>タンイ</t>
    </rPh>
    <phoneticPr fontId="3"/>
  </si>
  <si>
    <t>＊都立公園面積には、埼玉県部分を含む。</t>
    <rPh sb="1" eb="3">
      <t>トリツ</t>
    </rPh>
    <rPh sb="3" eb="5">
      <t>コウエン</t>
    </rPh>
    <rPh sb="5" eb="7">
      <t>メンセキ</t>
    </rPh>
    <rPh sb="10" eb="13">
      <t>サイタマケン</t>
    </rPh>
    <rPh sb="13" eb="15">
      <t>ブブン</t>
    </rPh>
    <rPh sb="16" eb="17">
      <t>フク</t>
    </rPh>
    <phoneticPr fontId="3"/>
  </si>
  <si>
    <t>施設数</t>
    <rPh sb="2" eb="3">
      <t>スウ</t>
    </rPh>
    <phoneticPr fontId="3"/>
  </si>
  <si>
    <t>区立</t>
  </si>
  <si>
    <t>都立</t>
  </si>
  <si>
    <t>民間遊び場</t>
    <phoneticPr fontId="3"/>
  </si>
  <si>
    <t>児童遊園</t>
    <phoneticPr fontId="3"/>
  </si>
  <si>
    <t>条例設置公園</t>
    <rPh sb="0" eb="2">
      <t>ジョウレイ</t>
    </rPh>
    <rPh sb="2" eb="4">
      <t>セッチ</t>
    </rPh>
    <rPh sb="4" eb="6">
      <t>コウエン</t>
    </rPh>
    <phoneticPr fontId="3"/>
  </si>
  <si>
    <t>都市公園</t>
    <rPh sb="0" eb="2">
      <t>トシ</t>
    </rPh>
    <phoneticPr fontId="3"/>
  </si>
  <si>
    <t>（１）公園・児童遊園・民間遊び場</t>
    <phoneticPr fontId="3"/>
  </si>
  <si>
    <t>４　公園・緑化・水辺</t>
    <phoneticPr fontId="3"/>
  </si>
  <si>
    <t>次々ページの公園面積→</t>
    <rPh sb="0" eb="1">
      <t>ツギ</t>
    </rPh>
    <rPh sb="6" eb="8">
      <t>コウエン</t>
    </rPh>
    <rPh sb="8" eb="10">
      <t>メンセキ</t>
    </rPh>
    <phoneticPr fontId="1"/>
  </si>
  <si>
    <t>次ページの公園面積→</t>
    <rPh sb="0" eb="1">
      <t>ツギ</t>
    </rPh>
    <rPh sb="5" eb="7">
      <t>コウエン</t>
    </rPh>
    <rPh sb="7" eb="9">
      <t>メンセキ</t>
    </rPh>
    <phoneticPr fontId="1"/>
  </si>
  <si>
    <t>（公園課）</t>
    <rPh sb="1" eb="4">
      <t>コウエンカ</t>
    </rPh>
    <phoneticPr fontId="3"/>
  </si>
  <si>
    <t>（次ページへ続く）</t>
    <rPh sb="1" eb="2">
      <t>ツギ</t>
    </rPh>
    <rPh sb="6" eb="7">
      <t>ツヅ</t>
    </rPh>
    <phoneticPr fontId="3"/>
  </si>
  <si>
    <t>お花茶屋3-1-3</t>
    <phoneticPr fontId="3"/>
  </si>
  <si>
    <t>公園</t>
    <rPh sb="0" eb="1">
      <t>オオヤケ</t>
    </rPh>
    <rPh sb="1" eb="2">
      <t>エン</t>
    </rPh>
    <phoneticPr fontId="3"/>
  </si>
  <si>
    <t>上千葉南</t>
  </si>
  <si>
    <t>東水元5-11-1</t>
    <phoneticPr fontId="3"/>
  </si>
  <si>
    <t>上新記念</t>
  </si>
  <si>
    <t>東水元2-8-6</t>
    <phoneticPr fontId="3"/>
  </si>
  <si>
    <t>東水元</t>
  </si>
  <si>
    <t>西亀有1-10-1地先</t>
    <rPh sb="9" eb="10">
      <t>チ</t>
    </rPh>
    <phoneticPr fontId="3"/>
  </si>
  <si>
    <t>西亀有せせらぎ</t>
  </si>
  <si>
    <t>新小岩3-27-2</t>
    <phoneticPr fontId="3"/>
  </si>
  <si>
    <t>松南</t>
  </si>
  <si>
    <t>小菅3-6-21</t>
    <phoneticPr fontId="3"/>
  </si>
  <si>
    <t>小菅三丁目</t>
  </si>
  <si>
    <t>堀切3-31-18</t>
    <phoneticPr fontId="3"/>
  </si>
  <si>
    <t>堀切東</t>
  </si>
  <si>
    <t>亀有4-12-5</t>
    <phoneticPr fontId="3"/>
  </si>
  <si>
    <t>砂原第三</t>
  </si>
  <si>
    <t>柴又1-38-8</t>
    <phoneticPr fontId="3"/>
  </si>
  <si>
    <t>矢付</t>
  </si>
  <si>
    <t>高砂7-18-13</t>
    <phoneticPr fontId="3"/>
  </si>
  <si>
    <t>住吉</t>
  </si>
  <si>
    <t>水元1-23-1</t>
    <phoneticPr fontId="3"/>
  </si>
  <si>
    <t>水元ｽﾎﾟｰﾂｾﾝﾀｰ</t>
    <rPh sb="0" eb="2">
      <t>ミズモト</t>
    </rPh>
    <phoneticPr fontId="3"/>
  </si>
  <si>
    <t>東新小岩3-12-4</t>
    <phoneticPr fontId="3"/>
  </si>
  <si>
    <t>上小松</t>
  </si>
  <si>
    <t>青戸2-20地先から東四つ木1-1地先まで</t>
    <rPh sb="0" eb="2">
      <t>アオト</t>
    </rPh>
    <rPh sb="6" eb="7">
      <t>チ</t>
    </rPh>
    <rPh sb="7" eb="8">
      <t>サキ</t>
    </rPh>
    <rPh sb="10" eb="12">
      <t>ヒガシヨ</t>
    </rPh>
    <rPh sb="13" eb="14">
      <t>ギ</t>
    </rPh>
    <rPh sb="17" eb="18">
      <t>チ</t>
    </rPh>
    <rPh sb="18" eb="19">
      <t>サキ</t>
    </rPh>
    <phoneticPr fontId="3"/>
  </si>
  <si>
    <t>中川右岸緑道</t>
    <rPh sb="1" eb="2">
      <t>カワ</t>
    </rPh>
    <phoneticPr fontId="3"/>
  </si>
  <si>
    <t>奥戸5-15-3</t>
    <phoneticPr fontId="3"/>
  </si>
  <si>
    <t>南奥戸第二</t>
  </si>
  <si>
    <t>高砂1-26地先から西新小岩5-1地先まで</t>
    <rPh sb="0" eb="2">
      <t>タカサゴ</t>
    </rPh>
    <rPh sb="6" eb="7">
      <t>チ</t>
    </rPh>
    <rPh sb="7" eb="8">
      <t>サキ</t>
    </rPh>
    <phoneticPr fontId="3"/>
  </si>
  <si>
    <t>中川左岸緑道</t>
  </si>
  <si>
    <t>立石2-29-1</t>
    <phoneticPr fontId="3"/>
  </si>
  <si>
    <t>梅本</t>
  </si>
  <si>
    <t>堀切2-19-1</t>
    <phoneticPr fontId="3"/>
  </si>
  <si>
    <t>堀切菖蒲園</t>
  </si>
  <si>
    <t>西新小岩4-21-10</t>
    <phoneticPr fontId="3"/>
  </si>
  <si>
    <t>上平井</t>
  </si>
  <si>
    <t>白鳥2-20-9</t>
    <phoneticPr fontId="3"/>
  </si>
  <si>
    <t>白鳥南</t>
  </si>
  <si>
    <t>立石3-4-13</t>
    <rPh sb="0" eb="1">
      <t>タ</t>
    </rPh>
    <phoneticPr fontId="3"/>
  </si>
  <si>
    <t>本田</t>
  </si>
  <si>
    <t>宝町2-8-2</t>
    <phoneticPr fontId="3"/>
  </si>
  <si>
    <t>宝町</t>
  </si>
  <si>
    <t>亀有2-51-8</t>
    <phoneticPr fontId="3"/>
  </si>
  <si>
    <t>前津</t>
  </si>
  <si>
    <t>細田2-4-1</t>
    <phoneticPr fontId="3"/>
  </si>
  <si>
    <t>三和</t>
  </si>
  <si>
    <t>白鳥3-32-5</t>
    <phoneticPr fontId="3"/>
  </si>
  <si>
    <t>白鳥北</t>
  </si>
  <si>
    <t>青戸8-16-8</t>
    <phoneticPr fontId="3"/>
  </si>
  <si>
    <t>西青戸</t>
  </si>
  <si>
    <t>奥戸6-6-15</t>
    <phoneticPr fontId="3"/>
  </si>
  <si>
    <t>会野</t>
  </si>
  <si>
    <t>高砂1-7-12</t>
    <phoneticPr fontId="3"/>
  </si>
  <si>
    <t>諏訪野</t>
  </si>
  <si>
    <t>高砂1-27-1</t>
    <phoneticPr fontId="3"/>
  </si>
  <si>
    <t>新中川通水記念</t>
  </si>
  <si>
    <t>四つ木4-13-3</t>
    <phoneticPr fontId="3"/>
  </si>
  <si>
    <t>篠原</t>
  </si>
  <si>
    <t>堀切7-16-6</t>
    <phoneticPr fontId="3"/>
  </si>
  <si>
    <t>青葉</t>
  </si>
  <si>
    <t>四つ木1-16-24</t>
    <phoneticPr fontId="3"/>
  </si>
  <si>
    <t>四つ木</t>
  </si>
  <si>
    <t>新宿3-23-19</t>
    <phoneticPr fontId="3"/>
  </si>
  <si>
    <t>新宿交通</t>
  </si>
  <si>
    <t>奥戸8-17-1</t>
    <phoneticPr fontId="3"/>
  </si>
  <si>
    <t>北沼</t>
  </si>
  <si>
    <t>奥戸5-14-1</t>
    <phoneticPr fontId="3"/>
  </si>
  <si>
    <t>南奥戸</t>
  </si>
  <si>
    <t>奥戸7-13-1</t>
    <phoneticPr fontId="3"/>
  </si>
  <si>
    <t>上入</t>
  </si>
  <si>
    <t>西亀有3-29-1</t>
    <phoneticPr fontId="3"/>
  </si>
  <si>
    <t>稲荷</t>
  </si>
  <si>
    <t>西亀有1-27-1、西亀有1-18-8</t>
    <rPh sb="10" eb="11">
      <t>ニシ</t>
    </rPh>
    <rPh sb="11" eb="13">
      <t>カメアリ</t>
    </rPh>
    <phoneticPr fontId="3"/>
  </si>
  <si>
    <t>上千葉砂原</t>
  </si>
  <si>
    <t>高砂4-3-1</t>
    <phoneticPr fontId="3"/>
  </si>
  <si>
    <t>高砂北</t>
  </si>
  <si>
    <t>高砂4-1-7</t>
    <phoneticPr fontId="3"/>
  </si>
  <si>
    <t>高砂南</t>
  </si>
  <si>
    <t>西亀有1-3-1</t>
    <phoneticPr fontId="3"/>
  </si>
  <si>
    <t>中道</t>
  </si>
  <si>
    <t>西亀有3-3-8</t>
    <phoneticPr fontId="3"/>
  </si>
  <si>
    <t>藤塚西</t>
  </si>
  <si>
    <t>西亀有3-16-1</t>
    <phoneticPr fontId="3"/>
  </si>
  <si>
    <t>藤塚東</t>
    <rPh sb="2" eb="3">
      <t>ヒガシ</t>
    </rPh>
    <phoneticPr fontId="3"/>
  </si>
  <si>
    <t>小菅4-2-25</t>
    <phoneticPr fontId="3"/>
  </si>
  <si>
    <t>白鷺</t>
  </si>
  <si>
    <t>小菅4-15-1</t>
    <phoneticPr fontId="3"/>
  </si>
  <si>
    <t>袋橋</t>
  </si>
  <si>
    <t>白鳥2-18-18</t>
    <phoneticPr fontId="3"/>
  </si>
  <si>
    <t>白鳥</t>
  </si>
  <si>
    <t>西亀有3-11-1</t>
    <phoneticPr fontId="3"/>
  </si>
  <si>
    <t>砂原第二</t>
  </si>
  <si>
    <t>西亀有4-15-8</t>
    <phoneticPr fontId="3"/>
  </si>
  <si>
    <t>砂原第一</t>
  </si>
  <si>
    <t>堀切1-27-10</t>
    <phoneticPr fontId="3"/>
  </si>
  <si>
    <t>堀切</t>
  </si>
  <si>
    <t>お花茶屋1-22-1</t>
    <phoneticPr fontId="3"/>
  </si>
  <si>
    <t>お花茶屋</t>
  </si>
  <si>
    <t>高砂6-9-2</t>
    <phoneticPr fontId="3"/>
  </si>
  <si>
    <t>新宿</t>
  </si>
  <si>
    <t>東立石3-3-1</t>
    <rPh sb="0" eb="1">
      <t>ヒガシ</t>
    </rPh>
    <phoneticPr fontId="3"/>
  </si>
  <si>
    <t>渋江</t>
  </si>
  <si>
    <t>青戸4-23-1</t>
    <phoneticPr fontId="3"/>
  </si>
  <si>
    <t>青戸平和</t>
  </si>
  <si>
    <t>東堀切3-25-1</t>
    <phoneticPr fontId="3"/>
  </si>
  <si>
    <t>上千葉</t>
  </si>
  <si>
    <t>亀有5-36-1</t>
    <phoneticPr fontId="3"/>
  </si>
  <si>
    <t>亀有</t>
  </si>
  <si>
    <t>柴又3-24-1</t>
    <phoneticPr fontId="3"/>
  </si>
  <si>
    <t>金町</t>
  </si>
  <si>
    <t>公園面積</t>
    <rPh sb="0" eb="2">
      <t>コウエン</t>
    </rPh>
    <phoneticPr fontId="3"/>
  </si>
  <si>
    <t>ア　公園（区立）</t>
    <phoneticPr fontId="3"/>
  </si>
  <si>
    <t>（３）施設一覧</t>
    <phoneticPr fontId="3"/>
  </si>
  <si>
    <t>東立石4-19-7</t>
    <phoneticPr fontId="3"/>
  </si>
  <si>
    <t>はらひよこ</t>
  </si>
  <si>
    <t>四つ木4-24-11</t>
    <phoneticPr fontId="3"/>
  </si>
  <si>
    <t>四つ木四丁目</t>
  </si>
  <si>
    <t>細田4-23-17</t>
    <phoneticPr fontId="3"/>
  </si>
  <si>
    <t>細田</t>
  </si>
  <si>
    <t>堀切2-44-10</t>
    <phoneticPr fontId="3"/>
  </si>
  <si>
    <t>堀切二丁目</t>
  </si>
  <si>
    <t>南水元1-21-3</t>
    <phoneticPr fontId="3"/>
  </si>
  <si>
    <t>いいづか</t>
  </si>
  <si>
    <t>東金町5-23-6</t>
    <phoneticPr fontId="3"/>
  </si>
  <si>
    <t>わかば</t>
  </si>
  <si>
    <t>新宿5-21-10</t>
    <phoneticPr fontId="3"/>
  </si>
  <si>
    <t>にいじゅくプレイパーク</t>
  </si>
  <si>
    <t>水元4-4-1</t>
    <phoneticPr fontId="3"/>
  </si>
  <si>
    <t>いりや</t>
  </si>
  <si>
    <t>小菅1-35-16</t>
    <phoneticPr fontId="3"/>
  </si>
  <si>
    <t>小菅万葉</t>
  </si>
  <si>
    <t>南水元4-13-23</t>
    <phoneticPr fontId="3"/>
  </si>
  <si>
    <t>南水元中の橋</t>
  </si>
  <si>
    <t>西新小岩3-42-3</t>
    <phoneticPr fontId="3"/>
  </si>
  <si>
    <t>外谷汐入庭園</t>
  </si>
  <si>
    <t>東立石4-31-1</t>
    <phoneticPr fontId="3"/>
  </si>
  <si>
    <t>はら</t>
  </si>
  <si>
    <t>奥戸4-20-4</t>
    <phoneticPr fontId="3"/>
  </si>
  <si>
    <t>公園</t>
    <rPh sb="0" eb="2">
      <t>コウエン</t>
    </rPh>
    <phoneticPr fontId="3"/>
  </si>
  <si>
    <t>奥四あおぞら</t>
  </si>
  <si>
    <t>東新小岩5-21地先から
東新小岩5-1地先まで</t>
    <rPh sb="13" eb="14">
      <t>ヒガシ</t>
    </rPh>
    <rPh sb="14" eb="17">
      <t>シンコイワ</t>
    </rPh>
    <rPh sb="20" eb="21">
      <t>チ</t>
    </rPh>
    <rPh sb="21" eb="22">
      <t>サキ</t>
    </rPh>
    <phoneticPr fontId="3"/>
  </si>
  <si>
    <t>西井堀せせらぎパーク</t>
    <rPh sb="1" eb="2">
      <t>イ</t>
    </rPh>
    <phoneticPr fontId="3"/>
  </si>
  <si>
    <t>南水元4-15-11</t>
    <phoneticPr fontId="3"/>
  </si>
  <si>
    <t>すなおし</t>
  </si>
  <si>
    <t>西水元2-21-10</t>
    <phoneticPr fontId="3"/>
  </si>
  <si>
    <t>西水元つばき</t>
  </si>
  <si>
    <t>東金町2-11-11</t>
    <phoneticPr fontId="3"/>
  </si>
  <si>
    <t>こあい</t>
  </si>
  <si>
    <t>東四つ木3-47-1</t>
    <phoneticPr fontId="3"/>
  </si>
  <si>
    <t>木根川中央</t>
  </si>
  <si>
    <t>柴又7-19-32、柴又6-22-19
柴又6-23-15から柴又7-19-14まで</t>
    <rPh sb="0" eb="2">
      <t>シバマタ</t>
    </rPh>
    <rPh sb="31" eb="33">
      <t>シバマタ</t>
    </rPh>
    <phoneticPr fontId="3"/>
  </si>
  <si>
    <t>柴又</t>
  </si>
  <si>
    <t>亀有4-17地先から亀有4-1地先まで、
白鳥3-32地先から白鳥2-1地先まで、
白鳥2-1-1、
四つ木5-25地先から四つ木4-25地先まで</t>
    <rPh sb="6" eb="8">
      <t>チサキ</t>
    </rPh>
    <rPh sb="10" eb="12">
      <t>カメアリ</t>
    </rPh>
    <rPh sb="15" eb="16">
      <t>チ</t>
    </rPh>
    <rPh sb="27" eb="28">
      <t>チ</t>
    </rPh>
    <rPh sb="31" eb="33">
      <t>シラトリ</t>
    </rPh>
    <rPh sb="36" eb="38">
      <t>チサキ</t>
    </rPh>
    <rPh sb="42" eb="44">
      <t>シラトリ</t>
    </rPh>
    <rPh sb="58" eb="59">
      <t>チ</t>
    </rPh>
    <rPh sb="62" eb="63">
      <t>ヨ</t>
    </rPh>
    <rPh sb="64" eb="65">
      <t>ギ</t>
    </rPh>
    <rPh sb="69" eb="70">
      <t>チ</t>
    </rPh>
    <phoneticPr fontId="3"/>
  </si>
  <si>
    <t>曳舟川親水</t>
    <rPh sb="2" eb="3">
      <t>カワ</t>
    </rPh>
    <phoneticPr fontId="3"/>
  </si>
  <si>
    <t>奥戸4-8-6</t>
    <phoneticPr fontId="3"/>
  </si>
  <si>
    <t>奥戸東</t>
  </si>
  <si>
    <t>奥戸4-4-19</t>
    <phoneticPr fontId="3"/>
  </si>
  <si>
    <t>西井堀</t>
  </si>
  <si>
    <t>鎌倉3-16-5、3-21-1、3-22-1</t>
    <phoneticPr fontId="3"/>
  </si>
  <si>
    <t>鎌倉</t>
  </si>
  <si>
    <t>東金町4-35-1</t>
    <phoneticPr fontId="3"/>
  </si>
  <si>
    <t>東金町四丁目平成</t>
    <rPh sb="3" eb="4">
      <t>ヨン</t>
    </rPh>
    <phoneticPr fontId="3"/>
  </si>
  <si>
    <t>白鳥3-24-1</t>
    <phoneticPr fontId="3"/>
  </si>
  <si>
    <t>白鳥わかば</t>
  </si>
  <si>
    <t>西亀有2-14-3</t>
    <phoneticPr fontId="3"/>
  </si>
  <si>
    <t>西亀有なかよし</t>
  </si>
  <si>
    <t>青戸7-21-7</t>
    <phoneticPr fontId="3"/>
  </si>
  <si>
    <t>御殿山</t>
  </si>
  <si>
    <t>南水元1-17-23</t>
    <phoneticPr fontId="3"/>
  </si>
  <si>
    <t>みよし</t>
  </si>
  <si>
    <t>青戸7-28-17</t>
    <phoneticPr fontId="3"/>
  </si>
  <si>
    <t>葛西城址</t>
    <rPh sb="0" eb="2">
      <t>カサイ</t>
    </rPh>
    <rPh sb="2" eb="4">
      <t>ジョウシ</t>
    </rPh>
    <phoneticPr fontId="3"/>
  </si>
  <si>
    <t>小菅1-2-1地先</t>
    <rPh sb="7" eb="8">
      <t>チ</t>
    </rPh>
    <phoneticPr fontId="3"/>
  </si>
  <si>
    <t>荒川小菅緑地</t>
  </si>
  <si>
    <t>立石7-12-4</t>
    <phoneticPr fontId="3"/>
  </si>
  <si>
    <t>立石七丁目</t>
  </si>
  <si>
    <t>亀有2-2-7</t>
    <phoneticPr fontId="3"/>
  </si>
  <si>
    <t>亀有二丁目</t>
  </si>
  <si>
    <t>小菅3-9-9</t>
    <phoneticPr fontId="3"/>
  </si>
  <si>
    <t>小菅めぐみ</t>
  </si>
  <si>
    <t>立石5-10-9</t>
    <phoneticPr fontId="3"/>
  </si>
  <si>
    <t>立石五丁目</t>
  </si>
  <si>
    <t>白鳥4-5-19</t>
    <phoneticPr fontId="3"/>
  </si>
  <si>
    <t>白鳥東</t>
  </si>
  <si>
    <t>奥戸3-20-6</t>
    <phoneticPr fontId="3"/>
  </si>
  <si>
    <t>奥戸しらさぎ</t>
  </si>
  <si>
    <t>東立石2-9-1</t>
    <phoneticPr fontId="3"/>
  </si>
  <si>
    <t>かわばた</t>
  </si>
  <si>
    <t>奥戸7-17-1</t>
    <phoneticPr fontId="3"/>
  </si>
  <si>
    <t>奥戸ｽﾎﾟｰﾂｾﾝﾀｰ</t>
    <rPh sb="0" eb="2">
      <t>オクド</t>
    </rPh>
    <phoneticPr fontId="3"/>
  </si>
  <si>
    <t>お花茶屋3-16-6</t>
    <phoneticPr fontId="3"/>
  </si>
  <si>
    <t>柳田</t>
  </si>
  <si>
    <t>高砂7-3-25</t>
    <phoneticPr fontId="3"/>
  </si>
  <si>
    <t>高砂やちよ</t>
  </si>
  <si>
    <t>東四つ木2-15-1</t>
    <phoneticPr fontId="3"/>
  </si>
  <si>
    <t>渋江東</t>
  </si>
  <si>
    <t>西新小岩1-1-3</t>
    <phoneticPr fontId="3"/>
  </si>
  <si>
    <t>新小岩</t>
  </si>
  <si>
    <t>西水元5-3-11</t>
    <rPh sb="0" eb="1">
      <t>ニシ</t>
    </rPh>
    <phoneticPr fontId="3"/>
  </si>
  <si>
    <t>西水元宮田</t>
  </si>
  <si>
    <t>東水元5-27-8</t>
    <phoneticPr fontId="3"/>
  </si>
  <si>
    <t>圦妻</t>
    <rPh sb="0" eb="1">
      <t>イリ</t>
    </rPh>
    <phoneticPr fontId="3"/>
  </si>
  <si>
    <t>奥戸1-12-2</t>
    <phoneticPr fontId="3"/>
  </si>
  <si>
    <t>奥戸南汐</t>
  </si>
  <si>
    <t>東四つ木4-41-11</t>
    <phoneticPr fontId="3"/>
  </si>
  <si>
    <t>東四つ木</t>
  </si>
  <si>
    <t>東水元5-40-7</t>
    <phoneticPr fontId="3"/>
  </si>
  <si>
    <t>熊野</t>
  </si>
  <si>
    <t>新小岩4-28地先から新小岩3-28地先まで</t>
    <rPh sb="11" eb="14">
      <t>シンコイワ</t>
    </rPh>
    <rPh sb="18" eb="19">
      <t>チ</t>
    </rPh>
    <rPh sb="19" eb="20">
      <t>サキ</t>
    </rPh>
    <phoneticPr fontId="3"/>
  </si>
  <si>
    <t>小松川境川親水</t>
    <rPh sb="2" eb="3">
      <t>カワ</t>
    </rPh>
    <phoneticPr fontId="3"/>
  </si>
  <si>
    <t>東新小岩2-10-1</t>
    <phoneticPr fontId="3"/>
  </si>
  <si>
    <t>東新小岩二丁目</t>
    <rPh sb="4" eb="7">
      <t>ニチョウメ</t>
    </rPh>
    <phoneticPr fontId="3"/>
  </si>
  <si>
    <t>東水元1-7-19</t>
    <phoneticPr fontId="3"/>
  </si>
  <si>
    <t>東水元みどり</t>
  </si>
  <si>
    <t>（単位：㎡）</t>
    <phoneticPr fontId="3"/>
  </si>
  <si>
    <t>ア　公園（区立）（続き）</t>
    <rPh sb="9" eb="10">
      <t>ツヅ</t>
    </rPh>
    <phoneticPr fontId="3"/>
  </si>
  <si>
    <t>西新小岩2-1-4</t>
    <phoneticPr fontId="3"/>
  </si>
  <si>
    <t>公園</t>
    <phoneticPr fontId="3"/>
  </si>
  <si>
    <t>間栗</t>
    <phoneticPr fontId="3"/>
  </si>
  <si>
    <t>小菅3-1-1</t>
    <phoneticPr fontId="3"/>
  </si>
  <si>
    <t>小菅東スポーツ</t>
    <phoneticPr fontId="3"/>
  </si>
  <si>
    <t>小菅1-2-1</t>
    <phoneticPr fontId="3"/>
  </si>
  <si>
    <t>小菅西</t>
    <phoneticPr fontId="3"/>
  </si>
  <si>
    <t>イ　条例設置公園</t>
    <rPh sb="2" eb="4">
      <t>ジョウレイ</t>
    </rPh>
    <rPh sb="4" eb="6">
      <t>セッチ</t>
    </rPh>
    <rPh sb="6" eb="8">
      <t>コウエン</t>
    </rPh>
    <phoneticPr fontId="3"/>
  </si>
  <si>
    <t>　（公園課）</t>
    <phoneticPr fontId="3"/>
  </si>
  <si>
    <t>奥戸1-28</t>
  </si>
  <si>
    <t>奥戸一丁目鬼塚</t>
    <rPh sb="0" eb="2">
      <t>オクド</t>
    </rPh>
    <rPh sb="2" eb="5">
      <t>イッチョウメ</t>
    </rPh>
    <rPh sb="5" eb="7">
      <t>オニヅカ</t>
    </rPh>
    <phoneticPr fontId="1"/>
  </si>
  <si>
    <t>青戸7-32-1</t>
    <phoneticPr fontId="59"/>
  </si>
  <si>
    <t>青戸七丁目共和</t>
    <rPh sb="0" eb="2">
      <t>アオト</t>
    </rPh>
    <rPh sb="2" eb="5">
      <t>ナナチョウメ</t>
    </rPh>
    <rPh sb="5" eb="7">
      <t>キョウワ</t>
    </rPh>
    <phoneticPr fontId="59"/>
  </si>
  <si>
    <t>西水元1-25-1</t>
    <rPh sb="0" eb="3">
      <t>ニシミズモト</t>
    </rPh>
    <phoneticPr fontId="59"/>
  </si>
  <si>
    <t>飯塚なかよし</t>
    <rPh sb="0" eb="2">
      <t>イイヅカ</t>
    </rPh>
    <phoneticPr fontId="59"/>
  </si>
  <si>
    <t>東新小岩2-15-1</t>
    <rPh sb="0" eb="1">
      <t>ヒガシ</t>
    </rPh>
    <rPh sb="1" eb="4">
      <t>シンコイワ</t>
    </rPh>
    <phoneticPr fontId="59"/>
  </si>
  <si>
    <t>東新小岩二丁目かがやき公園</t>
    <rPh sb="0" eb="4">
      <t>ヒガシシンコイワ</t>
    </rPh>
    <rPh sb="4" eb="7">
      <t>ニチョウメ</t>
    </rPh>
    <phoneticPr fontId="59"/>
  </si>
  <si>
    <t>奥戸4-14-19</t>
    <rPh sb="0" eb="2">
      <t>オクド</t>
    </rPh>
    <phoneticPr fontId="59"/>
  </si>
  <si>
    <t>奥戸四丁目落</t>
    <rPh sb="0" eb="2">
      <t>オクド</t>
    </rPh>
    <rPh sb="2" eb="5">
      <t>ヨンチョウメ</t>
    </rPh>
    <rPh sb="5" eb="6">
      <t>オチ</t>
    </rPh>
    <phoneticPr fontId="59"/>
  </si>
  <si>
    <t>青戸6-41-8</t>
  </si>
  <si>
    <t>青戸六丁目さくら</t>
    <rPh sb="0" eb="2">
      <t>アオト</t>
    </rPh>
    <rPh sb="2" eb="5">
      <t>ロクチョウメ</t>
    </rPh>
    <phoneticPr fontId="59"/>
  </si>
  <si>
    <t>新宿3-26-1</t>
    <rPh sb="0" eb="2">
      <t>ニイジュク</t>
    </rPh>
    <phoneticPr fontId="3"/>
  </si>
  <si>
    <t>協栄</t>
    <rPh sb="0" eb="2">
      <t>キョウエイ</t>
    </rPh>
    <phoneticPr fontId="3"/>
  </si>
  <si>
    <t>西水元2-16-5</t>
    <rPh sb="0" eb="1">
      <t>ニシ</t>
    </rPh>
    <phoneticPr fontId="3"/>
  </si>
  <si>
    <t>西水元つかのこし</t>
    <rPh sb="0" eb="3">
      <t>ニシミズモト</t>
    </rPh>
    <phoneticPr fontId="3"/>
  </si>
  <si>
    <t>西新小岩5-2-4、5-7-7</t>
    <rPh sb="0" eb="4">
      <t>ニシシンコイワ</t>
    </rPh>
    <phoneticPr fontId="3"/>
  </si>
  <si>
    <t>西新小岩五丁目</t>
    <rPh sb="0" eb="4">
      <t>ニシシンコイワ</t>
    </rPh>
    <rPh sb="4" eb="7">
      <t>ゴチョウメ</t>
    </rPh>
    <phoneticPr fontId="3"/>
  </si>
  <si>
    <t>南水元2-7-14</t>
    <rPh sb="0" eb="3">
      <t>ミナミミズモト</t>
    </rPh>
    <phoneticPr fontId="3"/>
  </si>
  <si>
    <t>飯塚平安第二</t>
    <rPh sb="0" eb="2">
      <t>イイヅカ</t>
    </rPh>
    <rPh sb="2" eb="4">
      <t>ヘイアン</t>
    </rPh>
    <rPh sb="4" eb="6">
      <t>ダイニ</t>
    </rPh>
    <phoneticPr fontId="3"/>
  </si>
  <si>
    <t>南水元1-3-6</t>
    <rPh sb="0" eb="3">
      <t>ミナミミズモト</t>
    </rPh>
    <phoneticPr fontId="3"/>
  </si>
  <si>
    <t>飯塚平安第一</t>
    <rPh sb="0" eb="2">
      <t>イイヅカ</t>
    </rPh>
    <rPh sb="2" eb="4">
      <t>ヘイアン</t>
    </rPh>
    <rPh sb="4" eb="6">
      <t>ダイイチ</t>
    </rPh>
    <phoneticPr fontId="3"/>
  </si>
  <si>
    <t>堀切2-38-10</t>
    <rPh sb="0" eb="2">
      <t>ホリキリ</t>
    </rPh>
    <phoneticPr fontId="3"/>
  </si>
  <si>
    <t>ほりきりん</t>
  </si>
  <si>
    <t>新宿6-3-2、6-3-20</t>
    <rPh sb="0" eb="2">
      <t>シンジュク</t>
    </rPh>
    <phoneticPr fontId="3"/>
  </si>
  <si>
    <t>葛飾にいじゅくみらい公園</t>
    <rPh sb="0" eb="2">
      <t>カツシカ</t>
    </rPh>
    <rPh sb="10" eb="11">
      <t>オオヤケ</t>
    </rPh>
    <rPh sb="11" eb="12">
      <t>エン</t>
    </rPh>
    <phoneticPr fontId="3"/>
  </si>
  <si>
    <t>四つ木1-22-3</t>
  </si>
  <si>
    <t>四つ木つばさ</t>
    <rPh sb="0" eb="1">
      <t>ヨ</t>
    </rPh>
    <rPh sb="2" eb="3">
      <t>ギ</t>
    </rPh>
    <phoneticPr fontId="3"/>
  </si>
  <si>
    <t>亀有2-71-7</t>
    <rPh sb="0" eb="2">
      <t>カメアリ</t>
    </rPh>
    <phoneticPr fontId="3"/>
  </si>
  <si>
    <t>亀有中川堤</t>
    <rPh sb="0" eb="2">
      <t>カメアリ</t>
    </rPh>
    <rPh sb="2" eb="4">
      <t>ナカガワ</t>
    </rPh>
    <rPh sb="4" eb="5">
      <t>ツツミ</t>
    </rPh>
    <phoneticPr fontId="3"/>
  </si>
  <si>
    <t>新宿6-8-1</t>
    <rPh sb="0" eb="2">
      <t>ニイジュク</t>
    </rPh>
    <phoneticPr fontId="3"/>
  </si>
  <si>
    <t>新宿はなみずき</t>
    <rPh sb="0" eb="2">
      <t>ニイジュク</t>
    </rPh>
    <phoneticPr fontId="3"/>
  </si>
  <si>
    <t>鎌倉1-30-11</t>
    <rPh sb="0" eb="2">
      <t>カマクラ</t>
    </rPh>
    <phoneticPr fontId="3"/>
  </si>
  <si>
    <t>まんだら</t>
  </si>
  <si>
    <t>水元5-5-20</t>
    <phoneticPr fontId="3"/>
  </si>
  <si>
    <t>白ゆり</t>
    <rPh sb="0" eb="1">
      <t>シラ</t>
    </rPh>
    <phoneticPr fontId="3"/>
  </si>
  <si>
    <t>東新小岩1-18-11</t>
    <phoneticPr fontId="3"/>
  </si>
  <si>
    <t>東新小岩一丁目</t>
    <rPh sb="0" eb="1">
      <t>ヒガシ</t>
    </rPh>
    <rPh sb="1" eb="4">
      <t>シンコイワ</t>
    </rPh>
    <rPh sb="4" eb="7">
      <t>１チョウメ</t>
    </rPh>
    <phoneticPr fontId="3"/>
  </si>
  <si>
    <t>立石2-23-14</t>
    <rPh sb="0" eb="1">
      <t>リツ</t>
    </rPh>
    <rPh sb="1" eb="2">
      <t>イシ</t>
    </rPh>
    <phoneticPr fontId="3"/>
  </si>
  <si>
    <t>本田第二</t>
    <rPh sb="0" eb="2">
      <t>ホンデン</t>
    </rPh>
    <rPh sb="2" eb="4">
      <t>ダイニ</t>
    </rPh>
    <phoneticPr fontId="3"/>
  </si>
  <si>
    <t>東立石4-6-10</t>
    <rPh sb="0" eb="3">
      <t>ヒガシタテイシ</t>
    </rPh>
    <phoneticPr fontId="3"/>
  </si>
  <si>
    <t>東立石緑地</t>
    <rPh sb="0" eb="3">
      <t>ヒガシタテイシ</t>
    </rPh>
    <rPh sb="3" eb="5">
      <t>リョクチ</t>
    </rPh>
    <phoneticPr fontId="3"/>
  </si>
  <si>
    <t>細田3-19-11</t>
    <rPh sb="0" eb="2">
      <t>ホソダ</t>
    </rPh>
    <phoneticPr fontId="3"/>
  </si>
  <si>
    <t>細田三丁目せせらぎ公園</t>
    <rPh sb="9" eb="10">
      <t>オオヤケ</t>
    </rPh>
    <rPh sb="10" eb="11">
      <t>エン</t>
    </rPh>
    <phoneticPr fontId="3"/>
  </si>
  <si>
    <t>西水元3-1地先から西水元1-5地先まで</t>
    <rPh sb="0" eb="3">
      <t>ニシミズモト</t>
    </rPh>
    <rPh sb="6" eb="7">
      <t>チ</t>
    </rPh>
    <rPh sb="7" eb="8">
      <t>サキ</t>
    </rPh>
    <rPh sb="16" eb="17">
      <t>チ</t>
    </rPh>
    <rPh sb="17" eb="18">
      <t>サキ</t>
    </rPh>
    <phoneticPr fontId="3"/>
  </si>
  <si>
    <t>西水元水辺の</t>
    <rPh sb="0" eb="1">
      <t>ニシ</t>
    </rPh>
    <rPh sb="1" eb="3">
      <t>ミズモト</t>
    </rPh>
    <rPh sb="3" eb="5">
      <t>ミズベ</t>
    </rPh>
    <phoneticPr fontId="3"/>
  </si>
  <si>
    <t>亀有3-49-20</t>
    <rPh sb="0" eb="2">
      <t>カメアリ</t>
    </rPh>
    <phoneticPr fontId="3"/>
  </si>
  <si>
    <t>古隅田なかよし</t>
    <rPh sb="0" eb="1">
      <t>フル</t>
    </rPh>
    <rPh sb="1" eb="3">
      <t>スミダ</t>
    </rPh>
    <phoneticPr fontId="3"/>
  </si>
  <si>
    <t>亀有3-49-2</t>
    <rPh sb="0" eb="2">
      <t>カメアリ</t>
    </rPh>
    <phoneticPr fontId="3"/>
  </si>
  <si>
    <t>浮洲</t>
    <rPh sb="0" eb="1">
      <t>ウキ</t>
    </rPh>
    <rPh sb="1" eb="2">
      <t>ス</t>
    </rPh>
    <phoneticPr fontId="3"/>
  </si>
  <si>
    <t>南水元3-4-15</t>
    <rPh sb="0" eb="3">
      <t>ミナミミズモト</t>
    </rPh>
    <phoneticPr fontId="3"/>
  </si>
  <si>
    <t>南水元けやき</t>
    <rPh sb="0" eb="3">
      <t>ミナミミズモト</t>
    </rPh>
    <phoneticPr fontId="3"/>
  </si>
  <si>
    <t>西新小岩3-26-6</t>
    <rPh sb="0" eb="4">
      <t>ニシシンコイワ</t>
    </rPh>
    <phoneticPr fontId="3"/>
  </si>
  <si>
    <t>西新小岩</t>
    <rPh sb="0" eb="4">
      <t>ニシシンコイワ</t>
    </rPh>
    <phoneticPr fontId="3"/>
  </si>
  <si>
    <t>奥戸9-15-16</t>
    <rPh sb="0" eb="2">
      <t>オクド</t>
    </rPh>
    <phoneticPr fontId="3"/>
  </si>
  <si>
    <t>奥戸フラワーパーク</t>
  </si>
  <si>
    <t>堀切7-8-7</t>
  </si>
  <si>
    <t>南綾瀬中央</t>
  </si>
  <si>
    <t>奥戸2-31-10</t>
  </si>
  <si>
    <t>奥戸二丁目</t>
  </si>
  <si>
    <t>西水元3-14-7</t>
    <rPh sb="0" eb="3">
      <t>ニシミズモト</t>
    </rPh>
    <phoneticPr fontId="3"/>
  </si>
  <si>
    <t>西水元こうだ</t>
    <rPh sb="0" eb="3">
      <t>ニシミズモト</t>
    </rPh>
    <phoneticPr fontId="3"/>
  </si>
  <si>
    <t>西水元3-18-20</t>
    <rPh sb="0" eb="3">
      <t>ニシミズモト</t>
    </rPh>
    <phoneticPr fontId="3"/>
  </si>
  <si>
    <t>西水元猿西</t>
    <rPh sb="0" eb="1">
      <t>ニシ</t>
    </rPh>
    <rPh sb="1" eb="3">
      <t>ミズモト</t>
    </rPh>
    <rPh sb="3" eb="4">
      <t>サル</t>
    </rPh>
    <rPh sb="4" eb="5">
      <t>ニシ</t>
    </rPh>
    <phoneticPr fontId="3"/>
  </si>
  <si>
    <t>東水元3-21-6</t>
    <rPh sb="0" eb="3">
      <t>ヒガシミズモト</t>
    </rPh>
    <phoneticPr fontId="3"/>
  </si>
  <si>
    <t>したて</t>
  </si>
  <si>
    <r>
      <t>西水元5-14</t>
    </r>
    <r>
      <rPr>
        <sz val="10"/>
        <color theme="1"/>
        <rFont val="ＭＳ Ｐゴシック"/>
        <family val="3"/>
        <charset val="128"/>
      </rPr>
      <t>-13</t>
    </r>
    <rPh sb="0" eb="3">
      <t>ニシミズモト</t>
    </rPh>
    <phoneticPr fontId="3"/>
  </si>
  <si>
    <t>西水元五丁目</t>
    <rPh sb="0" eb="3">
      <t>ニシミズモト</t>
    </rPh>
    <rPh sb="3" eb="6">
      <t>ゴチョウメ</t>
    </rPh>
    <phoneticPr fontId="3"/>
  </si>
  <si>
    <t>西水元3-36-23</t>
  </si>
  <si>
    <t>西水元三丁目</t>
  </si>
  <si>
    <t>柴又2-14-8</t>
    <rPh sb="0" eb="2">
      <t>シバマタ</t>
    </rPh>
    <phoneticPr fontId="3"/>
  </si>
  <si>
    <t>柴又二丁目</t>
    <rPh sb="0" eb="2">
      <t>シバマタ</t>
    </rPh>
    <rPh sb="2" eb="3">
      <t>ニ</t>
    </rPh>
    <rPh sb="3" eb="5">
      <t>チョウメ</t>
    </rPh>
    <phoneticPr fontId="3"/>
  </si>
  <si>
    <t>白鳥4-16-4</t>
    <rPh sb="0" eb="2">
      <t>シラトリ</t>
    </rPh>
    <phoneticPr fontId="2"/>
  </si>
  <si>
    <t>白鳥四丁目</t>
    <rPh sb="2" eb="5">
      <t>ヨンチョウメ</t>
    </rPh>
    <phoneticPr fontId="3"/>
  </si>
  <si>
    <t>金町1-23-7</t>
    <rPh sb="0" eb="2">
      <t>カナマチ</t>
    </rPh>
    <phoneticPr fontId="2"/>
  </si>
  <si>
    <t>金町ときわ</t>
    <rPh sb="0" eb="2">
      <t>カナマチ</t>
    </rPh>
    <phoneticPr fontId="3"/>
  </si>
  <si>
    <t>高砂7-8-13</t>
    <rPh sb="0" eb="2">
      <t>タカサゴ</t>
    </rPh>
    <phoneticPr fontId="3"/>
  </si>
  <si>
    <t>高砂七丁目</t>
    <rPh sb="0" eb="2">
      <t>タカサゴ</t>
    </rPh>
    <rPh sb="2" eb="5">
      <t>ナナチョウメ</t>
    </rPh>
    <phoneticPr fontId="3"/>
  </si>
  <si>
    <t>金町5-10-9</t>
    <rPh sb="0" eb="2">
      <t>カナマチ</t>
    </rPh>
    <phoneticPr fontId="3"/>
  </si>
  <si>
    <t>金町末広</t>
    <rPh sb="0" eb="2">
      <t>カナマチ</t>
    </rPh>
    <rPh sb="2" eb="4">
      <t>スエヒロ</t>
    </rPh>
    <phoneticPr fontId="3"/>
  </si>
  <si>
    <t>西水元1-12-3</t>
    <phoneticPr fontId="3"/>
  </si>
  <si>
    <t>水元飯塚</t>
  </si>
  <si>
    <t>東新小岩7-13-9</t>
    <phoneticPr fontId="3"/>
  </si>
  <si>
    <t>東新小岩七丁目エンゼルパーク</t>
    <phoneticPr fontId="3"/>
  </si>
  <si>
    <t>堀切1-12地先から7地先まで</t>
    <rPh sb="6" eb="7">
      <t>チ</t>
    </rPh>
    <rPh sb="11" eb="12">
      <t>チ</t>
    </rPh>
    <rPh sb="12" eb="13">
      <t>サキ</t>
    </rPh>
    <phoneticPr fontId="3"/>
  </si>
  <si>
    <t>堀切水辺</t>
  </si>
  <si>
    <t>西水元4-10-19</t>
    <phoneticPr fontId="3"/>
  </si>
  <si>
    <t>西水元つばさ</t>
  </si>
  <si>
    <t>亀有3-25-1</t>
    <phoneticPr fontId="3"/>
  </si>
  <si>
    <t>亀有リリオパーク</t>
  </si>
  <si>
    <t>水元1-25-19</t>
    <phoneticPr fontId="3"/>
  </si>
  <si>
    <t>いりや南</t>
  </si>
  <si>
    <t>金町2-16-4</t>
    <phoneticPr fontId="3"/>
  </si>
  <si>
    <t>金町二丁目ときわ</t>
    <rPh sb="2" eb="4">
      <t>ニチョウ</t>
    </rPh>
    <phoneticPr fontId="3"/>
  </si>
  <si>
    <t>西水元1-9-5</t>
    <phoneticPr fontId="3"/>
  </si>
  <si>
    <t>ゆうがお</t>
  </si>
  <si>
    <t>西新小岩3-35地先から新小岩1-1地先まで</t>
    <rPh sb="8" eb="9">
      <t>チ</t>
    </rPh>
    <rPh sb="18" eb="19">
      <t>チ</t>
    </rPh>
    <phoneticPr fontId="3"/>
  </si>
  <si>
    <t>葛飾あらかわ水辺</t>
    <rPh sb="0" eb="2">
      <t>カツシカ</t>
    </rPh>
    <phoneticPr fontId="1"/>
  </si>
  <si>
    <t>次ページの児童遊園面積→</t>
    <rPh sb="0" eb="1">
      <t>ツギ</t>
    </rPh>
    <rPh sb="5" eb="7">
      <t>ジドウ</t>
    </rPh>
    <rPh sb="7" eb="9">
      <t>ユウエン</t>
    </rPh>
    <rPh sb="9" eb="11">
      <t>メンセキ</t>
    </rPh>
    <phoneticPr fontId="1"/>
  </si>
  <si>
    <t>亀有2-11-5</t>
  </si>
  <si>
    <t>児童遊園</t>
    <rPh sb="0" eb="2">
      <t>ジドウ</t>
    </rPh>
    <rPh sb="2" eb="4">
      <t>ユウエン</t>
    </rPh>
    <phoneticPr fontId="3"/>
  </si>
  <si>
    <t>亀有あさひ</t>
  </si>
  <si>
    <t>高砂8-7-7</t>
  </si>
  <si>
    <t>亀有4-31-9</t>
    <rPh sb="0" eb="2">
      <t>カメアリ</t>
    </rPh>
    <phoneticPr fontId="3"/>
  </si>
  <si>
    <t>道上</t>
    <rPh sb="0" eb="1">
      <t>ミチ</t>
    </rPh>
    <rPh sb="1" eb="2">
      <t>ウエ</t>
    </rPh>
    <phoneticPr fontId="3"/>
  </si>
  <si>
    <t>新小岩4-37-2</t>
  </si>
  <si>
    <t>小松橋</t>
  </si>
  <si>
    <t>東新小岩4-4-16</t>
  </si>
  <si>
    <t>東新小岩四丁目</t>
    <rPh sb="5" eb="6">
      <t>チョウ</t>
    </rPh>
    <phoneticPr fontId="3"/>
  </si>
  <si>
    <t>小菅1-8-9</t>
  </si>
  <si>
    <t>小菅西</t>
  </si>
  <si>
    <t>東金町2-7-14</t>
  </si>
  <si>
    <t>東金町すみれ</t>
  </si>
  <si>
    <t>堀切4-3-11</t>
  </si>
  <si>
    <t>堀切四丁目</t>
  </si>
  <si>
    <t>南水元1-24-4</t>
  </si>
  <si>
    <t>南水元一丁目</t>
  </si>
  <si>
    <t>青戸2-15-2</t>
  </si>
  <si>
    <t>青戸南</t>
  </si>
  <si>
    <t>青戸8-27-15</t>
  </si>
  <si>
    <t>青戸八丁目</t>
  </si>
  <si>
    <t>堀切1-39-14</t>
  </si>
  <si>
    <t>青戸7-16-8</t>
  </si>
  <si>
    <t>青戸七丁目</t>
  </si>
  <si>
    <t>堀切7-30-7</t>
  </si>
  <si>
    <t>堀切七丁目</t>
  </si>
  <si>
    <t>亀有1-3-15</t>
  </si>
  <si>
    <t>あおぞら</t>
  </si>
  <si>
    <t>新宿4-23-1</t>
  </si>
  <si>
    <t>新宿四丁目</t>
  </si>
  <si>
    <t>東四つ木1-4-16</t>
  </si>
  <si>
    <t>木根川東</t>
  </si>
  <si>
    <t>西新小岩5-3-15</t>
  </si>
  <si>
    <t>古谷野</t>
  </si>
  <si>
    <t>亀有1-22-6</t>
  </si>
  <si>
    <t>亀有一丁目</t>
  </si>
  <si>
    <t>柴又5-29-20</t>
  </si>
  <si>
    <t>ひばりが丘</t>
  </si>
  <si>
    <t>小菅1-27-2</t>
  </si>
  <si>
    <t>松原</t>
  </si>
  <si>
    <t>立石4-31-11</t>
  </si>
  <si>
    <t>梅田</t>
  </si>
  <si>
    <t>東金町5-30-3</t>
  </si>
  <si>
    <t>東金町五丁目</t>
  </si>
  <si>
    <t>新宿4-25-2</t>
  </si>
  <si>
    <t>しらゆき</t>
  </si>
  <si>
    <t>東四つ木3-6-11</t>
    <rPh sb="0" eb="1">
      <t>ヒガシ</t>
    </rPh>
    <phoneticPr fontId="3"/>
  </si>
  <si>
    <t>東立石4-45-5</t>
  </si>
  <si>
    <t>東立石</t>
  </si>
  <si>
    <t>西水元4-5-7</t>
    <rPh sb="1" eb="3">
      <t>ミズモト</t>
    </rPh>
    <phoneticPr fontId="3"/>
  </si>
  <si>
    <t>吾妻</t>
  </si>
  <si>
    <t>堀切4-26-1</t>
  </si>
  <si>
    <t>堀切橋</t>
  </si>
  <si>
    <t>東堀切2-20-3</t>
  </si>
  <si>
    <t>東堀切二丁目</t>
  </si>
  <si>
    <t>柴又7-17-1</t>
  </si>
  <si>
    <t>柴又第一</t>
  </si>
  <si>
    <t>堀切8-18-3</t>
  </si>
  <si>
    <t>上千葉香取</t>
  </si>
  <si>
    <t>細田4-15-11</t>
  </si>
  <si>
    <t>細田四丁目</t>
  </si>
  <si>
    <t>金町5-4-8</t>
  </si>
  <si>
    <t>こえど</t>
  </si>
  <si>
    <t>新宿2-15-9</t>
  </si>
  <si>
    <t>大池</t>
  </si>
  <si>
    <t>堀切1-6-30</t>
  </si>
  <si>
    <t>堀切南</t>
  </si>
  <si>
    <t>東金町1-33-20</t>
  </si>
  <si>
    <t>東金町</t>
  </si>
  <si>
    <t>新小岩2-20-17</t>
  </si>
  <si>
    <t>新小岩二丁目</t>
  </si>
  <si>
    <t>堀切5-46-4</t>
  </si>
  <si>
    <t>堀切赤門</t>
  </si>
  <si>
    <t>西新小岩3-21-10</t>
  </si>
  <si>
    <t>上平井西</t>
  </si>
  <si>
    <t>堀切4-50-4</t>
  </si>
  <si>
    <t>こやの新</t>
  </si>
  <si>
    <t>東立石1-23-9先</t>
  </si>
  <si>
    <t>川端南</t>
  </si>
  <si>
    <t>西亀有2-37-1</t>
  </si>
  <si>
    <t>西亀有</t>
  </si>
  <si>
    <t>東四つ木3-44-15</t>
  </si>
  <si>
    <t>きねがわ</t>
  </si>
  <si>
    <t>東金町2-21-10</t>
  </si>
  <si>
    <t>原田</t>
  </si>
  <si>
    <t>堀切2-40-6</t>
  </si>
  <si>
    <t>堀切中央</t>
  </si>
  <si>
    <t>亀有2-6-18</t>
  </si>
  <si>
    <t>若草</t>
  </si>
  <si>
    <t>四つ木5-20-10</t>
  </si>
  <si>
    <t>四つ木五丁目</t>
  </si>
  <si>
    <t>新宿5-2-8</t>
  </si>
  <si>
    <t>町並</t>
  </si>
  <si>
    <t>鎌倉4-28-18</t>
  </si>
  <si>
    <t>鎌倉東</t>
  </si>
  <si>
    <t>西亀有2-41-10</t>
  </si>
  <si>
    <t>大曲り</t>
  </si>
  <si>
    <t>柴又2-4-6</t>
  </si>
  <si>
    <t>北野</t>
  </si>
  <si>
    <t>亀有4-24-11</t>
  </si>
  <si>
    <t>砂原</t>
  </si>
  <si>
    <t>立石1-21-6</t>
  </si>
  <si>
    <t>立石一丁目</t>
  </si>
  <si>
    <t>立石8-37-17</t>
  </si>
  <si>
    <t>立石</t>
  </si>
  <si>
    <t>高砂3-1-35</t>
  </si>
  <si>
    <t>東堀切2-28-3</t>
  </si>
  <si>
    <t>奥戸6-18-15</t>
  </si>
  <si>
    <t>亀田</t>
  </si>
  <si>
    <t>亀有1-5-2</t>
  </si>
  <si>
    <t>小鳩</t>
  </si>
  <si>
    <t>東金町4-28-4</t>
  </si>
  <si>
    <t>半田</t>
  </si>
  <si>
    <t>亀有2-9-11</t>
  </si>
  <si>
    <t>亀青</t>
  </si>
  <si>
    <t>東四つ木4-24-8</t>
  </si>
  <si>
    <t>東四つ木諏訪</t>
  </si>
  <si>
    <t>細田3-17-18</t>
  </si>
  <si>
    <t>細田町</t>
  </si>
  <si>
    <t>立石3-10-2</t>
  </si>
  <si>
    <t>立石三丁目</t>
  </si>
  <si>
    <t>白鳥1-4-20</t>
    <rPh sb="0" eb="1">
      <t>シラ</t>
    </rPh>
    <phoneticPr fontId="3"/>
  </si>
  <si>
    <t>みどり</t>
  </si>
  <si>
    <t>細田4-39-2</t>
  </si>
  <si>
    <t>細田東</t>
  </si>
  <si>
    <t>柴又4-5-8</t>
  </si>
  <si>
    <t>桜道</t>
  </si>
  <si>
    <t>新宿5-22-10</t>
  </si>
  <si>
    <t>内野僑</t>
  </si>
  <si>
    <t>東堀切1-14-25</t>
  </si>
  <si>
    <t>親和</t>
  </si>
  <si>
    <t>奥戸1-20-11</t>
  </si>
  <si>
    <t>奥戸一丁目</t>
  </si>
  <si>
    <t>白鳥4-19-10</t>
    <phoneticPr fontId="3"/>
  </si>
  <si>
    <t>新道口</t>
  </si>
  <si>
    <t>金町4-22-1</t>
  </si>
  <si>
    <t>末広</t>
  </si>
  <si>
    <t>青戸4-20-7</t>
  </si>
  <si>
    <t>東新小岩8-16-10</t>
  </si>
  <si>
    <t>三谷稲荷</t>
  </si>
  <si>
    <t>奥戸2-43-2</t>
  </si>
  <si>
    <t>東金町8-17-13</t>
  </si>
  <si>
    <t>大向</t>
  </si>
  <si>
    <t>金町1-10-5</t>
    <phoneticPr fontId="3"/>
  </si>
  <si>
    <t>柴原</t>
  </si>
  <si>
    <t>東金町7-2-3</t>
  </si>
  <si>
    <t>東金町七丁目</t>
  </si>
  <si>
    <t>亀有5-59-8</t>
  </si>
  <si>
    <t>さくら</t>
  </si>
  <si>
    <t>高砂2-13-13</t>
  </si>
  <si>
    <t>高砂宮前</t>
  </si>
  <si>
    <t>東金町1-28-1</t>
  </si>
  <si>
    <t>金町駅北口</t>
  </si>
  <si>
    <t>奥戸3-26-21</t>
  </si>
  <si>
    <t>奥戸三丁目</t>
  </si>
  <si>
    <t>新宿1-2-3</t>
  </si>
  <si>
    <t>新宿一丁目</t>
  </si>
  <si>
    <t>堀切6-30-7</t>
  </si>
  <si>
    <t>堀切加波良</t>
  </si>
  <si>
    <t>東四つ木3-24-10</t>
  </si>
  <si>
    <t>鎌倉2-2-8</t>
  </si>
  <si>
    <t>鎌倉二丁目</t>
  </si>
  <si>
    <t>堀切2-25-18</t>
  </si>
  <si>
    <t>細田1-21-9</t>
  </si>
  <si>
    <t>細田一丁目</t>
  </si>
  <si>
    <t>立石8-44-31</t>
  </si>
  <si>
    <t>熊野神社</t>
  </si>
  <si>
    <t>西新小岩5-15-1</t>
  </si>
  <si>
    <t>平和橋</t>
  </si>
  <si>
    <t>高砂2-30-16</t>
  </si>
  <si>
    <t>高砂</t>
  </si>
  <si>
    <t>東金町4-38-6</t>
  </si>
  <si>
    <t>東金町四丁目</t>
  </si>
  <si>
    <t>四つ木2-18-17</t>
  </si>
  <si>
    <t>白髭神社</t>
  </si>
  <si>
    <t>堀切8-6-13</t>
  </si>
  <si>
    <t>掘八</t>
  </si>
  <si>
    <t>立石8-2-6</t>
  </si>
  <si>
    <t>諏訪</t>
  </si>
  <si>
    <t>宝町1-18-7</t>
  </si>
  <si>
    <t>宝町南</t>
  </si>
  <si>
    <t>東金町3-23-13</t>
  </si>
  <si>
    <t>金蓮院</t>
  </si>
  <si>
    <t>東新小岩8-20-15</t>
  </si>
  <si>
    <t>須磨</t>
  </si>
  <si>
    <t>柴又3-30-23</t>
  </si>
  <si>
    <t>柴又八幡神社</t>
  </si>
  <si>
    <t>柴又6-26-8</t>
  </si>
  <si>
    <t>柴又六丁目</t>
  </si>
  <si>
    <t>新小岩2-4-13</t>
  </si>
  <si>
    <t>下小松</t>
  </si>
  <si>
    <t>ウ　児童遊園</t>
    <phoneticPr fontId="3"/>
  </si>
  <si>
    <t>立石8-28-2</t>
    <rPh sb="0" eb="2">
      <t>タテイシ</t>
    </rPh>
    <phoneticPr fontId="3"/>
  </si>
  <si>
    <t>立石かんすけ</t>
    <rPh sb="0" eb="2">
      <t>タテイシ</t>
    </rPh>
    <phoneticPr fontId="3"/>
  </si>
  <si>
    <t>東四つ木4-15-7　</t>
    <rPh sb="0" eb="1">
      <t>ヒガシ</t>
    </rPh>
    <rPh sb="1" eb="2">
      <t>ヨ</t>
    </rPh>
    <rPh sb="3" eb="4">
      <t>ギ</t>
    </rPh>
    <phoneticPr fontId="3"/>
  </si>
  <si>
    <t>みなみ広場</t>
    <rPh sb="3" eb="4">
      <t>ヒロ</t>
    </rPh>
    <rPh sb="4" eb="5">
      <t>バ</t>
    </rPh>
    <phoneticPr fontId="3"/>
  </si>
  <si>
    <t>柴又7-11-7</t>
    <rPh sb="0" eb="2">
      <t>シバマタ</t>
    </rPh>
    <phoneticPr fontId="3"/>
  </si>
  <si>
    <t xml:space="preserve">柴又七丁目 </t>
    <rPh sb="0" eb="2">
      <t>シバマタ</t>
    </rPh>
    <rPh sb="2" eb="5">
      <t>ナナチョウメ</t>
    </rPh>
    <phoneticPr fontId="3"/>
  </si>
  <si>
    <t>小菅1-35</t>
  </si>
  <si>
    <t>ぜんざ橋</t>
    <rPh sb="3" eb="4">
      <t>バシ</t>
    </rPh>
    <phoneticPr fontId="3"/>
  </si>
  <si>
    <t>鎌倉3-21-2</t>
  </si>
  <si>
    <t>青戸6-40</t>
    <rPh sb="0" eb="2">
      <t>アオト</t>
    </rPh>
    <phoneticPr fontId="2"/>
  </si>
  <si>
    <t>青戸六丁目つばさ</t>
    <rPh sb="0" eb="2">
      <t>アオト</t>
    </rPh>
    <rPh sb="2" eb="5">
      <t>ロクチョウメ</t>
    </rPh>
    <phoneticPr fontId="3"/>
  </si>
  <si>
    <t>西水元6-22-4先</t>
  </si>
  <si>
    <t>大場川</t>
  </si>
  <si>
    <t>東堀切2-17-1</t>
    <rPh sb="0" eb="3">
      <t>ヒガシホリキリ</t>
    </rPh>
    <phoneticPr fontId="3"/>
  </si>
  <si>
    <t>さつき</t>
    <phoneticPr fontId="3"/>
  </si>
  <si>
    <t>西亀有3-40-1</t>
  </si>
  <si>
    <t>砂原中央</t>
  </si>
  <si>
    <t>青戸7-30-7</t>
    <rPh sb="0" eb="2">
      <t>アオト</t>
    </rPh>
    <phoneticPr fontId="2"/>
  </si>
  <si>
    <t>青戸七丁目東</t>
    <rPh sb="0" eb="2">
      <t>アオト</t>
    </rPh>
    <rPh sb="2" eb="5">
      <t>ナナチョウメ</t>
    </rPh>
    <rPh sb="5" eb="6">
      <t>ヒガシ</t>
    </rPh>
    <phoneticPr fontId="3"/>
  </si>
  <si>
    <t>亀有2-42-3</t>
  </si>
  <si>
    <t>亀二</t>
  </si>
  <si>
    <t>東立石1-5-7</t>
    <rPh sb="0" eb="3">
      <t>ヒガシタテイシ</t>
    </rPh>
    <phoneticPr fontId="2"/>
  </si>
  <si>
    <t>東立石あおぞら</t>
    <rPh sb="0" eb="1">
      <t>ヒガシ</t>
    </rPh>
    <rPh sb="1" eb="3">
      <t>タテイシ</t>
    </rPh>
    <phoneticPr fontId="3"/>
  </si>
  <si>
    <t>柴又4-14-6</t>
  </si>
  <si>
    <t>柴又四丁目</t>
  </si>
  <si>
    <t>鎌倉3-28-4</t>
    <rPh sb="0" eb="2">
      <t>カマクラ</t>
    </rPh>
    <phoneticPr fontId="2"/>
  </si>
  <si>
    <t>かまくらいなり</t>
  </si>
  <si>
    <t>金町4-3-4</t>
  </si>
  <si>
    <t>むつみ</t>
  </si>
  <si>
    <t>堀切4-60-12</t>
    <rPh sb="0" eb="2">
      <t>ホリキリ</t>
    </rPh>
    <phoneticPr fontId="3"/>
  </si>
  <si>
    <t>小谷野しょうぶ</t>
    <rPh sb="0" eb="3">
      <t>コヤノ</t>
    </rPh>
    <phoneticPr fontId="3"/>
  </si>
  <si>
    <t>宝町1-15-8</t>
  </si>
  <si>
    <t>宝町西</t>
  </si>
  <si>
    <t>東四つ木3-34-15</t>
    <rPh sb="0" eb="1">
      <t>ヒガシ</t>
    </rPh>
    <rPh sb="1" eb="2">
      <t>ヨ</t>
    </rPh>
    <rPh sb="3" eb="4">
      <t>ギ</t>
    </rPh>
    <phoneticPr fontId="3"/>
  </si>
  <si>
    <t>しぶえ南</t>
    <rPh sb="3" eb="4">
      <t>ミナミ</t>
    </rPh>
    <phoneticPr fontId="3"/>
  </si>
  <si>
    <t>青戸8-11-5</t>
  </si>
  <si>
    <t>西亀青</t>
  </si>
  <si>
    <t>立石6-7-3</t>
    <rPh sb="0" eb="2">
      <t>タテイシ</t>
    </rPh>
    <phoneticPr fontId="3"/>
  </si>
  <si>
    <t>中原</t>
    <rPh sb="0" eb="1">
      <t>ナカ</t>
    </rPh>
    <rPh sb="1" eb="2">
      <t>ハラ</t>
    </rPh>
    <phoneticPr fontId="3"/>
  </si>
  <si>
    <t>四つ木3-6-10</t>
    <rPh sb="0" eb="1">
      <t>ヨ</t>
    </rPh>
    <rPh sb="2" eb="3">
      <t>ギ</t>
    </rPh>
    <phoneticPr fontId="3"/>
  </si>
  <si>
    <t>四つ木三丁目</t>
  </si>
  <si>
    <t>東四つ木4-40-6</t>
    <rPh sb="0" eb="1">
      <t>ヒガシ</t>
    </rPh>
    <rPh sb="1" eb="2">
      <t>ヨ</t>
    </rPh>
    <rPh sb="3" eb="4">
      <t>ギ</t>
    </rPh>
    <phoneticPr fontId="3"/>
  </si>
  <si>
    <t>星のひろば</t>
    <rPh sb="0" eb="1">
      <t>ホシ</t>
    </rPh>
    <phoneticPr fontId="3"/>
  </si>
  <si>
    <t>鎌倉2-31-1</t>
  </si>
  <si>
    <t>みんなのひろば</t>
  </si>
  <si>
    <t>東新小岩6-21-2</t>
  </si>
  <si>
    <t>西井堀橋</t>
  </si>
  <si>
    <t>柴又6-10-15</t>
  </si>
  <si>
    <t>柴又とまり木</t>
  </si>
  <si>
    <t>東新小岩2-1-10</t>
  </si>
  <si>
    <t>東新小岩二丁目西</t>
    <rPh sb="4" eb="7">
      <t>ニチョウメ</t>
    </rPh>
    <phoneticPr fontId="3"/>
  </si>
  <si>
    <t>白鳥3-20-8</t>
  </si>
  <si>
    <t>白鳥東なかよし</t>
  </si>
  <si>
    <t>東新小岩2-6-14</t>
  </si>
  <si>
    <t>東新小岩二丁目東</t>
  </si>
  <si>
    <t>白鳥3-17-3</t>
  </si>
  <si>
    <t>白鳥東さわやか</t>
  </si>
  <si>
    <t>青戸6-31-4</t>
  </si>
  <si>
    <t>青戸南自然の広場</t>
    <phoneticPr fontId="3"/>
  </si>
  <si>
    <t>青戸3-10-11先</t>
  </si>
  <si>
    <t>青戸三丁目西</t>
  </si>
  <si>
    <t>鎌倉3-28-15</t>
  </si>
  <si>
    <t>鎌倉北</t>
  </si>
  <si>
    <t>東四つ木2-4-20</t>
  </si>
  <si>
    <t>かわばた新田</t>
  </si>
  <si>
    <t>立石3-20-2</t>
  </si>
  <si>
    <t>ほんでんなかよし</t>
  </si>
  <si>
    <t>東水元3-12-3</t>
  </si>
  <si>
    <t>東水元三丁目</t>
  </si>
  <si>
    <t>東堀切1-11-10</t>
  </si>
  <si>
    <t>東堀切一丁目</t>
  </si>
  <si>
    <t>青戸3-22-23先</t>
  </si>
  <si>
    <t>青戸三丁目東</t>
  </si>
  <si>
    <t>金町4-12-16</t>
  </si>
  <si>
    <t>協栄いずみ</t>
  </si>
  <si>
    <t>東金町4-30-3</t>
  </si>
  <si>
    <t>半田ふじみ</t>
  </si>
  <si>
    <t>宝町1-4-1</t>
  </si>
  <si>
    <t>宝町一丁目</t>
  </si>
  <si>
    <t>水元3-5-21</t>
  </si>
  <si>
    <t>水元三丁目</t>
  </si>
  <si>
    <t>白鳥3-7-4</t>
  </si>
  <si>
    <t>白鳥東にこにこ</t>
  </si>
  <si>
    <t>新宿5-18-5</t>
  </si>
  <si>
    <t>新宿五丁目</t>
  </si>
  <si>
    <t>柴又5-30-4先</t>
    <rPh sb="8" eb="9">
      <t>サキ</t>
    </rPh>
    <phoneticPr fontId="3"/>
  </si>
  <si>
    <t>新柴又</t>
  </si>
  <si>
    <t>高砂1-20-13</t>
  </si>
  <si>
    <t>高砂一丁目</t>
  </si>
  <si>
    <t>東水元4-4-7</t>
  </si>
  <si>
    <t>小合上町</t>
  </si>
  <si>
    <t>南水元1-25-7</t>
  </si>
  <si>
    <t>南水元ふれあい</t>
  </si>
  <si>
    <t>金町4-11-16</t>
  </si>
  <si>
    <t>鷹之堤</t>
  </si>
  <si>
    <t>東四つ木2-17-3</t>
    <rPh sb="1" eb="2">
      <t>ヨン</t>
    </rPh>
    <rPh sb="3" eb="4">
      <t>キ</t>
    </rPh>
    <phoneticPr fontId="3"/>
  </si>
  <si>
    <t>東四つ木なかよし</t>
    <rPh sb="1" eb="2">
      <t>ヨ</t>
    </rPh>
    <rPh sb="3" eb="4">
      <t>ギ</t>
    </rPh>
    <phoneticPr fontId="3"/>
  </si>
  <si>
    <t>東金町2-31-11</t>
  </si>
  <si>
    <t>つくし</t>
  </si>
  <si>
    <t>金町3-12-8</t>
  </si>
  <si>
    <t>金町わかくさ</t>
  </si>
  <si>
    <t>東金町2-5-8</t>
  </si>
  <si>
    <t>東金町亀が岡</t>
  </si>
  <si>
    <t>白鳥3-29-10</t>
  </si>
  <si>
    <t>しらぎく</t>
  </si>
  <si>
    <t>柴又7-5-4</t>
  </si>
  <si>
    <t>柴又北</t>
  </si>
  <si>
    <t>奥戸9-1-5</t>
  </si>
  <si>
    <t>愛苑</t>
  </si>
  <si>
    <t>東新小岩4-3-14</t>
  </si>
  <si>
    <t>かみこまつ</t>
  </si>
  <si>
    <t>堀切4-42-6</t>
  </si>
  <si>
    <t>こやのひまわり</t>
  </si>
  <si>
    <t>東金町2-9-9</t>
    <rPh sb="0" eb="3">
      <t>ヒガシカナマチ</t>
    </rPh>
    <phoneticPr fontId="3"/>
  </si>
  <si>
    <t>八十</t>
    <rPh sb="0" eb="2">
      <t>ハチジュウ</t>
    </rPh>
    <phoneticPr fontId="3"/>
  </si>
  <si>
    <t>東金町5-33-18</t>
  </si>
  <si>
    <t>東金町いずみ</t>
  </si>
  <si>
    <t>西亀有4-24-5</t>
    <rPh sb="0" eb="3">
      <t>ニシカメアリ</t>
    </rPh>
    <phoneticPr fontId="3"/>
  </si>
  <si>
    <t>西亀有四丁目</t>
  </si>
  <si>
    <t>白鳥3-2-2</t>
    <rPh sb="0" eb="1">
      <t>シロ</t>
    </rPh>
    <rPh sb="1" eb="2">
      <t>トリ</t>
    </rPh>
    <phoneticPr fontId="3"/>
  </si>
  <si>
    <t>しろふね</t>
  </si>
  <si>
    <t>ウ　児童遊園（続き）</t>
    <rPh sb="7" eb="8">
      <t>ツヅ</t>
    </rPh>
    <phoneticPr fontId="3"/>
  </si>
  <si>
    <t>（環境課）</t>
    <rPh sb="1" eb="3">
      <t>カンキョウ</t>
    </rPh>
    <rPh sb="3" eb="4">
      <t>カ</t>
    </rPh>
    <phoneticPr fontId="3"/>
  </si>
  <si>
    <t>約3,400㎡　延長約100ｍ</t>
    <phoneticPr fontId="3"/>
  </si>
  <si>
    <t>約6,000㎡　延長約590ｍ</t>
    <phoneticPr fontId="3"/>
  </si>
  <si>
    <t>西水元三丁目１番先から
西水元一丁目５番先まで
西水元水辺の公園内ワンド</t>
    <rPh sb="1" eb="3">
      <t>ミズモト</t>
    </rPh>
    <rPh sb="3" eb="4">
      <t>サン</t>
    </rPh>
    <phoneticPr fontId="3"/>
  </si>
  <si>
    <t>指定場所</t>
    <phoneticPr fontId="3"/>
  </si>
  <si>
    <t>お花茶屋二丁目２１番先から
亀有一丁目２７番先まで
（５区間）</t>
    <phoneticPr fontId="3"/>
  </si>
  <si>
    <t>H19.3.31</t>
    <phoneticPr fontId="3"/>
  </si>
  <si>
    <t>指定年月日</t>
    <phoneticPr fontId="3"/>
  </si>
  <si>
    <t>H11.4.1</t>
    <phoneticPr fontId="3"/>
  </si>
  <si>
    <t>西水元水辺の公園
自然再生区域</t>
    <rPh sb="0" eb="3">
      <t>ニシミズモト</t>
    </rPh>
    <rPh sb="3" eb="5">
      <t>ミズベ</t>
    </rPh>
    <rPh sb="6" eb="8">
      <t>コウエン</t>
    </rPh>
    <phoneticPr fontId="3"/>
  </si>
  <si>
    <t>名称</t>
    <phoneticPr fontId="3"/>
  </si>
  <si>
    <t>曳舟川自然再生区域
（亀有・白鳥・お花茶屋地区）</t>
    <rPh sb="2" eb="3">
      <t>カワ</t>
    </rPh>
    <rPh sb="7" eb="8">
      <t>ク</t>
    </rPh>
    <rPh sb="14" eb="15">
      <t>シロ</t>
    </rPh>
    <phoneticPr fontId="3"/>
  </si>
  <si>
    <t>約66,000㎡　延長約1,200ｍ</t>
    <phoneticPr fontId="3"/>
  </si>
  <si>
    <t>約1,000㎡　延長約200ｍ</t>
    <rPh sb="0" eb="1">
      <t>ヤク</t>
    </rPh>
    <rPh sb="8" eb="10">
      <t>エンチョウ</t>
    </rPh>
    <rPh sb="10" eb="11">
      <t>ヤク</t>
    </rPh>
    <phoneticPr fontId="3"/>
  </si>
  <si>
    <t>西新小岩三丁目３５番先から
新小岩一丁目１番先まで
荒川左岸河川敷</t>
    <phoneticPr fontId="3"/>
  </si>
  <si>
    <t>四つ木二丁目２番先から
四つ木一丁目２４番先まで
（橋梁除く）</t>
    <rPh sb="0" eb="1">
      <t>ヨ</t>
    </rPh>
    <rPh sb="2" eb="3">
      <t>ギ</t>
    </rPh>
    <rPh sb="3" eb="4">
      <t>２</t>
    </rPh>
    <rPh sb="4" eb="6">
      <t>チョウメ</t>
    </rPh>
    <rPh sb="7" eb="8">
      <t>バン</t>
    </rPh>
    <rPh sb="8" eb="9">
      <t>サキ</t>
    </rPh>
    <phoneticPr fontId="3"/>
  </si>
  <si>
    <t>H12.3.31</t>
    <phoneticPr fontId="3"/>
  </si>
  <si>
    <t>H9.10.3</t>
    <phoneticPr fontId="3"/>
  </si>
  <si>
    <t>葛飾あらかわ水辺公園
自然再生区域</t>
    <rPh sb="0" eb="2">
      <t>カツシカ</t>
    </rPh>
    <phoneticPr fontId="3"/>
  </si>
  <si>
    <t>曳舟川自然再生区域
（四つ木地区）</t>
    <rPh sb="0" eb="1">
      <t>ヒ</t>
    </rPh>
    <rPh sb="1" eb="2">
      <t>フネ</t>
    </rPh>
    <rPh sb="2" eb="3">
      <t>ガワ</t>
    </rPh>
    <rPh sb="3" eb="5">
      <t>シゼン</t>
    </rPh>
    <rPh sb="5" eb="7">
      <t>サイセイ</t>
    </rPh>
    <rPh sb="7" eb="9">
      <t>クイキ</t>
    </rPh>
    <rPh sb="11" eb="12">
      <t>ヨ</t>
    </rPh>
    <rPh sb="13" eb="14">
      <t>ギ</t>
    </rPh>
    <rPh sb="14" eb="16">
      <t>チク</t>
    </rPh>
    <phoneticPr fontId="3"/>
  </si>
  <si>
    <t>約2,284㎡　延長約196ｍ</t>
    <phoneticPr fontId="3"/>
  </si>
  <si>
    <t>約6,102㎡　延長約615ｍ</t>
    <rPh sb="0" eb="1">
      <t>ヤク</t>
    </rPh>
    <rPh sb="8" eb="10">
      <t>エンチョウ</t>
    </rPh>
    <rPh sb="10" eb="11">
      <t>ヤク</t>
    </rPh>
    <phoneticPr fontId="3"/>
  </si>
  <si>
    <t>四つ木五丁目６番先から
四つ木五丁目２５番先まで
（３区間）</t>
    <phoneticPr fontId="3"/>
  </si>
  <si>
    <t>小菅四丁目２０番先から
小菅三丁目４番先まで
（古隅田川・元隅田橋から
　足立区大六天排水場脇まで）</t>
    <rPh sb="0" eb="2">
      <t>コスゲ</t>
    </rPh>
    <rPh sb="2" eb="3">
      <t>４</t>
    </rPh>
    <rPh sb="3" eb="5">
      <t>チョウメ</t>
    </rPh>
    <rPh sb="7" eb="8">
      <t>バン</t>
    </rPh>
    <rPh sb="8" eb="9">
      <t>サキ</t>
    </rPh>
    <phoneticPr fontId="3"/>
  </si>
  <si>
    <t>H13.3.31</t>
    <phoneticPr fontId="3"/>
  </si>
  <si>
    <t>H9.3.31(区域拡張H11.10.15)</t>
    <rPh sb="8" eb="10">
      <t>クイキ</t>
    </rPh>
    <rPh sb="10" eb="12">
      <t>カクチョウ</t>
    </rPh>
    <phoneticPr fontId="3"/>
  </si>
  <si>
    <t>曳舟川自然再生区域
(宝町･四つ木五丁目地区）</t>
    <rPh sb="2" eb="3">
      <t>カワ</t>
    </rPh>
    <rPh sb="14" eb="15">
      <t>ヨッ</t>
    </rPh>
    <rPh sb="19" eb="20">
      <t>メ</t>
    </rPh>
    <phoneticPr fontId="3"/>
  </si>
  <si>
    <t>古隅田川自然再生区域</t>
    <rPh sb="0" eb="1">
      <t>コ</t>
    </rPh>
    <rPh sb="1" eb="4">
      <t>スミダガワ</t>
    </rPh>
    <rPh sb="4" eb="6">
      <t>シゼン</t>
    </rPh>
    <rPh sb="6" eb="8">
      <t>サイセイ</t>
    </rPh>
    <rPh sb="8" eb="10">
      <t>クイキ</t>
    </rPh>
    <phoneticPr fontId="3"/>
  </si>
  <si>
    <t>（11）自然再生区域</t>
    <phoneticPr fontId="3"/>
  </si>
  <si>
    <t>（公園課・道路管理課）</t>
    <rPh sb="1" eb="4">
      <t>コウエンカ</t>
    </rPh>
    <rPh sb="5" eb="7">
      <t>ドウロ</t>
    </rPh>
    <rPh sb="7" eb="10">
      <t>カンリカ</t>
    </rPh>
    <phoneticPr fontId="3"/>
  </si>
  <si>
    <t>約12,200㎡</t>
    <phoneticPr fontId="3"/>
  </si>
  <si>
    <t>約400㎡</t>
    <rPh sb="0" eb="1">
      <t>ヤク</t>
    </rPh>
    <phoneticPr fontId="3"/>
  </si>
  <si>
    <t>暗渠</t>
    <phoneticPr fontId="3"/>
  </si>
  <si>
    <t>開渠</t>
    <phoneticPr fontId="3"/>
  </si>
  <si>
    <t>公共溝渠</t>
    <rPh sb="0" eb="2">
      <t>コウキョウ</t>
    </rPh>
    <rPh sb="2" eb="4">
      <t>コウキョ</t>
    </rPh>
    <phoneticPr fontId="3"/>
  </si>
  <si>
    <t>西水元六丁目22番先
大場川河川敷中州</t>
    <rPh sb="9" eb="10">
      <t>サキ</t>
    </rPh>
    <phoneticPr fontId="3"/>
  </si>
  <si>
    <t>水元公園４番先
水元さくら堤</t>
    <rPh sb="0" eb="2">
      <t>ミズモト</t>
    </rPh>
    <rPh sb="2" eb="4">
      <t>コウエン</t>
    </rPh>
    <rPh sb="5" eb="6">
      <t>バン</t>
    </rPh>
    <rPh sb="6" eb="7">
      <t>サキ</t>
    </rPh>
    <phoneticPr fontId="3"/>
  </si>
  <si>
    <t>準用河川</t>
    <phoneticPr fontId="3"/>
  </si>
  <si>
    <t>H4.1.1(区域拡張H8.3.1)</t>
    <phoneticPr fontId="3"/>
  </si>
  <si>
    <t>一級河川</t>
    <phoneticPr fontId="3"/>
  </si>
  <si>
    <t>自然植生群落、野鳥、昆虫</t>
    <phoneticPr fontId="3"/>
  </si>
  <si>
    <t>フジバカマの自生地</t>
    <rPh sb="6" eb="9">
      <t>ジセイチ</t>
    </rPh>
    <phoneticPr fontId="3"/>
  </si>
  <si>
    <t>指定内容</t>
    <rPh sb="2" eb="3">
      <t>ナイ</t>
    </rPh>
    <rPh sb="3" eb="4">
      <t>ヨウ</t>
    </rPh>
    <phoneticPr fontId="3"/>
  </si>
  <si>
    <t>延長（m）</t>
    <rPh sb="0" eb="2">
      <t>エンチョウ</t>
    </rPh>
    <phoneticPr fontId="3"/>
  </si>
  <si>
    <t>大場川中州自然保護区域</t>
    <phoneticPr fontId="3"/>
  </si>
  <si>
    <t>水元さくら堤自然保護区域</t>
    <rPh sb="0" eb="2">
      <t>ミズモト</t>
    </rPh>
    <rPh sb="5" eb="6">
      <t>ツツミ</t>
    </rPh>
    <rPh sb="6" eb="8">
      <t>シゼン</t>
    </rPh>
    <rPh sb="8" eb="10">
      <t>ホゴ</t>
    </rPh>
    <rPh sb="10" eb="12">
      <t>クイキ</t>
    </rPh>
    <phoneticPr fontId="3"/>
  </si>
  <si>
    <t>（10）河川</t>
    <rPh sb="4" eb="5">
      <t>カワ</t>
    </rPh>
    <rPh sb="5" eb="6">
      <t>カワ</t>
    </rPh>
    <phoneticPr fontId="3"/>
  </si>
  <si>
    <t>（９）自然保護区域</t>
  </si>
  <si>
    <t>＊累計は、昭和48年度から令和2年度末までの積算。</t>
    <rPh sb="1" eb="3">
      <t>ルイケイ</t>
    </rPh>
    <rPh sb="5" eb="7">
      <t>ショウワ</t>
    </rPh>
    <rPh sb="9" eb="10">
      <t>ネン</t>
    </rPh>
    <rPh sb="10" eb="11">
      <t>ド</t>
    </rPh>
    <rPh sb="13" eb="15">
      <t>レイワ</t>
    </rPh>
    <rPh sb="16" eb="19">
      <t>ネンドマツ</t>
    </rPh>
    <rPh sb="17" eb="18">
      <t>ド</t>
    </rPh>
    <rPh sb="18" eb="19">
      <t>マツ</t>
    </rPh>
    <rPh sb="22" eb="24">
      <t>セキサン</t>
    </rPh>
    <phoneticPr fontId="3"/>
  </si>
  <si>
    <t>延長</t>
    <rPh sb="0" eb="1">
      <t>エン</t>
    </rPh>
    <phoneticPr fontId="3"/>
  </si>
  <si>
    <t>累計</t>
    <phoneticPr fontId="3"/>
  </si>
  <si>
    <t>（単位：ｍ）</t>
    <rPh sb="1" eb="3">
      <t>タンイ</t>
    </rPh>
    <phoneticPr fontId="1"/>
  </si>
  <si>
    <t>（８）水路の埋立て</t>
    <phoneticPr fontId="3"/>
  </si>
  <si>
    <t>（環境課）</t>
  </si>
  <si>
    <t>＊累計は、昭和58年度から令和2年度末までの積算。</t>
    <rPh sb="1" eb="3">
      <t>ルイケイ</t>
    </rPh>
    <rPh sb="5" eb="7">
      <t>ショウワ</t>
    </rPh>
    <rPh sb="9" eb="10">
      <t>ネン</t>
    </rPh>
    <rPh sb="10" eb="11">
      <t>ド</t>
    </rPh>
    <rPh sb="13" eb="15">
      <t>レイワ</t>
    </rPh>
    <rPh sb="16" eb="19">
      <t>ネンドマツ</t>
    </rPh>
    <rPh sb="17" eb="18">
      <t>ド</t>
    </rPh>
    <rPh sb="18" eb="19">
      <t>マツ</t>
    </rPh>
    <rPh sb="22" eb="24">
      <t>セキサン</t>
    </rPh>
    <phoneticPr fontId="3"/>
  </si>
  <si>
    <t>（７）生垣化</t>
    <phoneticPr fontId="3"/>
  </si>
  <si>
    <t>(環境課）</t>
    <rPh sb="1" eb="3">
      <t>カンキョウ</t>
    </rPh>
    <rPh sb="3" eb="4">
      <t>カ</t>
    </rPh>
    <phoneticPr fontId="3"/>
  </si>
  <si>
    <t>（道路補修課・調整課）</t>
    <rPh sb="1" eb="3">
      <t>ドウロ</t>
    </rPh>
    <rPh sb="3" eb="5">
      <t>ホシュウ</t>
    </rPh>
    <rPh sb="5" eb="6">
      <t>カ</t>
    </rPh>
    <phoneticPr fontId="3"/>
  </si>
  <si>
    <t>土地提供者(人)</t>
    <rPh sb="6" eb="7">
      <t>ヒト</t>
    </rPh>
    <phoneticPr fontId="3"/>
  </si>
  <si>
    <t>箇所数(箇所)</t>
    <rPh sb="4" eb="6">
      <t>カショ</t>
    </rPh>
    <phoneticPr fontId="3"/>
  </si>
  <si>
    <t>区画数(区画)</t>
    <rPh sb="4" eb="6">
      <t>クカク</t>
    </rPh>
    <phoneticPr fontId="3"/>
  </si>
  <si>
    <t>所有者数(人)</t>
    <rPh sb="5" eb="6">
      <t>ニン</t>
    </rPh>
    <phoneticPr fontId="3"/>
  </si>
  <si>
    <t>樹林</t>
    <rPh sb="0" eb="1">
      <t>キ</t>
    </rPh>
    <rPh sb="1" eb="2">
      <t>ハヤシ</t>
    </rPh>
    <phoneticPr fontId="3"/>
  </si>
  <si>
    <t>樹木数(本)</t>
    <rPh sb="4" eb="5">
      <t>ホン</t>
    </rPh>
    <phoneticPr fontId="3"/>
  </si>
  <si>
    <t>樹木</t>
    <rPh sb="0" eb="1">
      <t>キ</t>
    </rPh>
    <rPh sb="1" eb="2">
      <t>キ</t>
    </rPh>
    <phoneticPr fontId="3"/>
  </si>
  <si>
    <t>（６）区民農園</t>
  </si>
  <si>
    <t>（５）保存樹木・樹林の指定</t>
  </si>
  <si>
    <t>（単位：本）</t>
    <rPh sb="1" eb="3">
      <t>タンイ</t>
    </rPh>
    <rPh sb="4" eb="5">
      <t>ホン</t>
    </rPh>
    <phoneticPr fontId="3"/>
  </si>
  <si>
    <t>（４）街路樹</t>
    <phoneticPr fontId="3"/>
  </si>
  <si>
    <t>＊昼間（5時～20時）</t>
    <phoneticPr fontId="3"/>
  </si>
  <si>
    <t>１時間値が0.06ppm以下であること。</t>
  </si>
  <si>
    <t>環境基準</t>
    <phoneticPr fontId="3"/>
  </si>
  <si>
    <t>昼間の1時間値が
注意報レベル(0.12ppm)
以上の日数（日）</t>
    <rPh sb="9" eb="11">
      <t>チュウイ</t>
    </rPh>
    <rPh sb="31" eb="32">
      <t>ヒ</t>
    </rPh>
    <phoneticPr fontId="3"/>
  </si>
  <si>
    <t>×</t>
    <phoneticPr fontId="3"/>
  </si>
  <si>
    <t>×</t>
  </si>
  <si>
    <t>環境基準達成状況</t>
    <phoneticPr fontId="3"/>
  </si>
  <si>
    <t>昼間の1時間値の最高値(ppm)</t>
    <rPh sb="8" eb="10">
      <t>サイコウ</t>
    </rPh>
    <phoneticPr fontId="3"/>
  </si>
  <si>
    <t>昼間の平均値(ppm)</t>
    <phoneticPr fontId="3"/>
  </si>
  <si>
    <t>平成23</t>
    <rPh sb="0" eb="2">
      <t>ヘイセイ</t>
    </rPh>
    <phoneticPr fontId="3"/>
  </si>
  <si>
    <t>項目　　　　　　　 　　　年度</t>
    <rPh sb="0" eb="2">
      <t>コウモク</t>
    </rPh>
    <rPh sb="13" eb="15">
      <t>ネンド</t>
    </rPh>
    <phoneticPr fontId="3"/>
  </si>
  <si>
    <r>
      <t>ウ　光化学オキシダント（Ｏ</t>
    </r>
    <r>
      <rPr>
        <vertAlign val="subscript"/>
        <sz val="11"/>
        <color theme="1"/>
        <rFont val="ＭＳ ゴシック"/>
        <family val="3"/>
        <charset val="128"/>
      </rPr>
      <t>Ｘ</t>
    </r>
    <r>
      <rPr>
        <sz val="11"/>
        <color theme="1"/>
        <rFont val="ＭＳ ゴシック"/>
        <family val="3"/>
        <charset val="128"/>
      </rPr>
      <t>）</t>
    </r>
    <phoneticPr fontId="3"/>
  </si>
  <si>
    <t>１時間値の１日平均値が0.04ppmから0.06ppmまでのゾーン内またはそれ以下であること。</t>
    <phoneticPr fontId="3"/>
  </si>
  <si>
    <t>日平均値の最高値(ppm)</t>
    <rPh sb="5" eb="7">
      <t>サイコウ</t>
    </rPh>
    <phoneticPr fontId="3"/>
  </si>
  <si>
    <t>１時間値の最高値(ppm)</t>
    <rPh sb="5" eb="7">
      <t>サイコウ</t>
    </rPh>
    <phoneticPr fontId="3"/>
  </si>
  <si>
    <t>〇</t>
    <phoneticPr fontId="3"/>
  </si>
  <si>
    <t>環境基準長期的評価</t>
    <phoneticPr fontId="3"/>
  </si>
  <si>
    <t>98％値(ppm)</t>
    <phoneticPr fontId="3"/>
  </si>
  <si>
    <t>平均値(ppm)</t>
    <phoneticPr fontId="3"/>
  </si>
  <si>
    <r>
      <t>イ　二酸化窒素（ＮＯ</t>
    </r>
    <r>
      <rPr>
        <vertAlign val="subscript"/>
        <sz val="11"/>
        <color theme="1"/>
        <rFont val="ＭＳ ゴシック"/>
        <family val="3"/>
        <charset val="128"/>
      </rPr>
      <t>２</t>
    </r>
    <r>
      <rPr>
        <sz val="11"/>
        <color theme="1"/>
        <rFont val="ＭＳ ゴシック"/>
        <family val="3"/>
        <charset val="128"/>
      </rPr>
      <t>）</t>
    </r>
    <rPh sb="2" eb="5">
      <t>ニサンカ</t>
    </rPh>
    <rPh sb="5" eb="7">
      <t>チッソ</t>
    </rPh>
    <phoneticPr fontId="3"/>
  </si>
  <si>
    <r>
      <t>１時間値の１日平均値が0.10㎎/ｍ</t>
    </r>
    <r>
      <rPr>
        <vertAlign val="superscript"/>
        <sz val="11"/>
        <color theme="1"/>
        <rFont val="ＭＳ Ｐゴシック"/>
        <family val="3"/>
        <charset val="128"/>
      </rPr>
      <t>３</t>
    </r>
    <r>
      <rPr>
        <sz val="11"/>
        <color theme="1"/>
        <rFont val="ＭＳ Ｐゴシック"/>
        <family val="3"/>
        <charset val="128"/>
      </rPr>
      <t>以下であり、かつ、１時間値が0.20㎎/ｍ</t>
    </r>
    <r>
      <rPr>
        <vertAlign val="superscript"/>
        <sz val="11"/>
        <color theme="1"/>
        <rFont val="ＭＳ Ｐゴシック"/>
        <family val="3"/>
        <charset val="128"/>
      </rPr>
      <t>３</t>
    </r>
    <r>
      <rPr>
        <sz val="11"/>
        <color theme="1"/>
        <rFont val="ＭＳ Ｐゴシック"/>
        <family val="3"/>
        <charset val="128"/>
      </rPr>
      <t>以下であること。</t>
    </r>
    <phoneticPr fontId="3"/>
  </si>
  <si>
    <t>無</t>
    <rPh sb="0" eb="1">
      <t>ム</t>
    </rPh>
    <phoneticPr fontId="3"/>
  </si>
  <si>
    <t>無</t>
    <rPh sb="0" eb="1">
      <t>ナ</t>
    </rPh>
    <phoneticPr fontId="3"/>
  </si>
  <si>
    <t>無</t>
    <rPh sb="0" eb="1">
      <t>ナシ</t>
    </rPh>
    <phoneticPr fontId="3"/>
  </si>
  <si>
    <t>無</t>
  </si>
  <si>
    <t>2日連続した環境基準の超過</t>
    <rPh sb="1" eb="2">
      <t>ニチ</t>
    </rPh>
    <rPh sb="2" eb="4">
      <t>レンゾク</t>
    </rPh>
    <rPh sb="6" eb="8">
      <t>カンキョウ</t>
    </rPh>
    <rPh sb="8" eb="10">
      <t>キジュン</t>
    </rPh>
    <rPh sb="11" eb="13">
      <t>チョウカ</t>
    </rPh>
    <phoneticPr fontId="3"/>
  </si>
  <si>
    <r>
      <t>1時間値の最高値(mg/m</t>
    </r>
    <r>
      <rPr>
        <vertAlign val="superscript"/>
        <sz val="10"/>
        <color theme="1"/>
        <rFont val="ＭＳ ゴシック"/>
        <family val="3"/>
        <charset val="128"/>
      </rPr>
      <t>3</t>
    </r>
    <r>
      <rPr>
        <sz val="10"/>
        <color theme="1"/>
        <rFont val="ＭＳ ゴシック"/>
        <family val="3"/>
        <charset val="128"/>
      </rPr>
      <t>)</t>
    </r>
    <rPh sb="5" eb="7">
      <t>サイコウ</t>
    </rPh>
    <phoneticPr fontId="3"/>
  </si>
  <si>
    <r>
      <t>2％除外値(mg/m</t>
    </r>
    <r>
      <rPr>
        <vertAlign val="superscript"/>
        <sz val="11"/>
        <color theme="1"/>
        <rFont val="ＭＳ ゴシック"/>
        <family val="3"/>
        <charset val="128"/>
      </rPr>
      <t>3</t>
    </r>
    <r>
      <rPr>
        <sz val="11"/>
        <color theme="1"/>
        <rFont val="ＭＳ ゴシック"/>
        <family val="3"/>
        <charset val="128"/>
      </rPr>
      <t>)</t>
    </r>
    <phoneticPr fontId="3"/>
  </si>
  <si>
    <r>
      <t>平均値(mg/m</t>
    </r>
    <r>
      <rPr>
        <vertAlign val="superscript"/>
        <sz val="11"/>
        <color theme="1"/>
        <rFont val="ＭＳ ゴシック"/>
        <family val="3"/>
        <charset val="128"/>
      </rPr>
      <t>3</t>
    </r>
    <r>
      <rPr>
        <sz val="11"/>
        <color theme="1"/>
        <rFont val="ＭＳ ゴシック"/>
        <family val="3"/>
        <charset val="128"/>
      </rPr>
      <t>)</t>
    </r>
    <phoneticPr fontId="3"/>
  </si>
  <si>
    <t>ア　浮遊粒子状物質（ＳＰＭ）</t>
    <rPh sb="2" eb="4">
      <t>フユウ</t>
    </rPh>
    <rPh sb="4" eb="7">
      <t>リュウシジョウ</t>
    </rPh>
    <rPh sb="7" eb="9">
      <t>ブッシツ</t>
    </rPh>
    <phoneticPr fontId="3"/>
  </si>
  <si>
    <t>（２）大気汚染（水元一般環境大気測定局）</t>
    <rPh sb="10" eb="12">
      <t>イッパン</t>
    </rPh>
    <rPh sb="12" eb="14">
      <t>カンキョウ</t>
    </rPh>
    <rPh sb="14" eb="16">
      <t>タイキ</t>
    </rPh>
    <rPh sb="18" eb="19">
      <t>キョク</t>
    </rPh>
    <phoneticPr fontId="3"/>
  </si>
  <si>
    <t>一般</t>
    <rPh sb="0" eb="1">
      <t>イチ</t>
    </rPh>
    <rPh sb="1" eb="2">
      <t>バン</t>
    </rPh>
    <phoneticPr fontId="3"/>
  </si>
  <si>
    <t>建設作業</t>
    <phoneticPr fontId="3"/>
  </si>
  <si>
    <t>指定作業場</t>
    <rPh sb="4" eb="5">
      <t>ジョウ</t>
    </rPh>
    <phoneticPr fontId="3"/>
  </si>
  <si>
    <t>工場</t>
    <phoneticPr fontId="3"/>
  </si>
  <si>
    <t>イ　年度別・発生源別受付件数</t>
    <phoneticPr fontId="3"/>
  </si>
  <si>
    <t>振動</t>
    <phoneticPr fontId="3"/>
  </si>
  <si>
    <t>騒音</t>
    <phoneticPr fontId="3"/>
  </si>
  <si>
    <t>汚水</t>
    <phoneticPr fontId="3"/>
  </si>
  <si>
    <t>悪臭</t>
    <phoneticPr fontId="3"/>
  </si>
  <si>
    <t>有害ガス</t>
    <rPh sb="1" eb="2">
      <t>ガイ</t>
    </rPh>
    <phoneticPr fontId="3"/>
  </si>
  <si>
    <t>粉じん</t>
    <phoneticPr fontId="3"/>
  </si>
  <si>
    <t>ばい煙</t>
    <phoneticPr fontId="3"/>
  </si>
  <si>
    <t>ア　年度別・現象受付件数</t>
    <phoneticPr fontId="3"/>
  </si>
  <si>
    <t>（１）公害問題苦情受付件数</t>
    <rPh sb="8" eb="9">
      <t>ジョウ</t>
    </rPh>
    <phoneticPr fontId="3"/>
  </si>
  <si>
    <t>５　生活環境保全</t>
    <phoneticPr fontId="3"/>
  </si>
  <si>
    <t>＊調査場所9 都道308号の令和2年度数値は、道路工事のため近傍（堀切2丁目）での測定値</t>
    <rPh sb="1" eb="3">
      <t>チョウサ</t>
    </rPh>
    <rPh sb="3" eb="5">
      <t>バショ</t>
    </rPh>
    <rPh sb="7" eb="9">
      <t>トドウ</t>
    </rPh>
    <rPh sb="12" eb="13">
      <t>ゴウ</t>
    </rPh>
    <rPh sb="19" eb="21">
      <t>スウチ</t>
    </rPh>
    <rPh sb="23" eb="25">
      <t>ドウロ</t>
    </rPh>
    <rPh sb="25" eb="27">
      <t>コウジ</t>
    </rPh>
    <rPh sb="30" eb="32">
      <t>キンボウ</t>
    </rPh>
    <rPh sb="33" eb="35">
      <t>ホリキリ</t>
    </rPh>
    <rPh sb="36" eb="38">
      <t>チョウメ</t>
    </rPh>
    <rPh sb="41" eb="43">
      <t>ソクテイ</t>
    </rPh>
    <rPh sb="43" eb="44">
      <t>アタイ</t>
    </rPh>
    <phoneticPr fontId="3"/>
  </si>
  <si>
    <t>（環境課）</t>
    <phoneticPr fontId="3"/>
  </si>
  <si>
    <t>＊等価騒音レベル</t>
    <phoneticPr fontId="3"/>
  </si>
  <si>
    <t>(水元1丁目)</t>
    <phoneticPr fontId="1"/>
  </si>
  <si>
    <t>区道408号</t>
    <rPh sb="0" eb="2">
      <t>クドウ</t>
    </rPh>
    <rPh sb="5" eb="6">
      <t>ゴウ</t>
    </rPh>
    <phoneticPr fontId="3"/>
  </si>
  <si>
    <t>(東四つ木1丁目)</t>
    <phoneticPr fontId="1"/>
  </si>
  <si>
    <t>都道450号</t>
    <phoneticPr fontId="3"/>
  </si>
  <si>
    <t>(堀切2丁目)</t>
    <phoneticPr fontId="1"/>
  </si>
  <si>
    <t>(高砂1丁目)</t>
    <phoneticPr fontId="1"/>
  </si>
  <si>
    <t>都道318号</t>
    <phoneticPr fontId="3"/>
  </si>
  <si>
    <t>(亀有3丁目)</t>
    <phoneticPr fontId="1"/>
  </si>
  <si>
    <t>(東新小岩3丁目)</t>
    <phoneticPr fontId="1"/>
  </si>
  <si>
    <t>都道315号</t>
    <phoneticPr fontId="3"/>
  </si>
  <si>
    <t>(東立石2丁目)</t>
    <phoneticPr fontId="1"/>
  </si>
  <si>
    <t>都道308号</t>
    <rPh sb="0" eb="2">
      <t>トドウ</t>
    </rPh>
    <rPh sb="5" eb="6">
      <t>ゴウ</t>
    </rPh>
    <phoneticPr fontId="3"/>
  </si>
  <si>
    <t>(堀切3丁目)</t>
    <phoneticPr fontId="1"/>
  </si>
  <si>
    <t>(小菅1丁目)</t>
    <phoneticPr fontId="1"/>
  </si>
  <si>
    <t>(柴又4丁目)</t>
    <phoneticPr fontId="1"/>
  </si>
  <si>
    <t>都道307号</t>
    <phoneticPr fontId="3"/>
  </si>
  <si>
    <t>(水元3丁目)</t>
    <phoneticPr fontId="1"/>
  </si>
  <si>
    <t>(西水元5丁目)</t>
    <phoneticPr fontId="1"/>
  </si>
  <si>
    <t>(奥戸2丁目)</t>
    <phoneticPr fontId="1"/>
  </si>
  <si>
    <t>都道60号</t>
    <phoneticPr fontId="3"/>
  </si>
  <si>
    <t>(東金町8丁目)</t>
    <phoneticPr fontId="1"/>
  </si>
  <si>
    <t>国道298号</t>
    <rPh sb="0" eb="2">
      <t>コクドウ</t>
    </rPh>
    <phoneticPr fontId="3"/>
  </si>
  <si>
    <t>(四つ木5丁目)</t>
    <phoneticPr fontId="1"/>
  </si>
  <si>
    <t>国道6号</t>
    <rPh sb="0" eb="1">
      <t>クニ</t>
    </rPh>
    <phoneticPr fontId="3"/>
  </si>
  <si>
    <t>(金町3丁目)</t>
    <rPh sb="4" eb="6">
      <t>チョウメ</t>
    </rPh>
    <phoneticPr fontId="3"/>
  </si>
  <si>
    <t>国道6号</t>
    <phoneticPr fontId="3"/>
  </si>
  <si>
    <t>夜間（22時～翌6時）</t>
    <phoneticPr fontId="3"/>
  </si>
  <si>
    <t>昼間（6～22時）</t>
    <phoneticPr fontId="3"/>
  </si>
  <si>
    <t>　　　　　　　　　 　　　　　時間区分
調査場所　　　　　 　　　　　　　年度</t>
    <rPh sb="15" eb="17">
      <t>ジカン</t>
    </rPh>
    <rPh sb="17" eb="19">
      <t>クブン</t>
    </rPh>
    <rPh sb="20" eb="22">
      <t>チョウサ</t>
    </rPh>
    <rPh sb="22" eb="24">
      <t>バショ</t>
    </rPh>
    <rPh sb="37" eb="39">
      <t>ネンド</t>
    </rPh>
    <phoneticPr fontId="3"/>
  </si>
  <si>
    <t>（単位：デシベル）</t>
    <phoneticPr fontId="3"/>
  </si>
  <si>
    <t>（６）道路騒音</t>
    <phoneticPr fontId="3"/>
  </si>
  <si>
    <t>＊綾瀬川水戸橋については平成29年までで調査を終了した。</t>
    <rPh sb="1" eb="3">
      <t>アヤセ</t>
    </rPh>
    <rPh sb="3" eb="4">
      <t>ガワ</t>
    </rPh>
    <rPh sb="4" eb="6">
      <t>ミト</t>
    </rPh>
    <rPh sb="6" eb="7">
      <t>バシ</t>
    </rPh>
    <rPh sb="12" eb="14">
      <t>ヘイセイ</t>
    </rPh>
    <rPh sb="16" eb="17">
      <t>ネン</t>
    </rPh>
    <rPh sb="20" eb="22">
      <t>チョウサ</t>
    </rPh>
    <rPh sb="23" eb="25">
      <t>シュウリョウ</t>
    </rPh>
    <phoneticPr fontId="3"/>
  </si>
  <si>
    <t>＊大場川の水域類型の指定に係る環境基準値の設定は、平成29年4月1日より適用。</t>
    <rPh sb="1" eb="3">
      <t>オオバ</t>
    </rPh>
    <rPh sb="3" eb="4">
      <t>ガワ</t>
    </rPh>
    <rPh sb="5" eb="7">
      <t>スイイキ</t>
    </rPh>
    <rPh sb="7" eb="9">
      <t>ルイケイ</t>
    </rPh>
    <rPh sb="10" eb="12">
      <t>シテイ</t>
    </rPh>
    <rPh sb="13" eb="14">
      <t>カカワ</t>
    </rPh>
    <rPh sb="15" eb="17">
      <t>カンキョウ</t>
    </rPh>
    <rPh sb="17" eb="19">
      <t>キジュン</t>
    </rPh>
    <rPh sb="19" eb="20">
      <t>アタイ</t>
    </rPh>
    <rPh sb="21" eb="23">
      <t>セッテイ</t>
    </rPh>
    <rPh sb="25" eb="27">
      <t>ヘイセイ</t>
    </rPh>
    <rPh sb="29" eb="30">
      <t>ネン</t>
    </rPh>
    <rPh sb="31" eb="32">
      <t>ガツ</t>
    </rPh>
    <rPh sb="33" eb="34">
      <t>ニチ</t>
    </rPh>
    <rPh sb="36" eb="38">
      <t>テキヨウ</t>
    </rPh>
    <phoneticPr fontId="3"/>
  </si>
  <si>
    <t>　最新年度の測定値は令和3年7月1日現在未公表。</t>
    <rPh sb="6" eb="9">
      <t>ソクテイチ</t>
    </rPh>
    <rPh sb="10" eb="12">
      <t>レイワ</t>
    </rPh>
    <rPh sb="13" eb="14">
      <t>ネン</t>
    </rPh>
    <rPh sb="15" eb="16">
      <t>ガツ</t>
    </rPh>
    <rPh sb="17" eb="18">
      <t>ニチ</t>
    </rPh>
    <rPh sb="18" eb="20">
      <t>ゲンザイ</t>
    </rPh>
    <rPh sb="20" eb="23">
      <t>ミコウヒョウ</t>
    </rPh>
    <phoneticPr fontId="1"/>
  </si>
  <si>
    <t>＊飯塚橋、高砂橋及び堀切橋は国による測定、平和橋及び葛三橋は都による測定であり、</t>
    <rPh sb="1" eb="3">
      <t>イイヅカ</t>
    </rPh>
    <rPh sb="3" eb="4">
      <t>ハシ</t>
    </rPh>
    <rPh sb="5" eb="7">
      <t>タカサゴ</t>
    </rPh>
    <rPh sb="7" eb="8">
      <t>ハシ</t>
    </rPh>
    <rPh sb="8" eb="9">
      <t>オヨ</t>
    </rPh>
    <rPh sb="10" eb="12">
      <t>ホリキリ</t>
    </rPh>
    <rPh sb="12" eb="13">
      <t>バシ</t>
    </rPh>
    <rPh sb="14" eb="15">
      <t>クニ</t>
    </rPh>
    <rPh sb="18" eb="20">
      <t>ソクテイ</t>
    </rPh>
    <rPh sb="21" eb="23">
      <t>ヘイワ</t>
    </rPh>
    <rPh sb="23" eb="24">
      <t>ハシ</t>
    </rPh>
    <rPh sb="24" eb="25">
      <t>オヨ</t>
    </rPh>
    <rPh sb="26" eb="27">
      <t>クズ</t>
    </rPh>
    <rPh sb="27" eb="29">
      <t>ミハシ</t>
    </rPh>
    <rPh sb="30" eb="31">
      <t>ト</t>
    </rPh>
    <rPh sb="34" eb="36">
      <t>ソクテイ</t>
    </rPh>
    <phoneticPr fontId="3"/>
  </si>
  <si>
    <t>＊年度平均値</t>
    <rPh sb="1" eb="3">
      <t>ネンド</t>
    </rPh>
    <rPh sb="3" eb="6">
      <t>ヘイキンチ</t>
    </rPh>
    <phoneticPr fontId="3"/>
  </si>
  <si>
    <t>内溜</t>
    <phoneticPr fontId="3"/>
  </si>
  <si>
    <t>水元大橋</t>
    <phoneticPr fontId="3"/>
  </si>
  <si>
    <t>旧山王台公園</t>
    <phoneticPr fontId="3"/>
  </si>
  <si>
    <t>水元小合溜</t>
    <rPh sb="0" eb="2">
      <t>ミズモト</t>
    </rPh>
    <phoneticPr fontId="3"/>
  </si>
  <si>
    <t>５以下</t>
    <phoneticPr fontId="3"/>
  </si>
  <si>
    <t>葛三橋</t>
    <phoneticPr fontId="3"/>
  </si>
  <si>
    <t>大場川</t>
    <phoneticPr fontId="3"/>
  </si>
  <si>
    <t>堀切橋</t>
    <phoneticPr fontId="3"/>
  </si>
  <si>
    <t>荒川</t>
    <phoneticPr fontId="3"/>
  </si>
  <si>
    <t>木根川橋</t>
    <phoneticPr fontId="3"/>
  </si>
  <si>
    <t>水戸橋</t>
    <phoneticPr fontId="3"/>
  </si>
  <si>
    <t>綾瀬川</t>
    <phoneticPr fontId="3"/>
  </si>
  <si>
    <t>細田橋</t>
    <phoneticPr fontId="3"/>
  </si>
  <si>
    <t>新中川</t>
    <phoneticPr fontId="3"/>
  </si>
  <si>
    <t>平和橋</t>
    <phoneticPr fontId="3"/>
  </si>
  <si>
    <t>高砂橋</t>
    <phoneticPr fontId="3"/>
  </si>
  <si>
    <t>飯塚橋</t>
    <phoneticPr fontId="3"/>
  </si>
  <si>
    <t>中川</t>
    <phoneticPr fontId="3"/>
  </si>
  <si>
    <t>２以下</t>
    <phoneticPr fontId="3"/>
  </si>
  <si>
    <t>葛飾大橋</t>
    <phoneticPr fontId="3"/>
  </si>
  <si>
    <t>江戸川</t>
    <phoneticPr fontId="3"/>
  </si>
  <si>
    <t>測定箇所　　     　   　 年度　　</t>
    <rPh sb="17" eb="19">
      <t>ネンド</t>
    </rPh>
    <phoneticPr fontId="3"/>
  </si>
  <si>
    <t>（単位：mg/ℓ）</t>
    <phoneticPr fontId="3"/>
  </si>
  <si>
    <t>BOD（生物化学的酸素要求量）</t>
  </si>
  <si>
    <t>（５）水質汚濁</t>
    <phoneticPr fontId="3"/>
  </si>
  <si>
    <t>＊平成23年度は測定箇所を33か所に拡大した12月の平均値、平成24年度以降は各年度4月の平均値</t>
    <rPh sb="1" eb="3">
      <t>ヘイセイ</t>
    </rPh>
    <rPh sb="5" eb="7">
      <t>ネンド</t>
    </rPh>
    <rPh sb="8" eb="10">
      <t>ソクテイ</t>
    </rPh>
    <rPh sb="10" eb="12">
      <t>カショ</t>
    </rPh>
    <rPh sb="16" eb="17">
      <t>ショ</t>
    </rPh>
    <rPh sb="18" eb="20">
      <t>カクダイ</t>
    </rPh>
    <rPh sb="24" eb="25">
      <t>ガツ</t>
    </rPh>
    <rPh sb="26" eb="29">
      <t>ヘイキンチ</t>
    </rPh>
    <rPh sb="30" eb="32">
      <t>ヘイセイ</t>
    </rPh>
    <rPh sb="34" eb="38">
      <t>ネンドイコウ</t>
    </rPh>
    <rPh sb="39" eb="42">
      <t>カクネンド</t>
    </rPh>
    <rPh sb="43" eb="44">
      <t>ガツ</t>
    </rPh>
    <rPh sb="45" eb="48">
      <t>ヘイキンチ</t>
    </rPh>
    <phoneticPr fontId="3"/>
  </si>
  <si>
    <t>＊測定は平成23年6月に7か所で開始。</t>
    <rPh sb="1" eb="3">
      <t>ソクテイ</t>
    </rPh>
    <rPh sb="4" eb="6">
      <t>ヘイセイ</t>
    </rPh>
    <rPh sb="8" eb="9">
      <t>ネン</t>
    </rPh>
    <rPh sb="10" eb="11">
      <t>ガツ</t>
    </rPh>
    <rPh sb="14" eb="15">
      <t>ショ</t>
    </rPh>
    <rPh sb="16" eb="18">
      <t>カイシ</t>
    </rPh>
    <phoneticPr fontId="3"/>
  </si>
  <si>
    <t>0.028～0.079μSv/h</t>
    <phoneticPr fontId="3"/>
  </si>
  <si>
    <t>福島第一原発事故前の
平均値（新宿区）</t>
    <rPh sb="0" eb="2">
      <t>フクシマ</t>
    </rPh>
    <rPh sb="2" eb="4">
      <t>ダイイチ</t>
    </rPh>
    <rPh sb="4" eb="6">
      <t>ゲンパツ</t>
    </rPh>
    <rPh sb="6" eb="8">
      <t>ジコ</t>
    </rPh>
    <rPh sb="8" eb="9">
      <t>マエ</t>
    </rPh>
    <rPh sb="11" eb="14">
      <t>ヘイキンチ</t>
    </rPh>
    <rPh sb="15" eb="18">
      <t>シンジュクク</t>
    </rPh>
    <phoneticPr fontId="3"/>
  </si>
  <si>
    <t>平均値(μSv/h)</t>
    <phoneticPr fontId="3"/>
  </si>
  <si>
    <t>項目　　　 　　　  　　　年度</t>
    <rPh sb="0" eb="2">
      <t>コウモク</t>
    </rPh>
    <rPh sb="14" eb="16">
      <t>ネンド</t>
    </rPh>
    <phoneticPr fontId="3"/>
  </si>
  <si>
    <t>（４）空間放射線量（区内33か所平均値）</t>
    <rPh sb="3" eb="5">
      <t>クウカン</t>
    </rPh>
    <rPh sb="5" eb="8">
      <t>ホウシャセン</t>
    </rPh>
    <rPh sb="8" eb="9">
      <t>リョウ</t>
    </rPh>
    <rPh sb="10" eb="11">
      <t>ク</t>
    </rPh>
    <rPh sb="11" eb="12">
      <t>ナイ</t>
    </rPh>
    <rPh sb="15" eb="16">
      <t>ショ</t>
    </rPh>
    <rPh sb="16" eb="19">
      <t>ヘイキンチ</t>
    </rPh>
    <phoneticPr fontId="3"/>
  </si>
  <si>
    <t>＊土壌は、都の調査結果。平成25年度は小菅、平成27年度は堀切、平成29年度は四つ木にて実施。</t>
    <rPh sb="1" eb="3">
      <t>ドジョウ</t>
    </rPh>
    <rPh sb="5" eb="6">
      <t>ト</t>
    </rPh>
    <rPh sb="7" eb="9">
      <t>チョウサ</t>
    </rPh>
    <rPh sb="9" eb="11">
      <t>ケッカ</t>
    </rPh>
    <rPh sb="12" eb="14">
      <t>ヘイセイ</t>
    </rPh>
    <rPh sb="16" eb="18">
      <t>ネンド</t>
    </rPh>
    <rPh sb="19" eb="21">
      <t>コスゲ</t>
    </rPh>
    <rPh sb="22" eb="24">
      <t>ヘイセイ</t>
    </rPh>
    <rPh sb="26" eb="28">
      <t>ネンド</t>
    </rPh>
    <rPh sb="29" eb="31">
      <t>ホリキリ</t>
    </rPh>
    <rPh sb="32" eb="34">
      <t>ヘイセイ</t>
    </rPh>
    <rPh sb="36" eb="38">
      <t>ネンド</t>
    </rPh>
    <rPh sb="39" eb="40">
      <t>ヨ</t>
    </rPh>
    <rPh sb="41" eb="42">
      <t>ギ</t>
    </rPh>
    <rPh sb="44" eb="46">
      <t>ジッシ</t>
    </rPh>
    <phoneticPr fontId="3"/>
  </si>
  <si>
    <t>　-パラ-ジオキシンの毒性に換算した値であることを示す。</t>
    <phoneticPr fontId="3"/>
  </si>
  <si>
    <t>＊ＴＥＱ：毒性等量の略でダイオキシン類の量を最も毒性の強い２,３,７,８-四塩化ジベンゾ</t>
    <rPh sb="37" eb="38">
      <t>シ</t>
    </rPh>
    <rPh sb="38" eb="39">
      <t>シオ</t>
    </rPh>
    <phoneticPr fontId="3"/>
  </si>
  <si>
    <t>＊ｐｇ(ピコグラム）：1兆分の1グラムを表す単位</t>
    <phoneticPr fontId="3"/>
  </si>
  <si>
    <t>1,000以下</t>
    <phoneticPr fontId="3"/>
  </si>
  <si>
    <t>土壌</t>
    <phoneticPr fontId="3"/>
  </si>
  <si>
    <t>0.6以下</t>
    <phoneticPr fontId="3"/>
  </si>
  <si>
    <t>大気（立石）</t>
    <rPh sb="0" eb="2">
      <t>タイキ</t>
    </rPh>
    <rPh sb="3" eb="5">
      <t>タテイシ</t>
    </rPh>
    <phoneticPr fontId="3"/>
  </si>
  <si>
    <t>大気（水元）</t>
    <rPh sb="3" eb="5">
      <t>ミズモト</t>
    </rPh>
    <phoneticPr fontId="3"/>
  </si>
  <si>
    <t>環境基準値</t>
    <rPh sb="4" eb="5">
      <t>アタイ</t>
    </rPh>
    <phoneticPr fontId="3"/>
  </si>
  <si>
    <t>項目・調査地点　 　　　　年度</t>
    <rPh sb="13" eb="15">
      <t>ネンド</t>
    </rPh>
    <phoneticPr fontId="3"/>
  </si>
  <si>
    <r>
      <t>（単位：大気pg-TEQ/ｍ</t>
    </r>
    <r>
      <rPr>
        <vertAlign val="superscript"/>
        <sz val="11"/>
        <rFont val="ＭＳ ゴシック"/>
        <family val="3"/>
        <charset val="128"/>
      </rPr>
      <t>3</t>
    </r>
    <r>
      <rPr>
        <sz val="11"/>
        <rFont val="ＭＳ ゴシック"/>
        <family val="3"/>
        <charset val="128"/>
      </rPr>
      <t>、土壌pg-TEQ/g）</t>
    </r>
    <rPh sb="16" eb="18">
      <t>ドジョウ</t>
    </rPh>
    <phoneticPr fontId="3"/>
  </si>
  <si>
    <t>（３）ダイオキシン類調査</t>
    <phoneticPr fontId="3"/>
  </si>
  <si>
    <t>（清掃事務所）</t>
    <phoneticPr fontId="3"/>
  </si>
  <si>
    <t>１か月
当たり</t>
    <rPh sb="4" eb="5">
      <t>ア</t>
    </rPh>
    <phoneticPr fontId="3"/>
  </si>
  <si>
    <t>処理件数</t>
    <phoneticPr fontId="3"/>
  </si>
  <si>
    <t>１日
当たり</t>
    <phoneticPr fontId="3"/>
  </si>
  <si>
    <t>動物死体</t>
    <phoneticPr fontId="3"/>
  </si>
  <si>
    <t>年間処理件数</t>
    <phoneticPr fontId="3"/>
  </si>
  <si>
    <t>区分　　　　　　  年度</t>
    <rPh sb="0" eb="2">
      <t>クブン</t>
    </rPh>
    <rPh sb="10" eb="12">
      <t>ネンド</t>
    </rPh>
    <phoneticPr fontId="3"/>
  </si>
  <si>
    <t>（11）動物死体処理件数</t>
    <phoneticPr fontId="3"/>
  </si>
  <si>
    <t>＊世帯数には外国人世帯を含む。</t>
    <phoneticPr fontId="3"/>
  </si>
  <si>
    <t>粗大ごみ</t>
    <phoneticPr fontId="3"/>
  </si>
  <si>
    <r>
      <t xml:space="preserve">不燃ごみ
</t>
    </r>
    <r>
      <rPr>
        <sz val="9"/>
        <rFont val="ＭＳ ゴシック"/>
        <family val="3"/>
        <charset val="128"/>
      </rPr>
      <t>（燃やさない
　ごみ）</t>
    </r>
    <phoneticPr fontId="3"/>
  </si>
  <si>
    <r>
      <t xml:space="preserve">可燃ごみ
</t>
    </r>
    <r>
      <rPr>
        <sz val="9"/>
        <rFont val="ＭＳ ゴシック"/>
        <family val="3"/>
        <charset val="128"/>
      </rPr>
      <t>（燃やす
　ごみ）</t>
    </r>
    <phoneticPr fontId="3"/>
  </si>
  <si>
    <t>ごみ収集量（ｔ）</t>
    <phoneticPr fontId="3"/>
  </si>
  <si>
    <t>年間収集量（ｔ）</t>
    <phoneticPr fontId="3"/>
  </si>
  <si>
    <t>対象世帯数（世帯）</t>
    <rPh sb="6" eb="8">
      <t>セタイ</t>
    </rPh>
    <phoneticPr fontId="3"/>
  </si>
  <si>
    <t>（10）ごみ収集処理量</t>
    <phoneticPr fontId="3"/>
  </si>
  <si>
    <t>（公園課、交通政策課）</t>
    <rPh sb="1" eb="4">
      <t>コウエンカ</t>
    </rPh>
    <rPh sb="5" eb="7">
      <t>コウツウ</t>
    </rPh>
    <rPh sb="7" eb="10">
      <t>セイサクカ</t>
    </rPh>
    <phoneticPr fontId="3"/>
  </si>
  <si>
    <t>自転車（台）</t>
    <rPh sb="4" eb="5">
      <t>ダイ</t>
    </rPh>
    <phoneticPr fontId="3"/>
  </si>
  <si>
    <r>
      <t xml:space="preserve">剪定枝葉（㎡）
</t>
    </r>
    <r>
      <rPr>
        <sz val="9"/>
        <rFont val="ＭＳ ゴシック"/>
        <family val="3"/>
        <charset val="128"/>
      </rPr>
      <t>(チップ・堆肥）</t>
    </r>
    <rPh sb="0" eb="2">
      <t>センテイ</t>
    </rPh>
    <rPh sb="13" eb="15">
      <t>タイヒ</t>
    </rPh>
    <phoneticPr fontId="3"/>
  </si>
  <si>
    <t>（令和2年度）</t>
    <rPh sb="1" eb="3">
      <t>レイワ</t>
    </rPh>
    <rPh sb="4" eb="6">
      <t>ネンド</t>
    </rPh>
    <rPh sb="5" eb="6">
      <t>ド</t>
    </rPh>
    <phoneticPr fontId="3"/>
  </si>
  <si>
    <t>（９）その他のリサイクル</t>
    <phoneticPr fontId="3"/>
  </si>
  <si>
    <t>乾電池</t>
    <rPh sb="0" eb="3">
      <t>カンデンチ</t>
    </rPh>
    <phoneticPr fontId="3"/>
  </si>
  <si>
    <t>（道路補修課）</t>
    <rPh sb="3" eb="5">
      <t>ホシュウ</t>
    </rPh>
    <rPh sb="5" eb="6">
      <t>カ</t>
    </rPh>
    <phoneticPr fontId="3"/>
  </si>
  <si>
    <t>蛍光管</t>
    <rPh sb="0" eb="2">
      <t>ケイコウ</t>
    </rPh>
    <rPh sb="2" eb="3">
      <t>カン</t>
    </rPh>
    <phoneticPr fontId="3"/>
  </si>
  <si>
    <t>　あるため、面積は床面積を記載。</t>
    <phoneticPr fontId="3"/>
  </si>
  <si>
    <t>プラスチック製容器包装</t>
    <rPh sb="6" eb="7">
      <t>セイ</t>
    </rPh>
    <rPh sb="7" eb="9">
      <t>ヨウキ</t>
    </rPh>
    <rPh sb="9" eb="11">
      <t>ホウソウ</t>
    </rPh>
    <phoneticPr fontId="3"/>
  </si>
  <si>
    <t>＊新小岩東北は、自転車駐車場建物内に</t>
    <rPh sb="1" eb="4">
      <t>シンコイワ</t>
    </rPh>
    <rPh sb="4" eb="5">
      <t>ヒガシ</t>
    </rPh>
    <rPh sb="5" eb="6">
      <t>キタ</t>
    </rPh>
    <phoneticPr fontId="3"/>
  </si>
  <si>
    <t>その他(布など）</t>
    <phoneticPr fontId="3"/>
  </si>
  <si>
    <t>新小岩1-45</t>
  </si>
  <si>
    <t>新小岩駅北口</t>
  </si>
  <si>
    <t>食品トレイ</t>
    <rPh sb="0" eb="2">
      <t>ショクヒン</t>
    </rPh>
    <phoneticPr fontId="3"/>
  </si>
  <si>
    <t>東新小岩1-18先</t>
    <rPh sb="0" eb="4">
      <t>ヒガシシンコイワ</t>
    </rPh>
    <rPh sb="8" eb="9">
      <t>サキ</t>
    </rPh>
    <phoneticPr fontId="3"/>
  </si>
  <si>
    <t>新小岩東北</t>
    <rPh sb="0" eb="3">
      <t>シンコイワ</t>
    </rPh>
    <rPh sb="3" eb="5">
      <t>トウホク</t>
    </rPh>
    <phoneticPr fontId="3"/>
  </si>
  <si>
    <t>紙パック</t>
    <rPh sb="0" eb="1">
      <t>カミ</t>
    </rPh>
    <phoneticPr fontId="3"/>
  </si>
  <si>
    <t>立石5-13-1</t>
    <phoneticPr fontId="3"/>
  </si>
  <si>
    <t>ペットボトル</t>
  </si>
  <si>
    <t>四つ木4-12-20地先</t>
    <phoneticPr fontId="3"/>
  </si>
  <si>
    <t>四つ木四丁目</t>
    <rPh sb="0" eb="1">
      <t>ヨ</t>
    </rPh>
    <rPh sb="2" eb="3">
      <t>ギ</t>
    </rPh>
    <rPh sb="3" eb="6">
      <t>ヨンチョウメ</t>
    </rPh>
    <phoneticPr fontId="3"/>
  </si>
  <si>
    <t>スチール缶</t>
  </si>
  <si>
    <t>柴又7-7-11</t>
    <phoneticPr fontId="3"/>
  </si>
  <si>
    <t>アルミ缶</t>
    <phoneticPr fontId="3"/>
  </si>
  <si>
    <t>東水元2-41地先</t>
    <phoneticPr fontId="3"/>
  </si>
  <si>
    <t>水元</t>
    <phoneticPr fontId="3"/>
  </si>
  <si>
    <t>びん類</t>
    <phoneticPr fontId="3"/>
  </si>
  <si>
    <t>金町6-4-1</t>
    <phoneticPr fontId="3"/>
  </si>
  <si>
    <t>金町駅南口</t>
  </si>
  <si>
    <t>段ボール</t>
    <phoneticPr fontId="3"/>
  </si>
  <si>
    <t>東金町1-22-1</t>
    <phoneticPr fontId="3"/>
  </si>
  <si>
    <t>雑誌</t>
    <phoneticPr fontId="3"/>
  </si>
  <si>
    <t>亀有5-34-1</t>
    <phoneticPr fontId="3"/>
  </si>
  <si>
    <t>亀有駅北口</t>
  </si>
  <si>
    <t>新聞</t>
    <phoneticPr fontId="3"/>
  </si>
  <si>
    <t>回収品目</t>
    <rPh sb="0" eb="2">
      <t>カイシュウ</t>
    </rPh>
    <rPh sb="2" eb="4">
      <t>ヒンモク</t>
    </rPh>
    <phoneticPr fontId="3"/>
  </si>
  <si>
    <t>新小岩1-47-2</t>
    <phoneticPr fontId="3"/>
  </si>
  <si>
    <t>新小岩駅前</t>
  </si>
  <si>
    <t>行政
回収</t>
    <phoneticPr fontId="3"/>
  </si>
  <si>
    <t>集団
回収</t>
    <phoneticPr fontId="3"/>
  </si>
  <si>
    <t xml:space="preserve">      　　　　　　  　区分
項目</t>
    <rPh sb="15" eb="17">
      <t>クブン</t>
    </rPh>
    <phoneticPr fontId="3"/>
  </si>
  <si>
    <t>建築延
面積
(㎡)</t>
    <rPh sb="0" eb="1">
      <t>ケン</t>
    </rPh>
    <rPh sb="1" eb="2">
      <t>チク</t>
    </rPh>
    <rPh sb="2" eb="3">
      <t>ノ</t>
    </rPh>
    <rPh sb="4" eb="6">
      <t>メンセキ</t>
    </rPh>
    <phoneticPr fontId="3"/>
  </si>
  <si>
    <t>公衆便所名</t>
    <phoneticPr fontId="3"/>
  </si>
  <si>
    <t>（単位：ｔ）（令和2年度）</t>
    <rPh sb="1" eb="3">
      <t>タンイ</t>
    </rPh>
    <rPh sb="7" eb="9">
      <t>レイワ</t>
    </rPh>
    <rPh sb="10" eb="12">
      <t>ネンド</t>
    </rPh>
    <phoneticPr fontId="3"/>
  </si>
  <si>
    <t>（８）資源回収量</t>
    <phoneticPr fontId="3"/>
  </si>
  <si>
    <t>（７）公衆便所</t>
    <rPh sb="3" eb="5">
      <t>コウシュウ</t>
    </rPh>
    <rPh sb="5" eb="7">
      <t>ベンジョ</t>
    </rPh>
    <phoneticPr fontId="3"/>
  </si>
  <si>
    <t>(政策企画課）</t>
  </si>
  <si>
    <t>＊事業所数の少ない業種で、該当の事業所が特定できる恐れのある場合は、非公表（x）とされる。</t>
    <rPh sb="1" eb="4">
      <t>ジギョウショ</t>
    </rPh>
    <rPh sb="4" eb="5">
      <t>スウ</t>
    </rPh>
    <rPh sb="6" eb="7">
      <t>スク</t>
    </rPh>
    <rPh sb="9" eb="11">
      <t>ギョウシュ</t>
    </rPh>
    <rPh sb="13" eb="15">
      <t>ガイトウ</t>
    </rPh>
    <rPh sb="16" eb="19">
      <t>ジギョウショ</t>
    </rPh>
    <rPh sb="20" eb="22">
      <t>トクテイ</t>
    </rPh>
    <rPh sb="25" eb="26">
      <t>オソ</t>
    </rPh>
    <rPh sb="30" eb="32">
      <t>バアイ</t>
    </rPh>
    <phoneticPr fontId="3"/>
  </si>
  <si>
    <t>＊従業者４人以上の事業所を調査の対象としている。</t>
    <rPh sb="5" eb="6">
      <t>ニン</t>
    </rPh>
    <rPh sb="6" eb="8">
      <t>イジョウ</t>
    </rPh>
    <rPh sb="9" eb="12">
      <t>ジギョウショ</t>
    </rPh>
    <rPh sb="13" eb="15">
      <t>チョウサ</t>
    </rPh>
    <rPh sb="16" eb="18">
      <t>タイショウ</t>
    </rPh>
    <phoneticPr fontId="3"/>
  </si>
  <si>
    <t>＊製造品出荷額等は、（平成29年）平成29年1月～12月実績、（平成30年）平成30年1月～12月実績のもの。</t>
    <rPh sb="1" eb="4">
      <t>セイゾウヒン</t>
    </rPh>
    <rPh sb="4" eb="6">
      <t>シュッカ</t>
    </rPh>
    <rPh sb="6" eb="7">
      <t>ガク</t>
    </rPh>
    <rPh sb="7" eb="8">
      <t>トウ</t>
    </rPh>
    <rPh sb="28" eb="30">
      <t>ジッセキ</t>
    </rPh>
    <rPh sb="32" eb="34">
      <t>ヘイセイ</t>
    </rPh>
    <rPh sb="36" eb="37">
      <t>ネン</t>
    </rPh>
    <rPh sb="38" eb="40">
      <t>ヘイセイ</t>
    </rPh>
    <rPh sb="42" eb="43">
      <t>ネン</t>
    </rPh>
    <rPh sb="44" eb="45">
      <t>ガツ</t>
    </rPh>
    <rPh sb="48" eb="49">
      <t>ガツ</t>
    </rPh>
    <rPh sb="49" eb="51">
      <t>ジッセキ</t>
    </rPh>
    <phoneticPr fontId="3"/>
  </si>
  <si>
    <t>＊事業所数及び従業者数は、（平成29年）平成30年6月1日現在、（平成30年）平成31年6月1日現在のもの。</t>
    <rPh sb="1" eb="4">
      <t>ジギョウショ</t>
    </rPh>
    <rPh sb="4" eb="5">
      <t>スウ</t>
    </rPh>
    <rPh sb="5" eb="6">
      <t>オヨ</t>
    </rPh>
    <rPh sb="7" eb="10">
      <t>ジュウギョウシャ</t>
    </rPh>
    <rPh sb="10" eb="11">
      <t>スウ</t>
    </rPh>
    <rPh sb="29" eb="31">
      <t>ゲンザイ</t>
    </rPh>
    <rPh sb="33" eb="35">
      <t>ヘイセイ</t>
    </rPh>
    <rPh sb="37" eb="38">
      <t>ネン</t>
    </rPh>
    <rPh sb="39" eb="41">
      <t>ヘイセイ</t>
    </rPh>
    <rPh sb="43" eb="44">
      <t>ネン</t>
    </rPh>
    <rPh sb="45" eb="46">
      <t>ガツ</t>
    </rPh>
    <rPh sb="47" eb="48">
      <t>ニチ</t>
    </rPh>
    <rPh sb="48" eb="50">
      <t>ゲンザイ</t>
    </rPh>
    <phoneticPr fontId="3"/>
  </si>
  <si>
    <t>＊総務省・経済産業省「工業統計調査」及び東京都総務局「東京の工業」による。</t>
    <rPh sb="1" eb="4">
      <t>ソウムショウ</t>
    </rPh>
    <rPh sb="5" eb="7">
      <t>ケイザイ</t>
    </rPh>
    <rPh sb="7" eb="10">
      <t>サンギョウショウ</t>
    </rPh>
    <rPh sb="11" eb="13">
      <t>コウギョウ</t>
    </rPh>
    <rPh sb="13" eb="15">
      <t>トウケイ</t>
    </rPh>
    <rPh sb="15" eb="17">
      <t>チョウサ</t>
    </rPh>
    <rPh sb="18" eb="19">
      <t>オヨ</t>
    </rPh>
    <rPh sb="20" eb="23">
      <t>トウキョウト</t>
    </rPh>
    <rPh sb="23" eb="25">
      <t>ソウム</t>
    </rPh>
    <rPh sb="25" eb="26">
      <t>キョク</t>
    </rPh>
    <rPh sb="27" eb="29">
      <t>トウキョウ</t>
    </rPh>
    <phoneticPr fontId="3"/>
  </si>
  <si>
    <t>その他の製造業</t>
  </si>
  <si>
    <t>輸送用機械器具製造業</t>
  </si>
  <si>
    <t>x</t>
    <phoneticPr fontId="1"/>
  </si>
  <si>
    <t>情報通信機械器具製造業</t>
  </si>
  <si>
    <t>電気機械器具製造業</t>
  </si>
  <si>
    <t>電子部品・デバイス・電子回路製造業</t>
  </si>
  <si>
    <t>業務用機械器具製造業</t>
  </si>
  <si>
    <t>生産用機械器具製造業</t>
  </si>
  <si>
    <t>はん用機械器具製造業</t>
  </si>
  <si>
    <t>金属製品製造業</t>
  </si>
  <si>
    <t>非鉄金属製造業</t>
  </si>
  <si>
    <t>鉄鋼業</t>
  </si>
  <si>
    <t>窯業・土石製品製造業</t>
  </si>
  <si>
    <t>なめし革・同製品・毛皮製造業</t>
  </si>
  <si>
    <t>ゴム製品製造業</t>
    <phoneticPr fontId="3"/>
  </si>
  <si>
    <t>プラスチック製品製造業（別掲を除く）</t>
  </si>
  <si>
    <t>化学工業</t>
  </si>
  <si>
    <t>印刷・同関連業</t>
  </si>
  <si>
    <t>パルプ・紙・紙加工品製造業</t>
  </si>
  <si>
    <t>家具・装備品製造業</t>
  </si>
  <si>
    <t>x</t>
    <phoneticPr fontId="3"/>
  </si>
  <si>
    <t>木材・木製品製造業（家具を除く）</t>
  </si>
  <si>
    <t>繊維工業</t>
  </si>
  <si>
    <t>飲料・たばこ・飼料製造業</t>
  </si>
  <si>
    <t>食料品製造業</t>
  </si>
  <si>
    <t>平成29年</t>
    <rPh sb="0" eb="2">
      <t>ヘイセイ</t>
    </rPh>
    <rPh sb="4" eb="5">
      <t>ネン</t>
    </rPh>
    <phoneticPr fontId="3"/>
  </si>
  <si>
    <t>製造品出荷額等(万円）</t>
    <rPh sb="8" eb="10">
      <t>マンエン</t>
    </rPh>
    <phoneticPr fontId="3"/>
  </si>
  <si>
    <t>従業者数</t>
    <phoneticPr fontId="3"/>
  </si>
  <si>
    <t>事業所数</t>
    <rPh sb="0" eb="3">
      <t>ジギョウショ</t>
    </rPh>
    <phoneticPr fontId="3"/>
  </si>
  <si>
    <t>　　　　　　　　　　　　　　　　　　　　　区分
産業中分類</t>
    <rPh sb="24" eb="26">
      <t>サンギョウ</t>
    </rPh>
    <rPh sb="26" eb="27">
      <t>チュウ</t>
    </rPh>
    <rPh sb="27" eb="29">
      <t>ブンルイ</t>
    </rPh>
    <phoneticPr fontId="3"/>
  </si>
  <si>
    <t>（４）産業中分類別工場数・従業者数・製造品出荷額</t>
    <phoneticPr fontId="3"/>
  </si>
  <si>
    <t>（政策企画課）</t>
    <rPh sb="1" eb="3">
      <t>セイサク</t>
    </rPh>
    <rPh sb="3" eb="5">
      <t>キカク</t>
    </rPh>
    <rPh sb="5" eb="6">
      <t>カ</t>
    </rPh>
    <phoneticPr fontId="3"/>
  </si>
  <si>
    <t>＊「年間販売額｣は単位未満を四捨五入しているため、数値の合計が総数と異なる場合がある。</t>
    <rPh sb="2" eb="4">
      <t>ネンカン</t>
    </rPh>
    <rPh sb="4" eb="6">
      <t>ハンバイ</t>
    </rPh>
    <rPh sb="6" eb="7">
      <t>ガク</t>
    </rPh>
    <phoneticPr fontId="3"/>
  </si>
  <si>
    <t>＊平成28年経済センサス－活動調査では、国・地方公共団体の事業所を調査対象としていない。</t>
    <rPh sb="1" eb="3">
      <t>ヘイセイ</t>
    </rPh>
    <rPh sb="5" eb="6">
      <t>ネン</t>
    </rPh>
    <rPh sb="6" eb="8">
      <t>ケイザイ</t>
    </rPh>
    <rPh sb="13" eb="15">
      <t>カツドウ</t>
    </rPh>
    <rPh sb="15" eb="17">
      <t>チョウサ</t>
    </rPh>
    <phoneticPr fontId="3"/>
  </si>
  <si>
    <t>＊事業所数、商店数、従業者数は平成28年6月1日現在、年間販売額は平成27年1月～12月実績のもの。</t>
    <rPh sb="1" eb="4">
      <t>ジギョウショ</t>
    </rPh>
    <rPh sb="4" eb="5">
      <t>スウ</t>
    </rPh>
    <rPh sb="6" eb="9">
      <t>ショウテンスウ</t>
    </rPh>
    <rPh sb="10" eb="11">
      <t>ジュウ</t>
    </rPh>
    <rPh sb="11" eb="14">
      <t>ギョウシャスウ</t>
    </rPh>
    <rPh sb="15" eb="17">
      <t>ヘイセイ</t>
    </rPh>
    <rPh sb="19" eb="20">
      <t>ネン</t>
    </rPh>
    <rPh sb="21" eb="22">
      <t>ガツ</t>
    </rPh>
    <rPh sb="23" eb="24">
      <t>ニチ</t>
    </rPh>
    <rPh sb="24" eb="26">
      <t>ゲンザイ</t>
    </rPh>
    <rPh sb="27" eb="29">
      <t>ネンカン</t>
    </rPh>
    <rPh sb="29" eb="31">
      <t>ハンバイ</t>
    </rPh>
    <rPh sb="31" eb="32">
      <t>ガク</t>
    </rPh>
    <rPh sb="33" eb="35">
      <t>ヘイセイ</t>
    </rPh>
    <rPh sb="37" eb="38">
      <t>ネン</t>
    </rPh>
    <rPh sb="39" eb="40">
      <t>ガツ</t>
    </rPh>
    <rPh sb="43" eb="44">
      <t>ガツ</t>
    </rPh>
    <rPh sb="44" eb="46">
      <t>ジッセキ</t>
    </rPh>
    <phoneticPr fontId="1"/>
  </si>
  <si>
    <t>＊（１）～（３）は総務省・経済産業省「平成28年経済センサス－活動調査」による。</t>
    <rPh sb="9" eb="12">
      <t>ソウムショウ</t>
    </rPh>
    <rPh sb="13" eb="15">
      <t>ケイザイ</t>
    </rPh>
    <rPh sb="15" eb="18">
      <t>サンギョウショウ</t>
    </rPh>
    <rPh sb="19" eb="21">
      <t>ヘイセイ</t>
    </rPh>
    <rPh sb="23" eb="24">
      <t>ネン</t>
    </rPh>
    <rPh sb="24" eb="26">
      <t>ケイザイ</t>
    </rPh>
    <rPh sb="31" eb="33">
      <t>カツドウ</t>
    </rPh>
    <rPh sb="33" eb="35">
      <t>チョウサ</t>
    </rPh>
    <phoneticPr fontId="1"/>
  </si>
  <si>
    <t>…</t>
    <phoneticPr fontId="3"/>
  </si>
  <si>
    <t>公務（他に分類されないものを除く）</t>
    <rPh sb="0" eb="2">
      <t>コウム</t>
    </rPh>
    <rPh sb="14" eb="15">
      <t>ノゾ</t>
    </rPh>
    <phoneticPr fontId="3"/>
  </si>
  <si>
    <t>S</t>
    <phoneticPr fontId="3"/>
  </si>
  <si>
    <t>その他の小売業</t>
    <phoneticPr fontId="3"/>
  </si>
  <si>
    <t>サービス業（他に分類されないもの）</t>
    <phoneticPr fontId="3"/>
  </si>
  <si>
    <t>R</t>
  </si>
  <si>
    <t>無店舗小売業</t>
    <phoneticPr fontId="3"/>
  </si>
  <si>
    <t>複合サービス事業</t>
  </si>
  <si>
    <t>Q</t>
  </si>
  <si>
    <t>機械器具小売業</t>
    <phoneticPr fontId="3"/>
  </si>
  <si>
    <t>医療，福祉</t>
  </si>
  <si>
    <t>P</t>
  </si>
  <si>
    <t>飲食料品小売業</t>
    <phoneticPr fontId="3"/>
  </si>
  <si>
    <t>教育，学習支援業</t>
  </si>
  <si>
    <t>O</t>
  </si>
  <si>
    <t>織物・衣服・身の回り品小売業</t>
    <phoneticPr fontId="3"/>
  </si>
  <si>
    <t>生活関連サービス業，娯楽業</t>
  </si>
  <si>
    <t>N</t>
  </si>
  <si>
    <t>各種商品小売業</t>
    <phoneticPr fontId="3"/>
  </si>
  <si>
    <t>宿泊業，飲食サービス業</t>
  </si>
  <si>
    <t>M</t>
  </si>
  <si>
    <t>（百万円）</t>
    <phoneticPr fontId="3"/>
  </si>
  <si>
    <t>学術研究，専門・技術サービス業</t>
  </si>
  <si>
    <t>L</t>
  </si>
  <si>
    <t>年間販売額</t>
    <phoneticPr fontId="3"/>
  </si>
  <si>
    <t>従業者数</t>
    <rPh sb="2" eb="3">
      <t>シャ</t>
    </rPh>
    <phoneticPr fontId="3"/>
  </si>
  <si>
    <t>事業所数</t>
    <rPh sb="0" eb="3">
      <t>ジギョウショ</t>
    </rPh>
    <rPh sb="3" eb="4">
      <t>スウ</t>
    </rPh>
    <phoneticPr fontId="3"/>
  </si>
  <si>
    <t>　　　　　　　 　　区分
産業中分類</t>
    <rPh sb="13" eb="15">
      <t>サンギョウ</t>
    </rPh>
    <rPh sb="15" eb="16">
      <t>チュウ</t>
    </rPh>
    <rPh sb="16" eb="18">
      <t>ブンルイ</t>
    </rPh>
    <phoneticPr fontId="3"/>
  </si>
  <si>
    <t>不動産業，物品賃貸業</t>
  </si>
  <si>
    <t>K</t>
  </si>
  <si>
    <t>（３）小売産業別商店・従業者数・年間販売額</t>
    <phoneticPr fontId="3"/>
  </si>
  <si>
    <t>金融業，保険業</t>
  </si>
  <si>
    <t>J</t>
  </si>
  <si>
    <t>卸売業，小売業</t>
  </si>
  <si>
    <t>I</t>
  </si>
  <si>
    <t>運輸業，郵便業</t>
  </si>
  <si>
    <t>H</t>
  </si>
  <si>
    <t>情報通信業</t>
  </si>
  <si>
    <t>G</t>
  </si>
  <si>
    <t>その他の卸売業</t>
    <phoneticPr fontId="3"/>
  </si>
  <si>
    <t>電気・ガス・熱供給・水道業</t>
  </si>
  <si>
    <t>F</t>
  </si>
  <si>
    <t>機械器具卸売業</t>
    <phoneticPr fontId="3"/>
  </si>
  <si>
    <t>製造業</t>
    <phoneticPr fontId="12"/>
  </si>
  <si>
    <t>E</t>
  </si>
  <si>
    <t>建築材料，鉱物・金属材料等卸売業</t>
    <phoneticPr fontId="3"/>
  </si>
  <si>
    <t>建設業</t>
    <phoneticPr fontId="12"/>
  </si>
  <si>
    <t>D</t>
  </si>
  <si>
    <t>飲食料品卸売業</t>
    <phoneticPr fontId="3"/>
  </si>
  <si>
    <t>鉱業，採石業，砂利採取業</t>
    <phoneticPr fontId="12"/>
  </si>
  <si>
    <t>C</t>
  </si>
  <si>
    <t>繊維・衣服等卸売業</t>
    <phoneticPr fontId="3"/>
  </si>
  <si>
    <t>漁業</t>
    <phoneticPr fontId="12"/>
  </si>
  <si>
    <t>B</t>
  </si>
  <si>
    <t>各種商品卸売業</t>
    <phoneticPr fontId="3"/>
  </si>
  <si>
    <t>農業，林業</t>
    <phoneticPr fontId="12"/>
  </si>
  <si>
    <t>A</t>
  </si>
  <si>
    <t>従業者数</t>
    <rPh sb="2" eb="3">
      <t>モノ</t>
    </rPh>
    <phoneticPr fontId="3"/>
  </si>
  <si>
    <t>商店数</t>
    <phoneticPr fontId="3"/>
  </si>
  <si>
    <t>　　　　　　　　　 区分
産業</t>
    <rPh sb="10" eb="12">
      <t>クブン</t>
    </rPh>
    <phoneticPr fontId="3"/>
  </si>
  <si>
    <t>事業所数</t>
    <phoneticPr fontId="3"/>
  </si>
  <si>
    <t>　　　　　　　　　　　　区分
産業</t>
    <rPh sb="12" eb="14">
      <t>クブン</t>
    </rPh>
    <phoneticPr fontId="3"/>
  </si>
  <si>
    <t>（２）卸売産業別商店・従業者数・年間販売額</t>
    <rPh sb="13" eb="14">
      <t>モノ</t>
    </rPh>
    <phoneticPr fontId="3"/>
  </si>
  <si>
    <t>（１）産業別事業所・従業者数</t>
    <rPh sb="12" eb="13">
      <t>モノ</t>
    </rPh>
    <phoneticPr fontId="3"/>
  </si>
  <si>
    <t>６　産業経済・労働</t>
    <phoneticPr fontId="3"/>
  </si>
  <si>
    <t>（産業経済課）</t>
    <rPh sb="3" eb="5">
      <t>ケイザイ</t>
    </rPh>
    <phoneticPr fontId="3"/>
  </si>
  <si>
    <t>＊（）内は外数字で区外農地面積</t>
    <phoneticPr fontId="3"/>
  </si>
  <si>
    <t>令和元年度</t>
    <rPh sb="0" eb="2">
      <t>レイワ</t>
    </rPh>
    <rPh sb="2" eb="3">
      <t>ガン</t>
    </rPh>
    <rPh sb="3" eb="5">
      <t>ネンド</t>
    </rPh>
    <phoneticPr fontId="3"/>
  </si>
  <si>
    <t>畑</t>
    <phoneticPr fontId="3"/>
  </si>
  <si>
    <t>田</t>
    <phoneticPr fontId="3"/>
  </si>
  <si>
    <t>１戸当たり
農地面積
（アール）</t>
    <phoneticPr fontId="3"/>
  </si>
  <si>
    <t>農地面積（アール）</t>
    <phoneticPr fontId="3"/>
  </si>
  <si>
    <t>従事者
（人）</t>
    <rPh sb="5" eb="6">
      <t>ヒト</t>
    </rPh>
    <phoneticPr fontId="3"/>
  </si>
  <si>
    <t>農家数</t>
    <phoneticPr fontId="3"/>
  </si>
  <si>
    <t>（各年度8月1日現在）</t>
    <phoneticPr fontId="3"/>
  </si>
  <si>
    <t>（６）農家・農地面積</t>
    <phoneticPr fontId="3"/>
  </si>
  <si>
    <t>平成23年度</t>
    <rPh sb="0" eb="2">
      <t>ヘイセイ</t>
    </rPh>
    <rPh sb="4" eb="6">
      <t>ネンド</t>
    </rPh>
    <phoneticPr fontId="1"/>
  </si>
  <si>
    <t>金額
（千円）</t>
    <phoneticPr fontId="3"/>
  </si>
  <si>
    <t>貸付金額／
貸付目標金額
（％）</t>
    <rPh sb="2" eb="3">
      <t>カネ</t>
    </rPh>
    <rPh sb="10" eb="11">
      <t>カネ</t>
    </rPh>
    <phoneticPr fontId="3"/>
  </si>
  <si>
    <t>貸付目標
金額
（千円）</t>
    <phoneticPr fontId="3"/>
  </si>
  <si>
    <t>貸付／
あっせん（％）</t>
    <rPh sb="0" eb="1">
      <t>カシ</t>
    </rPh>
    <rPh sb="1" eb="2">
      <t>ツキ</t>
    </rPh>
    <phoneticPr fontId="3"/>
  </si>
  <si>
    <t>貸付</t>
  </si>
  <si>
    <t>あっせん</t>
  </si>
  <si>
    <t>（５）中小企業融資あっせん</t>
    <phoneticPr fontId="3"/>
  </si>
  <si>
    <t>（公園課・観光課）</t>
    <rPh sb="1" eb="3">
      <t>コウエン</t>
    </rPh>
    <rPh sb="3" eb="4">
      <t>カ</t>
    </rPh>
    <rPh sb="5" eb="7">
      <t>カンコウ</t>
    </rPh>
    <phoneticPr fontId="3"/>
  </si>
  <si>
    <t>＊利用状況は令和2年度のもの。</t>
    <rPh sb="1" eb="3">
      <t>リヨウ</t>
    </rPh>
    <rPh sb="3" eb="5">
      <t>ジョウキョウ</t>
    </rPh>
    <rPh sb="6" eb="8">
      <t>レイワ</t>
    </rPh>
    <rPh sb="9" eb="11">
      <t>ネンド</t>
    </rPh>
    <phoneticPr fontId="1"/>
  </si>
  <si>
    <t>H9.10</t>
    <phoneticPr fontId="3"/>
  </si>
  <si>
    <t>柴又6-22-19</t>
    <phoneticPr fontId="3"/>
  </si>
  <si>
    <t>観光文化
センター</t>
    <phoneticPr fontId="3"/>
  </si>
  <si>
    <t>3
茶室1棟</t>
    <phoneticPr fontId="3"/>
  </si>
  <si>
    <t>柴又7-19-32</t>
    <phoneticPr fontId="3"/>
  </si>
  <si>
    <t>山本亭</t>
    <phoneticPr fontId="3"/>
  </si>
  <si>
    <t>S58.5</t>
    <phoneticPr fontId="3"/>
  </si>
  <si>
    <t>静観亭</t>
    <phoneticPr fontId="3"/>
  </si>
  <si>
    <t>利用室数(室)</t>
    <rPh sb="0" eb="2">
      <t>リヨウ</t>
    </rPh>
    <rPh sb="2" eb="3">
      <t>シツ</t>
    </rPh>
    <rPh sb="3" eb="4">
      <t>スウ</t>
    </rPh>
    <rPh sb="5" eb="6">
      <t>シツ</t>
    </rPh>
    <phoneticPr fontId="3"/>
  </si>
  <si>
    <t>利用人員(人)</t>
    <rPh sb="5" eb="6">
      <t>ヒト</t>
    </rPh>
    <phoneticPr fontId="3"/>
  </si>
  <si>
    <t>利用件数(件)</t>
    <rPh sb="5" eb="6">
      <t>ケン</t>
    </rPh>
    <phoneticPr fontId="3"/>
  </si>
  <si>
    <t>室数
（室）</t>
    <rPh sb="0" eb="1">
      <t>シツ</t>
    </rPh>
    <rPh sb="1" eb="2">
      <t>スウ</t>
    </rPh>
    <rPh sb="4" eb="5">
      <t>シツ</t>
    </rPh>
    <phoneticPr fontId="3"/>
  </si>
  <si>
    <t>建築延面積
（㎡）</t>
    <phoneticPr fontId="1"/>
  </si>
  <si>
    <t>(令和3年4月1日現在)</t>
    <phoneticPr fontId="3"/>
  </si>
  <si>
    <t>静観亭・山本亭・観光文化センター</t>
  </si>
  <si>
    <t>７　観光レクリエーション</t>
    <phoneticPr fontId="3"/>
  </si>
  <si>
    <t>（産業経済課）</t>
    <rPh sb="1" eb="3">
      <t>サンギョウ</t>
    </rPh>
    <rPh sb="3" eb="5">
      <t>ケイザイ</t>
    </rPh>
    <rPh sb="5" eb="6">
      <t>カ</t>
    </rPh>
    <phoneticPr fontId="3"/>
  </si>
  <si>
    <t>新小岩3-25-1</t>
    <rPh sb="0" eb="3">
      <t>シンコイワ</t>
    </rPh>
    <phoneticPr fontId="3"/>
  </si>
  <si>
    <t>新小岩創業支援施設</t>
    <rPh sb="0" eb="3">
      <t>シンコイワ</t>
    </rPh>
    <rPh sb="3" eb="5">
      <t>ソウギョウ</t>
    </rPh>
    <rPh sb="5" eb="7">
      <t>シエン</t>
    </rPh>
    <rPh sb="7" eb="9">
      <t>シセツ</t>
    </rPh>
    <phoneticPr fontId="3"/>
  </si>
  <si>
    <t>室数</t>
    <rPh sb="0" eb="1">
      <t>シツ</t>
    </rPh>
    <rPh sb="1" eb="2">
      <t>スウ</t>
    </rPh>
    <phoneticPr fontId="3"/>
  </si>
  <si>
    <t>(令和3年4月1日現在)</t>
    <rPh sb="1" eb="3">
      <t>レイワ</t>
    </rPh>
    <rPh sb="9" eb="11">
      <t>ゲンザイ</t>
    </rPh>
    <phoneticPr fontId="3"/>
  </si>
  <si>
    <t>（10）創業支援施設</t>
    <rPh sb="4" eb="6">
      <t>ソウギョウ</t>
    </rPh>
    <rPh sb="6" eb="8">
      <t>シエン</t>
    </rPh>
    <rPh sb="8" eb="10">
      <t>シセツ</t>
    </rPh>
    <phoneticPr fontId="3"/>
  </si>
  <si>
    <t>H11.3</t>
    <phoneticPr fontId="3"/>
  </si>
  <si>
    <t>東四つ木1-22-1</t>
    <rPh sb="0" eb="2">
      <t>ヒガシヨ</t>
    </rPh>
    <rPh sb="3" eb="4">
      <t>ギ</t>
    </rPh>
    <phoneticPr fontId="3"/>
  </si>
  <si>
    <t>東四つ木工場ビル</t>
    <rPh sb="0" eb="1">
      <t>ヒガシ</t>
    </rPh>
    <rPh sb="1" eb="2">
      <t>ヨン</t>
    </rPh>
    <rPh sb="3" eb="4">
      <t>ギ</t>
    </rPh>
    <rPh sb="4" eb="5">
      <t>コウ</t>
    </rPh>
    <rPh sb="5" eb="6">
      <t>バ</t>
    </rPh>
    <phoneticPr fontId="3"/>
  </si>
  <si>
    <t>（９）工場ビル</t>
    <rPh sb="3" eb="5">
      <t>コウバ</t>
    </rPh>
    <phoneticPr fontId="3"/>
  </si>
  <si>
    <t>利用件数（件）</t>
    <rPh sb="5" eb="6">
      <t>ケン</t>
    </rPh>
    <phoneticPr fontId="3"/>
  </si>
  <si>
    <t>多目的室</t>
    <rPh sb="0" eb="3">
      <t>タモクテキ</t>
    </rPh>
    <rPh sb="3" eb="4">
      <t>シツ</t>
    </rPh>
    <phoneticPr fontId="3"/>
  </si>
  <si>
    <t>卓球室</t>
  </si>
  <si>
    <t>集会室
練習室</t>
    <phoneticPr fontId="3"/>
  </si>
  <si>
    <t>大・小
会議室</t>
    <phoneticPr fontId="3"/>
  </si>
  <si>
    <t>＊立石地区センター別館と共用</t>
    <rPh sb="1" eb="3">
      <t>タテイシ</t>
    </rPh>
    <rPh sb="3" eb="5">
      <t>チク</t>
    </rPh>
    <rPh sb="9" eb="11">
      <t>ベッカン</t>
    </rPh>
    <rPh sb="12" eb="14">
      <t>キョウヨウ</t>
    </rPh>
    <phoneticPr fontId="3"/>
  </si>
  <si>
    <t>S49.7</t>
    <phoneticPr fontId="3"/>
  </si>
  <si>
    <t>立石3-12-1</t>
    <phoneticPr fontId="3"/>
  </si>
  <si>
    <t>勤労福祉会館</t>
    <phoneticPr fontId="3"/>
  </si>
  <si>
    <t>建築延面積（㎡）</t>
  </si>
  <si>
    <t>（８）勤労福祉会館</t>
    <phoneticPr fontId="3"/>
  </si>
  <si>
    <t>※同一団体が複数枠利用の場合、人員・件数とも延べ数で集計</t>
    <rPh sb="1" eb="3">
      <t>ドウイツ</t>
    </rPh>
    <rPh sb="3" eb="5">
      <t>ダンタイ</t>
    </rPh>
    <rPh sb="6" eb="8">
      <t>フクスウ</t>
    </rPh>
    <rPh sb="8" eb="9">
      <t>ワク</t>
    </rPh>
    <rPh sb="9" eb="11">
      <t>リヨウ</t>
    </rPh>
    <rPh sb="12" eb="14">
      <t>バアイ</t>
    </rPh>
    <rPh sb="15" eb="17">
      <t>ジンイン</t>
    </rPh>
    <rPh sb="18" eb="20">
      <t>ケンスウ</t>
    </rPh>
    <rPh sb="22" eb="23">
      <t>ノ</t>
    </rPh>
    <rPh sb="24" eb="25">
      <t>カズ</t>
    </rPh>
    <rPh sb="26" eb="28">
      <t>シュウケイ</t>
    </rPh>
    <phoneticPr fontId="3"/>
  </si>
  <si>
    <t>利用人員（人）</t>
    <rPh sb="3" eb="4">
      <t>イン</t>
    </rPh>
    <phoneticPr fontId="3"/>
  </si>
  <si>
    <t>パソコン
ステーション</t>
    <phoneticPr fontId="3"/>
  </si>
  <si>
    <t>視聴覚室</t>
    <phoneticPr fontId="3"/>
  </si>
  <si>
    <t>和室２</t>
    <phoneticPr fontId="3"/>
  </si>
  <si>
    <t>和室１</t>
    <phoneticPr fontId="3"/>
  </si>
  <si>
    <t>第３会議室</t>
    <phoneticPr fontId="3"/>
  </si>
  <si>
    <t>第２会議室</t>
    <phoneticPr fontId="3"/>
  </si>
  <si>
    <t>第１会議室</t>
    <phoneticPr fontId="3"/>
  </si>
  <si>
    <t>大ホール</t>
    <phoneticPr fontId="3"/>
  </si>
  <si>
    <t>展示ホール２</t>
    <phoneticPr fontId="3"/>
  </si>
  <si>
    <t>展示ホール１</t>
    <phoneticPr fontId="3"/>
  </si>
  <si>
    <t>S63.9</t>
    <phoneticPr fontId="3"/>
  </si>
  <si>
    <t>青戸7-2-1</t>
  </si>
  <si>
    <t>地域産業振興会館</t>
    <phoneticPr fontId="3"/>
  </si>
  <si>
    <t>建築延面積（㎡）</t>
    <phoneticPr fontId="1"/>
  </si>
  <si>
    <t>建築年月</t>
  </si>
  <si>
    <t>(令和3年4月1日現在)</t>
    <rPh sb="1" eb="3">
      <t>レイワ</t>
    </rPh>
    <phoneticPr fontId="3"/>
  </si>
  <si>
    <t>（７）地域産業振興会館（テクノプラザかつしか）</t>
    <rPh sb="3" eb="5">
      <t>チイキ</t>
    </rPh>
    <rPh sb="5" eb="7">
      <t>サンギョウ</t>
    </rPh>
    <rPh sb="7" eb="9">
      <t>シンコウ</t>
    </rPh>
    <rPh sb="9" eb="11">
      <t>カイカン</t>
    </rPh>
    <phoneticPr fontId="3"/>
  </si>
  <si>
    <t>（次ぺージヘ続く）（教育総務課・学務課・指導室）</t>
    <phoneticPr fontId="1"/>
  </si>
  <si>
    <t>S43.2</t>
  </si>
  <si>
    <t>S25.7.18</t>
  </si>
  <si>
    <t>青戸6-18-1</t>
    <phoneticPr fontId="3"/>
  </si>
  <si>
    <t>S26.4.1</t>
  </si>
  <si>
    <t>宝町2-29-23</t>
    <phoneticPr fontId="3"/>
  </si>
  <si>
    <t>宝木塚</t>
    <phoneticPr fontId="3"/>
  </si>
  <si>
    <t>S41.3</t>
  </si>
  <si>
    <t>東金町5-16-1</t>
    <phoneticPr fontId="3"/>
  </si>
  <si>
    <t>H13.4.1</t>
  </si>
  <si>
    <t>小菅3-8-1</t>
    <phoneticPr fontId="3"/>
  </si>
  <si>
    <t>こすげ</t>
    <phoneticPr fontId="3"/>
  </si>
  <si>
    <t>(指)生活科・社会科</t>
    <rPh sb="1" eb="2">
      <t>ユビ</t>
    </rPh>
    <rPh sb="3" eb="6">
      <t>セイカツカ</t>
    </rPh>
    <rPh sb="7" eb="9">
      <t>シャカイ</t>
    </rPh>
    <rPh sb="9" eb="10">
      <t>カ</t>
    </rPh>
    <phoneticPr fontId="3"/>
  </si>
  <si>
    <t>M40.10.1</t>
  </si>
  <si>
    <t>水元4-21-1</t>
    <phoneticPr fontId="3"/>
  </si>
  <si>
    <t>(指)国語科
(都)オリ・パラ</t>
    <rPh sb="1" eb="2">
      <t>ユビ</t>
    </rPh>
    <rPh sb="3" eb="5">
      <t>コクゴ</t>
    </rPh>
    <rPh sb="5" eb="6">
      <t>カ</t>
    </rPh>
    <rPh sb="8" eb="9">
      <t>ト</t>
    </rPh>
    <phoneticPr fontId="3"/>
  </si>
  <si>
    <t>S27.11.1</t>
  </si>
  <si>
    <t>鎌倉4-24-1</t>
    <phoneticPr fontId="3"/>
  </si>
  <si>
    <t>S40.3</t>
  </si>
  <si>
    <t>S14.10.2</t>
  </si>
  <si>
    <t>柴又4-30-1</t>
    <phoneticPr fontId="3"/>
  </si>
  <si>
    <t>(都)コオーディネーショントレーニング</t>
    <phoneticPr fontId="3"/>
  </si>
  <si>
    <t>S9.12.1</t>
  </si>
  <si>
    <t>金町4-21-1</t>
    <phoneticPr fontId="3"/>
  </si>
  <si>
    <t>S39.7</t>
  </si>
  <si>
    <t>M7.5.25</t>
  </si>
  <si>
    <t>金町3-44-1</t>
    <phoneticPr fontId="3"/>
  </si>
  <si>
    <t>（指）算数科</t>
    <rPh sb="1" eb="2">
      <t>ユビ</t>
    </rPh>
    <rPh sb="3" eb="6">
      <t>サンスウカ</t>
    </rPh>
    <phoneticPr fontId="3"/>
  </si>
  <si>
    <t>S23.6.1</t>
  </si>
  <si>
    <t>亀有4-35-1</t>
    <phoneticPr fontId="3"/>
  </si>
  <si>
    <t>S39.5</t>
  </si>
  <si>
    <t>M5.9.1</t>
  </si>
  <si>
    <t>青戸8-17-1</t>
    <phoneticPr fontId="3"/>
  </si>
  <si>
    <t>亀青</t>
    <phoneticPr fontId="3"/>
  </si>
  <si>
    <t>S10.10.21</t>
  </si>
  <si>
    <t>高砂8-14-1</t>
    <phoneticPr fontId="3"/>
  </si>
  <si>
    <t>S43.3</t>
  </si>
  <si>
    <t>M6.11.1</t>
  </si>
  <si>
    <t>新宿2-26-1</t>
    <phoneticPr fontId="3"/>
  </si>
  <si>
    <t>新宿</t>
    <phoneticPr fontId="3"/>
  </si>
  <si>
    <t>(都)オリ・パラ</t>
    <rPh sb="1" eb="2">
      <t>ト</t>
    </rPh>
    <phoneticPr fontId="3"/>
  </si>
  <si>
    <t>S38.5</t>
  </si>
  <si>
    <t>S7.9.29</t>
  </si>
  <si>
    <t>高砂3-30-1</t>
    <phoneticPr fontId="3"/>
  </si>
  <si>
    <t>新小岩2-25-1</t>
    <phoneticPr fontId="3"/>
  </si>
  <si>
    <t>小松南</t>
    <phoneticPr fontId="3"/>
  </si>
  <si>
    <t>S28.4.1</t>
  </si>
  <si>
    <t>東新小岩7-18-1</t>
    <phoneticPr fontId="3"/>
  </si>
  <si>
    <t>(指)外国語</t>
    <rPh sb="3" eb="6">
      <t>ガイコクゴ</t>
    </rPh>
    <phoneticPr fontId="3"/>
  </si>
  <si>
    <t>S37.8</t>
  </si>
  <si>
    <t>T3.9.1</t>
  </si>
  <si>
    <t>西新小岩4-22-1</t>
    <phoneticPr fontId="3"/>
  </si>
  <si>
    <t>M36.5.2</t>
  </si>
  <si>
    <t>奥戸8-20-17</t>
    <phoneticPr fontId="3"/>
  </si>
  <si>
    <t>奥戸</t>
    <phoneticPr fontId="3"/>
  </si>
  <si>
    <t>堀切2-42-1</t>
    <phoneticPr fontId="3"/>
  </si>
  <si>
    <t>(指)理科・生活科</t>
    <rPh sb="3" eb="5">
      <t>リカ</t>
    </rPh>
    <rPh sb="6" eb="9">
      <t>セイカツカ</t>
    </rPh>
    <phoneticPr fontId="3"/>
  </si>
  <si>
    <t>東堀切3-26-1</t>
    <phoneticPr fontId="3"/>
  </si>
  <si>
    <t>上千葉</t>
    <phoneticPr fontId="3"/>
  </si>
  <si>
    <t>(指)国語科</t>
    <rPh sb="3" eb="6">
      <t>コクゴカ</t>
    </rPh>
    <phoneticPr fontId="3"/>
  </si>
  <si>
    <t>S49.2</t>
  </si>
  <si>
    <t>堀切6-1-1</t>
    <phoneticPr fontId="3"/>
  </si>
  <si>
    <t>南綾瀬</t>
    <phoneticPr fontId="3"/>
  </si>
  <si>
    <t>(指)特別の教科　道徳</t>
    <rPh sb="1" eb="2">
      <t>ユビ</t>
    </rPh>
    <rPh sb="3" eb="5">
      <t>トクベツ</t>
    </rPh>
    <rPh sb="6" eb="8">
      <t>キョウカ</t>
    </rPh>
    <rPh sb="9" eb="11">
      <t>ドウトク</t>
    </rPh>
    <phoneticPr fontId="3"/>
  </si>
  <si>
    <t>S9.6.20</t>
  </si>
  <si>
    <t>東四つ木2-13-1</t>
    <rPh sb="1" eb="2">
      <t>ヨ</t>
    </rPh>
    <rPh sb="3" eb="4">
      <t>ギ</t>
    </rPh>
    <phoneticPr fontId="3"/>
  </si>
  <si>
    <t>S14.1.28</t>
  </si>
  <si>
    <t>立石3-24-1</t>
    <phoneticPr fontId="3"/>
  </si>
  <si>
    <t>S7.4.1</t>
  </si>
  <si>
    <t>青戸1-3-1</t>
    <phoneticPr fontId="3"/>
  </si>
  <si>
    <t>葛飾</t>
    <rPh sb="0" eb="2">
      <t>カツシカ</t>
    </rPh>
    <phoneticPr fontId="3"/>
  </si>
  <si>
    <t>S32.9</t>
  </si>
  <si>
    <t>M8.7.4</t>
  </si>
  <si>
    <t>立石1-7-23</t>
    <phoneticPr fontId="3"/>
  </si>
  <si>
    <t>本田</t>
    <phoneticPr fontId="3"/>
  </si>
  <si>
    <t>(指)教育研究指定校
(都)教育推進指定校</t>
  </si>
  <si>
    <t>学級数</t>
    <phoneticPr fontId="3"/>
  </si>
  <si>
    <t>児童数</t>
    <phoneticPr fontId="3"/>
  </si>
  <si>
    <t>敷地
面積
（㎡）</t>
    <phoneticPr fontId="3"/>
  </si>
  <si>
    <t>屋内運動場面積（㎡）</t>
    <phoneticPr fontId="3"/>
  </si>
  <si>
    <t>校舎
面積
（㎡）</t>
    <rPh sb="3" eb="5">
      <t>メンセキ</t>
    </rPh>
    <phoneticPr fontId="3"/>
  </si>
  <si>
    <t>開校
年月日</t>
    <phoneticPr fontId="3"/>
  </si>
  <si>
    <t>小学校名</t>
    <rPh sb="0" eb="3">
      <t>ショウガッコウ</t>
    </rPh>
    <rPh sb="3" eb="4">
      <t>メイ</t>
    </rPh>
    <phoneticPr fontId="3"/>
  </si>
  <si>
    <t>＊東金町小学校の体育館及びプールは、改築中のため、現在使用不可。</t>
    <rPh sb="1" eb="2">
      <t>ヒガシ</t>
    </rPh>
    <rPh sb="2" eb="4">
      <t>カナマチ</t>
    </rPh>
    <rPh sb="4" eb="7">
      <t>ショウガッコウ</t>
    </rPh>
    <rPh sb="8" eb="11">
      <t>タイイクカン</t>
    </rPh>
    <rPh sb="11" eb="12">
      <t>オヨ</t>
    </rPh>
    <rPh sb="18" eb="21">
      <t>カイチクチュウ</t>
    </rPh>
    <rPh sb="25" eb="27">
      <t>ゲンザイ</t>
    </rPh>
    <rPh sb="27" eb="29">
      <t>シヨウ</t>
    </rPh>
    <rPh sb="29" eb="31">
      <t>フカ</t>
    </rPh>
    <phoneticPr fontId="3"/>
  </si>
  <si>
    <t>＊西小菅小学校のプールは、改築中のため、現在使用不可。</t>
    <rPh sb="1" eb="2">
      <t>ニシ</t>
    </rPh>
    <rPh sb="2" eb="4">
      <t>コスゲ</t>
    </rPh>
    <rPh sb="4" eb="7">
      <t>ショウガッコウ</t>
    </rPh>
    <rPh sb="13" eb="16">
      <t>カイチクチュウ</t>
    </rPh>
    <rPh sb="20" eb="22">
      <t>ゲンザイ</t>
    </rPh>
    <rPh sb="22" eb="24">
      <t>シヨウ</t>
    </rPh>
    <rPh sb="24" eb="26">
      <t>フカ</t>
    </rPh>
    <phoneticPr fontId="3"/>
  </si>
  <si>
    <t>＊高砂小学校のプールは、小中一体型校舎により中学校に含める。</t>
    <rPh sb="1" eb="3">
      <t>タカサゴ</t>
    </rPh>
    <rPh sb="3" eb="6">
      <t>ショウガッコウ</t>
    </rPh>
    <rPh sb="12" eb="14">
      <t>ショウチュウ</t>
    </rPh>
    <rPh sb="14" eb="17">
      <t>イッタイガタ</t>
    </rPh>
    <rPh sb="17" eb="19">
      <t>コウシャ</t>
    </rPh>
    <rPh sb="22" eb="25">
      <t>チュウガッコウ</t>
    </rPh>
    <rPh sb="26" eb="27">
      <t>フク</t>
    </rPh>
    <phoneticPr fontId="3"/>
  </si>
  <si>
    <t>＊高砂小学校の体育館は、改築中のため、現在使用不可。</t>
    <rPh sb="1" eb="3">
      <t>タカサゴ</t>
    </rPh>
    <rPh sb="3" eb="6">
      <t>ショウガッコウ</t>
    </rPh>
    <rPh sb="7" eb="10">
      <t>タイイクカン</t>
    </rPh>
    <rPh sb="12" eb="15">
      <t>カイチクチュウ</t>
    </rPh>
    <rPh sb="19" eb="21">
      <t>ゲンザイ</t>
    </rPh>
    <rPh sb="21" eb="23">
      <t>シヨウ</t>
    </rPh>
    <rPh sb="23" eb="25">
      <t>フカ</t>
    </rPh>
    <phoneticPr fontId="3"/>
  </si>
  <si>
    <t>＊（）内は特別支援学級・日本語学級の再掲（通級を含む特別支援教室は含まない）</t>
    <rPh sb="12" eb="15">
      <t>ニホンゴ</t>
    </rPh>
    <rPh sb="15" eb="17">
      <t>ガッキュウ</t>
    </rPh>
    <rPh sb="26" eb="28">
      <t>トクベツ</t>
    </rPh>
    <rPh sb="28" eb="30">
      <t>シエン</t>
    </rPh>
    <rPh sb="30" eb="32">
      <t>キョウシツ</t>
    </rPh>
    <rPh sb="33" eb="34">
      <t>フク</t>
    </rPh>
    <phoneticPr fontId="3"/>
  </si>
  <si>
    <t>＊保田しおさい学校を除く。</t>
    <rPh sb="1" eb="3">
      <t>ホタ</t>
    </rPh>
    <rPh sb="7" eb="9">
      <t>ガッコウ</t>
    </rPh>
    <rPh sb="10" eb="11">
      <t>ノゾ</t>
    </rPh>
    <phoneticPr fontId="1"/>
  </si>
  <si>
    <t>敷地面積（㎡）</t>
    <phoneticPr fontId="3"/>
  </si>
  <si>
    <t>保有面積（㎡）</t>
    <phoneticPr fontId="3"/>
  </si>
  <si>
    <t>１児童当たり</t>
  </si>
  <si>
    <t>１学級
当たり
児童数</t>
    <phoneticPr fontId="3"/>
  </si>
  <si>
    <t>敷地面積（㎡）</t>
  </si>
  <si>
    <t>保有面積（㎡）</t>
  </si>
  <si>
    <t>区費</t>
  </si>
  <si>
    <t>県費</t>
  </si>
  <si>
    <t>プール数</t>
    <phoneticPr fontId="3"/>
  </si>
  <si>
    <t>体育館数</t>
    <phoneticPr fontId="3"/>
  </si>
  <si>
    <t>教員数</t>
  </si>
  <si>
    <t>学級数</t>
  </si>
  <si>
    <t>児童数</t>
  </si>
  <si>
    <t>校数</t>
  </si>
  <si>
    <t>（令和3年5月1日現在）</t>
    <phoneticPr fontId="1"/>
  </si>
  <si>
    <t>ア　小学校</t>
    <rPh sb="2" eb="5">
      <t>ショウガッコウ</t>
    </rPh>
    <phoneticPr fontId="3"/>
  </si>
  <si>
    <t>（１）区立学校</t>
    <rPh sb="3" eb="5">
      <t>クリツ</t>
    </rPh>
    <phoneticPr fontId="3"/>
  </si>
  <si>
    <t>１　生涯学習</t>
    <rPh sb="4" eb="6">
      <t>ガクシュウ</t>
    </rPh>
    <phoneticPr fontId="3"/>
  </si>
  <si>
    <t>［７］生涯学習とふれあい</t>
  </si>
  <si>
    <t>（次ページに続く）（教育総務課・学務課・指導室）</t>
    <rPh sb="1" eb="2">
      <t>ツギ</t>
    </rPh>
    <rPh sb="6" eb="7">
      <t>ツヅ</t>
    </rPh>
    <rPh sb="10" eb="12">
      <t>キョウイク</t>
    </rPh>
    <rPh sb="12" eb="13">
      <t>ソウ</t>
    </rPh>
    <rPh sb="16" eb="19">
      <t>ガクムカ</t>
    </rPh>
    <rPh sb="20" eb="23">
      <t>シドウシツ</t>
    </rPh>
    <phoneticPr fontId="3"/>
  </si>
  <si>
    <t>１生徒当たり</t>
    <rPh sb="1" eb="3">
      <t>セイト</t>
    </rPh>
    <phoneticPr fontId="3"/>
  </si>
  <si>
    <t>１学級
当たり
生徒数</t>
    <rPh sb="8" eb="10">
      <t>セイト</t>
    </rPh>
    <phoneticPr fontId="3"/>
  </si>
  <si>
    <t>生徒数</t>
    <rPh sb="0" eb="2">
      <t>セイト</t>
    </rPh>
    <phoneticPr fontId="3"/>
  </si>
  <si>
    <t>イ　中学校</t>
    <phoneticPr fontId="3"/>
  </si>
  <si>
    <t>（教育総務課・学務課・指導室）</t>
    <rPh sb="1" eb="3">
      <t>キョウイク</t>
    </rPh>
    <rPh sb="3" eb="4">
      <t>ソウ</t>
    </rPh>
    <rPh sb="7" eb="10">
      <t>ガクムカ</t>
    </rPh>
    <rPh sb="11" eb="14">
      <t>シドウシツ</t>
    </rPh>
    <phoneticPr fontId="3"/>
  </si>
  <si>
    <t>　屋内運動場面積とする。</t>
    <phoneticPr fontId="3"/>
  </si>
  <si>
    <t>＊高砂小学校、西小菅小学校及び東金町小学校は、現在改築中のため、改築前の建築年月、校舎面積及び</t>
    <rPh sb="1" eb="3">
      <t>タカサゴ</t>
    </rPh>
    <rPh sb="3" eb="6">
      <t>ショウガッコウ</t>
    </rPh>
    <rPh sb="7" eb="8">
      <t>ニシ</t>
    </rPh>
    <rPh sb="8" eb="10">
      <t>コスゲ</t>
    </rPh>
    <rPh sb="10" eb="13">
      <t>ショウガッコウ</t>
    </rPh>
    <rPh sb="13" eb="14">
      <t>オヨ</t>
    </rPh>
    <rPh sb="15" eb="18">
      <t>ヒガシカナマチ</t>
    </rPh>
    <rPh sb="18" eb="19">
      <t>ショウ</t>
    </rPh>
    <rPh sb="23" eb="25">
      <t>ゲンザイ</t>
    </rPh>
    <rPh sb="25" eb="28">
      <t>カイチクチュウ</t>
    </rPh>
    <rPh sb="45" eb="46">
      <t>オヨ</t>
    </rPh>
    <phoneticPr fontId="3"/>
  </si>
  <si>
    <t>＊各面積は令和3年度公立学校施設台帳による。（校舎面積は、給食室・プール専用付属室などを除く保有面積）</t>
    <rPh sb="5" eb="7">
      <t>レイワ</t>
    </rPh>
    <rPh sb="8" eb="10">
      <t>ネンド</t>
    </rPh>
    <rPh sb="9" eb="10">
      <t>ド</t>
    </rPh>
    <rPh sb="36" eb="38">
      <t>センヨウ</t>
    </rPh>
    <rPh sb="38" eb="40">
      <t>フゾク</t>
    </rPh>
    <rPh sb="40" eb="41">
      <t>シツ</t>
    </rPh>
    <rPh sb="46" eb="48">
      <t>ホユウ</t>
    </rPh>
    <rPh sb="48" eb="50">
      <t>メンセキ</t>
    </rPh>
    <phoneticPr fontId="3"/>
  </si>
  <si>
    <t>＊建築年月は1期工事分。</t>
    <rPh sb="8" eb="10">
      <t>コウジ</t>
    </rPh>
    <phoneticPr fontId="3"/>
  </si>
  <si>
    <t>（指）自立活動</t>
    <rPh sb="1" eb="2">
      <t>ユビ</t>
    </rPh>
    <rPh sb="3" eb="5">
      <t>ジリツ</t>
    </rPh>
    <rPh sb="5" eb="7">
      <t>カツドウ</t>
    </rPh>
    <phoneticPr fontId="3"/>
  </si>
  <si>
    <t>S43.9</t>
  </si>
  <si>
    <t>千葉県安房郡
鋸南町大六
180-2</t>
    <rPh sb="0" eb="3">
      <t>チバケン</t>
    </rPh>
    <rPh sb="3" eb="6">
      <t>アワグン</t>
    </rPh>
    <rPh sb="7" eb="8">
      <t>ノコギリ</t>
    </rPh>
    <rPh sb="8" eb="9">
      <t>ミナミ</t>
    </rPh>
    <rPh sb="9" eb="10">
      <t>チョウ</t>
    </rPh>
    <rPh sb="10" eb="11">
      <t>ダイ</t>
    </rPh>
    <rPh sb="11" eb="12">
      <t>ロク</t>
    </rPh>
    <phoneticPr fontId="3"/>
  </si>
  <si>
    <t>S38.8</t>
  </si>
  <si>
    <t>H11.4.1</t>
  </si>
  <si>
    <t>四つ木4-8-1</t>
    <phoneticPr fontId="3"/>
  </si>
  <si>
    <t>よつぎ</t>
    <phoneticPr fontId="3"/>
  </si>
  <si>
    <t>S57.3</t>
  </si>
  <si>
    <t>S57.4.1</t>
  </si>
  <si>
    <t>東水元5-38-1</t>
    <phoneticPr fontId="3"/>
  </si>
  <si>
    <t>東水元</t>
    <phoneticPr fontId="3"/>
  </si>
  <si>
    <t>(指)プログラミング</t>
    <rPh sb="1" eb="2">
      <t>ユビ</t>
    </rPh>
    <phoneticPr fontId="3"/>
  </si>
  <si>
    <t>S37.3</t>
  </si>
  <si>
    <t>東金町1-33-1</t>
    <phoneticPr fontId="3"/>
  </si>
  <si>
    <t>S49.6</t>
  </si>
  <si>
    <t>S49.9.1</t>
  </si>
  <si>
    <t>細田3-20-1</t>
    <phoneticPr fontId="3"/>
  </si>
  <si>
    <t>西水元3ｰ24-12</t>
    <phoneticPr fontId="3"/>
  </si>
  <si>
    <t>奥戸4-1-4</t>
    <phoneticPr fontId="3"/>
  </si>
  <si>
    <t>上小松</t>
    <phoneticPr fontId="3"/>
  </si>
  <si>
    <t>S43.4.8</t>
  </si>
  <si>
    <t>南水元3-2-1</t>
    <phoneticPr fontId="3"/>
  </si>
  <si>
    <t>S41.5</t>
  </si>
  <si>
    <t>S41.4.1</t>
  </si>
  <si>
    <t>西亀有2-42-1</t>
    <phoneticPr fontId="3"/>
  </si>
  <si>
    <t>S38.6</t>
  </si>
  <si>
    <t>S38.9.2</t>
  </si>
  <si>
    <t>南水元1-13-1</t>
    <phoneticPr fontId="3"/>
  </si>
  <si>
    <t>飯塚</t>
    <phoneticPr fontId="3"/>
  </si>
  <si>
    <t>S38.9.1</t>
  </si>
  <si>
    <t>柴又5-12-15</t>
    <phoneticPr fontId="3"/>
  </si>
  <si>
    <t>東柴又</t>
    <phoneticPr fontId="3"/>
  </si>
  <si>
    <t>S34.4</t>
  </si>
  <si>
    <t>S34.4.1</t>
  </si>
  <si>
    <t>東金町2-16-1</t>
    <phoneticPr fontId="3"/>
  </si>
  <si>
    <t>原田</t>
    <phoneticPr fontId="3"/>
  </si>
  <si>
    <t>S59.3</t>
  </si>
  <si>
    <t>S34.9.1</t>
  </si>
  <si>
    <t>堀切6-21-1</t>
    <phoneticPr fontId="3"/>
  </si>
  <si>
    <t>東綾瀬</t>
    <phoneticPr fontId="3"/>
  </si>
  <si>
    <t>S40.2</t>
  </si>
  <si>
    <t>S33.4.1</t>
  </si>
  <si>
    <t>奥戸3-5-1</t>
    <phoneticPr fontId="3"/>
  </si>
  <si>
    <t>S32.4.1</t>
  </si>
  <si>
    <t>青戸4-24-1</t>
    <phoneticPr fontId="3"/>
  </si>
  <si>
    <t>(指)国語科</t>
    <phoneticPr fontId="3"/>
  </si>
  <si>
    <t>金町1-15-1</t>
    <phoneticPr fontId="3"/>
  </si>
  <si>
    <t>柴原</t>
    <phoneticPr fontId="3"/>
  </si>
  <si>
    <t>(都)オリ・パラ</t>
    <phoneticPr fontId="1"/>
  </si>
  <si>
    <t>S34.10</t>
  </si>
  <si>
    <t>S31.7.1</t>
  </si>
  <si>
    <t>小菅1-25-1</t>
    <rPh sb="0" eb="2">
      <t>コスゲ</t>
    </rPh>
    <phoneticPr fontId="3"/>
  </si>
  <si>
    <t>西小菅</t>
    <phoneticPr fontId="3"/>
  </si>
  <si>
    <t>(指)外国語</t>
    <rPh sb="1" eb="2">
      <t>ユビ</t>
    </rPh>
    <rPh sb="3" eb="6">
      <t>ガイコクゴ</t>
    </rPh>
    <phoneticPr fontId="3"/>
  </si>
  <si>
    <t>S31.4.1</t>
  </si>
  <si>
    <t>西新小岩2-1-1</t>
    <phoneticPr fontId="3"/>
  </si>
  <si>
    <t>松上</t>
    <phoneticPr fontId="3"/>
  </si>
  <si>
    <t>S29.4.1</t>
  </si>
  <si>
    <t>白鳥3-4-1</t>
    <phoneticPr fontId="3"/>
  </si>
  <si>
    <t>(指)理科・生活科</t>
    <rPh sb="1" eb="2">
      <t>ユビ</t>
    </rPh>
    <rPh sb="3" eb="5">
      <t>リカ</t>
    </rPh>
    <rPh sb="6" eb="9">
      <t>セイカツカ</t>
    </rPh>
    <phoneticPr fontId="3"/>
  </si>
  <si>
    <t>S28.6.1</t>
  </si>
  <si>
    <t>柴又3-10-1</t>
    <phoneticPr fontId="3"/>
  </si>
  <si>
    <t>北野</t>
    <phoneticPr fontId="3"/>
  </si>
  <si>
    <t>(指)特別の教科　道徳</t>
    <rPh sb="3" eb="5">
      <t>トクベツ</t>
    </rPh>
    <rPh sb="6" eb="8">
      <t>キョウカ</t>
    </rPh>
    <rPh sb="9" eb="11">
      <t>ドウトク</t>
    </rPh>
    <phoneticPr fontId="3"/>
  </si>
  <si>
    <t>S42.7</t>
  </si>
  <si>
    <t>東立石1-2-1</t>
    <rPh sb="0" eb="1">
      <t>ヒガシ</t>
    </rPh>
    <phoneticPr fontId="3"/>
  </si>
  <si>
    <t>川端</t>
    <rPh sb="0" eb="1">
      <t>カワ</t>
    </rPh>
    <phoneticPr fontId="3"/>
  </si>
  <si>
    <t>S27.9.10</t>
  </si>
  <si>
    <t>堀切1-22-1</t>
    <phoneticPr fontId="3"/>
  </si>
  <si>
    <t>綾南</t>
    <phoneticPr fontId="3"/>
  </si>
  <si>
    <t>S26.10.16</t>
  </si>
  <si>
    <t>亀有5-2-1</t>
    <phoneticPr fontId="3"/>
  </si>
  <si>
    <t>中之台</t>
    <phoneticPr fontId="3"/>
  </si>
  <si>
    <t>S26.11.15</t>
  </si>
  <si>
    <t>東四つ木1-10-1</t>
    <phoneticPr fontId="3"/>
  </si>
  <si>
    <t>S27.4.1</t>
  </si>
  <si>
    <t>立石6-2-1</t>
    <phoneticPr fontId="3"/>
  </si>
  <si>
    <t>清和</t>
    <phoneticPr fontId="3"/>
  </si>
  <si>
    <t>ア　小学校（続き）</t>
    <rPh sb="2" eb="5">
      <t>ショウガッコウ</t>
    </rPh>
    <rPh sb="6" eb="7">
      <t>ツヅ</t>
    </rPh>
    <phoneticPr fontId="3"/>
  </si>
  <si>
    <t>＊定員数は、利用定員とする。</t>
    <rPh sb="1" eb="3">
      <t>テイイン</t>
    </rPh>
    <rPh sb="3" eb="4">
      <t>スウ</t>
    </rPh>
    <rPh sb="6" eb="8">
      <t>リヨウ</t>
    </rPh>
    <rPh sb="8" eb="10">
      <t>テイイン</t>
    </rPh>
    <phoneticPr fontId="3"/>
  </si>
  <si>
    <t>6(2)</t>
    <phoneticPr fontId="3"/>
  </si>
  <si>
    <t xml:space="preserve">敷地1,654㎡ </t>
    <rPh sb="0" eb="2">
      <t>シキチ</t>
    </rPh>
    <phoneticPr fontId="3"/>
  </si>
  <si>
    <t>3(1)</t>
    <phoneticPr fontId="3"/>
  </si>
  <si>
    <t>水元1-16-22</t>
    <phoneticPr fontId="3"/>
  </si>
  <si>
    <t>敷地1,253㎡
（区有地1,164㎡、
　借地89㎡）</t>
    <rPh sb="10" eb="11">
      <t>ク</t>
    </rPh>
    <rPh sb="11" eb="12">
      <t>ユウ</t>
    </rPh>
    <rPh sb="12" eb="13">
      <t>チ</t>
    </rPh>
    <rPh sb="22" eb="24">
      <t>シャクチ</t>
    </rPh>
    <phoneticPr fontId="3"/>
  </si>
  <si>
    <t>柴又2-1-10</t>
    <phoneticPr fontId="3"/>
  </si>
  <si>
    <t>北住吉</t>
    <phoneticPr fontId="3"/>
  </si>
  <si>
    <t>備考</t>
    <rPh sb="0" eb="2">
      <t>ビコウ</t>
    </rPh>
    <phoneticPr fontId="3"/>
  </si>
  <si>
    <t>教員数</t>
    <rPh sb="0" eb="2">
      <t>キョウイン</t>
    </rPh>
    <rPh sb="2" eb="3">
      <t>スウ</t>
    </rPh>
    <phoneticPr fontId="3"/>
  </si>
  <si>
    <t>定員数</t>
    <rPh sb="0" eb="3">
      <t>テイインスウ</t>
    </rPh>
    <phoneticPr fontId="3"/>
  </si>
  <si>
    <t>園児数</t>
  </si>
  <si>
    <t>園舎
面積
（㎡）</t>
    <rPh sb="0" eb="2">
      <t>エンシャ</t>
    </rPh>
    <phoneticPr fontId="3"/>
  </si>
  <si>
    <t>幼稚園名</t>
    <rPh sb="0" eb="3">
      <t>ヨウチエン</t>
    </rPh>
    <rPh sb="3" eb="4">
      <t>メイ</t>
    </rPh>
    <phoneticPr fontId="3"/>
  </si>
  <si>
    <t>( )の数字は管理職</t>
    <rPh sb="4" eb="6">
      <t>スウジ</t>
    </rPh>
    <rPh sb="7" eb="9">
      <t>カンリ</t>
    </rPh>
    <rPh sb="9" eb="10">
      <t>ショク</t>
    </rPh>
    <phoneticPr fontId="3"/>
  </si>
  <si>
    <t>ウ　幼稚園</t>
    <phoneticPr fontId="3"/>
  </si>
  <si>
    <t>＊双葉中学校の生徒数・学級数は夜間学級・日本語学級を含む。</t>
    <phoneticPr fontId="3"/>
  </si>
  <si>
    <t>S56.4.1</t>
  </si>
  <si>
    <t>西新小岩2-1-2</t>
    <phoneticPr fontId="3"/>
  </si>
  <si>
    <t>S52.11</t>
  </si>
  <si>
    <t>水元2-17-1</t>
    <phoneticPr fontId="3"/>
  </si>
  <si>
    <t>葛美</t>
    <rPh sb="0" eb="1">
      <t>クズ</t>
    </rPh>
    <rPh sb="1" eb="2">
      <t>ビ</t>
    </rPh>
    <phoneticPr fontId="3"/>
  </si>
  <si>
    <t>S50.10</t>
  </si>
  <si>
    <t>東金町5-3-1</t>
    <phoneticPr fontId="3"/>
  </si>
  <si>
    <t>S40.8</t>
  </si>
  <si>
    <t>S40.8.1</t>
  </si>
  <si>
    <t>高砂3-32-1</t>
    <phoneticPr fontId="3"/>
  </si>
  <si>
    <t>S51.5</t>
  </si>
  <si>
    <t>S34.11.1</t>
  </si>
  <si>
    <t>堀切8-12-1</t>
    <phoneticPr fontId="3"/>
  </si>
  <si>
    <t>青葉</t>
    <phoneticPr fontId="3"/>
  </si>
  <si>
    <t>S32.4.6</t>
  </si>
  <si>
    <t>青戸5-10-1</t>
    <phoneticPr fontId="3"/>
  </si>
  <si>
    <t>S30.4.1</t>
  </si>
  <si>
    <t>西亀有4-1-1</t>
    <phoneticPr fontId="3"/>
  </si>
  <si>
    <t>一之台</t>
    <phoneticPr fontId="3"/>
  </si>
  <si>
    <t>(指)授業改善</t>
    <rPh sb="1" eb="2">
      <t>シ</t>
    </rPh>
    <rPh sb="3" eb="5">
      <t>ジュギョウ</t>
    </rPh>
    <rPh sb="5" eb="7">
      <t>カイゼン</t>
    </rPh>
    <phoneticPr fontId="3"/>
  </si>
  <si>
    <t>金町2-11-1</t>
    <phoneticPr fontId="3"/>
  </si>
  <si>
    <t>常盤</t>
    <phoneticPr fontId="3"/>
  </si>
  <si>
    <t>S24.4.1</t>
  </si>
  <si>
    <t>立石6-3-1</t>
    <phoneticPr fontId="3"/>
  </si>
  <si>
    <t>(指)授業改善</t>
    <rPh sb="1" eb="2">
      <t>ユビ</t>
    </rPh>
    <rPh sb="3" eb="5">
      <t>ジュギョウ</t>
    </rPh>
    <rPh sb="5" eb="7">
      <t>カイゼン</t>
    </rPh>
    <phoneticPr fontId="3"/>
  </si>
  <si>
    <t>S39.2</t>
  </si>
  <si>
    <t>S23.3.31</t>
  </si>
  <si>
    <t>亀有1-23-1</t>
    <phoneticPr fontId="3"/>
  </si>
  <si>
    <t>(指)学習センター・ICT</t>
    <rPh sb="1" eb="2">
      <t>ユビ</t>
    </rPh>
    <rPh sb="3" eb="5">
      <t>ガクシュウ</t>
    </rPh>
    <phoneticPr fontId="3"/>
  </si>
  <si>
    <t>R2.3</t>
  </si>
  <si>
    <t>新小岩4-30-1</t>
    <phoneticPr fontId="3"/>
  </si>
  <si>
    <t>小松</t>
    <phoneticPr fontId="3"/>
  </si>
  <si>
    <t>S35.2</t>
  </si>
  <si>
    <t>S23.4.1</t>
  </si>
  <si>
    <t>四つ木4-22-1</t>
    <phoneticPr fontId="3"/>
  </si>
  <si>
    <t>S48.2</t>
  </si>
  <si>
    <t>S22.4.30</t>
  </si>
  <si>
    <t>四つ木5-22-1</t>
    <phoneticPr fontId="3"/>
  </si>
  <si>
    <t>大道</t>
    <phoneticPr fontId="3"/>
  </si>
  <si>
    <t>S37.2</t>
  </si>
  <si>
    <t>S22.4.19</t>
  </si>
  <si>
    <t>お花茶屋1-10-1</t>
    <phoneticPr fontId="3"/>
  </si>
  <si>
    <t>双葉</t>
    <phoneticPr fontId="3"/>
  </si>
  <si>
    <t>(指）主体性</t>
    <rPh sb="1" eb="2">
      <t>ユビ</t>
    </rPh>
    <rPh sb="3" eb="5">
      <t>シュタイ</t>
    </rPh>
    <rPh sb="5" eb="6">
      <t>セイ</t>
    </rPh>
    <phoneticPr fontId="3"/>
  </si>
  <si>
    <t>堀切1-36-1</t>
    <phoneticPr fontId="3"/>
  </si>
  <si>
    <t>S22.4.1</t>
  </si>
  <si>
    <t>柴又4-3-1</t>
    <phoneticPr fontId="3"/>
  </si>
  <si>
    <t>桜道</t>
    <phoneticPr fontId="3"/>
  </si>
  <si>
    <t>S22.5.1</t>
  </si>
  <si>
    <t>東四つ木1-3-1</t>
    <phoneticPr fontId="3"/>
  </si>
  <si>
    <t>中川</t>
    <rPh sb="1" eb="2">
      <t>カワ</t>
    </rPh>
    <phoneticPr fontId="3"/>
  </si>
  <si>
    <t>東新小岩4-2-1</t>
    <phoneticPr fontId="3"/>
  </si>
  <si>
    <t>S22.5.2</t>
  </si>
  <si>
    <t>小菅2-12-1</t>
    <phoneticPr fontId="3"/>
  </si>
  <si>
    <t>細田1-6-1</t>
    <phoneticPr fontId="3"/>
  </si>
  <si>
    <t>新宿3-20-10</t>
    <phoneticPr fontId="3"/>
  </si>
  <si>
    <t>(指)人権尊重教育
(都)人権尊重教育推進校</t>
    <phoneticPr fontId="3"/>
  </si>
  <si>
    <t>水元3-20-1</t>
    <rPh sb="1" eb="2">
      <t>モト</t>
    </rPh>
    <phoneticPr fontId="3"/>
  </si>
  <si>
    <t>(都)授業改善推進拠点校</t>
    <rPh sb="3" eb="5">
      <t>ジュギョウ</t>
    </rPh>
    <rPh sb="5" eb="7">
      <t>カイゼン</t>
    </rPh>
    <rPh sb="7" eb="9">
      <t>スイシン</t>
    </rPh>
    <rPh sb="9" eb="11">
      <t>キョテン</t>
    </rPh>
    <rPh sb="11" eb="12">
      <t>コウ</t>
    </rPh>
    <phoneticPr fontId="1"/>
  </si>
  <si>
    <t>S52.10</t>
  </si>
  <si>
    <t>南水元3-1-1</t>
    <phoneticPr fontId="3"/>
  </si>
  <si>
    <t>S39.3</t>
  </si>
  <si>
    <t>東立石4-7-1</t>
    <phoneticPr fontId="3"/>
  </si>
  <si>
    <t>生徒数</t>
    <rPh sb="0" eb="1">
      <t>セイ</t>
    </rPh>
    <rPh sb="1" eb="2">
      <t>ト</t>
    </rPh>
    <rPh sb="2" eb="3">
      <t>スウ</t>
    </rPh>
    <phoneticPr fontId="3"/>
  </si>
  <si>
    <t>中学校名</t>
    <rPh sb="0" eb="3">
      <t>チュウガッコウ</t>
    </rPh>
    <rPh sb="3" eb="4">
      <t>メイ</t>
    </rPh>
    <phoneticPr fontId="3"/>
  </si>
  <si>
    <t>イ　中学校（続き）</t>
    <rPh sb="2" eb="5">
      <t>チュウガッコウ</t>
    </rPh>
    <rPh sb="6" eb="7">
      <t>ツヅ</t>
    </rPh>
    <phoneticPr fontId="1"/>
  </si>
  <si>
    <t>（学務課）</t>
    <rPh sb="1" eb="3">
      <t>ガクム</t>
    </rPh>
    <phoneticPr fontId="3"/>
  </si>
  <si>
    <t>＊保田しおさい学校を除く。</t>
    <rPh sb="1" eb="3">
      <t>ホタ</t>
    </rPh>
    <rPh sb="7" eb="9">
      <t>ガッコウ</t>
    </rPh>
    <rPh sb="10" eb="11">
      <t>ノゾ</t>
    </rPh>
    <phoneticPr fontId="3"/>
  </si>
  <si>
    <t>令和
元</t>
    <phoneticPr fontId="1"/>
  </si>
  <si>
    <t>平成
24</t>
    <phoneticPr fontId="1"/>
  </si>
  <si>
    <t>中学校</t>
    <rPh sb="0" eb="3">
      <t>チュウガッコウ</t>
    </rPh>
    <phoneticPr fontId="1"/>
  </si>
  <si>
    <t>小学校</t>
    <rPh sb="0" eb="3">
      <t>ショウガッコウ</t>
    </rPh>
    <phoneticPr fontId="1"/>
  </si>
  <si>
    <t>オ　グラフ用データ</t>
    <rPh sb="5" eb="6">
      <t>ヨウ</t>
    </rPh>
    <phoneticPr fontId="3"/>
  </si>
  <si>
    <t>（各年度5月1日現在）</t>
    <rPh sb="1" eb="2">
      <t>カク</t>
    </rPh>
    <rPh sb="2" eb="4">
      <t>ネンド</t>
    </rPh>
    <rPh sb="5" eb="6">
      <t>ガツ</t>
    </rPh>
    <rPh sb="7" eb="8">
      <t>ニチ</t>
    </rPh>
    <rPh sb="8" eb="10">
      <t>ゲンザイ</t>
    </rPh>
    <phoneticPr fontId="3"/>
  </si>
  <si>
    <t>オ　小・中学校学級数の推移</t>
    <phoneticPr fontId="3"/>
  </si>
  <si>
    <t>園児数</t>
    <rPh sb="0" eb="2">
      <t>エンジ</t>
    </rPh>
    <phoneticPr fontId="3"/>
  </si>
  <si>
    <t>グラフ用データ</t>
    <rPh sb="3" eb="4">
      <t>ヨウ</t>
    </rPh>
    <phoneticPr fontId="3"/>
  </si>
  <si>
    <t>園児数</t>
    <phoneticPr fontId="3"/>
  </si>
  <si>
    <t>生徒数</t>
  </si>
  <si>
    <t>児童数・生徒数</t>
    <rPh sb="0" eb="2">
      <t>ジドウ</t>
    </rPh>
    <rPh sb="2" eb="3">
      <t>スウ</t>
    </rPh>
    <rPh sb="4" eb="6">
      <t>セイト</t>
    </rPh>
    <phoneticPr fontId="3"/>
  </si>
  <si>
    <t>エ　児童数・生徒数・園児数の推移</t>
    <rPh sb="2" eb="4">
      <t>ジドウ</t>
    </rPh>
    <rPh sb="4" eb="5">
      <t>スウ</t>
    </rPh>
    <rPh sb="6" eb="8">
      <t>セイト</t>
    </rPh>
    <rPh sb="8" eb="9">
      <t>スウ</t>
    </rPh>
    <phoneticPr fontId="3"/>
  </si>
  <si>
    <t>（教育総務課）</t>
    <rPh sb="1" eb="3">
      <t>キョウイク</t>
    </rPh>
    <rPh sb="3" eb="4">
      <t>ソウ</t>
    </rPh>
    <rPh sb="4" eb="5">
      <t>ム</t>
    </rPh>
    <phoneticPr fontId="3"/>
  </si>
  <si>
    <t>水元1-24-1</t>
    <rPh sb="0" eb="2">
      <t>ミズモト</t>
    </rPh>
    <phoneticPr fontId="3"/>
  </si>
  <si>
    <t>水元小合学園</t>
    <rPh sb="2" eb="4">
      <t>コアイ</t>
    </rPh>
    <rPh sb="4" eb="6">
      <t>ガクエン</t>
    </rPh>
    <phoneticPr fontId="3"/>
  </si>
  <si>
    <t>金町2-14-1</t>
  </si>
  <si>
    <t>葛飾特別支援学校</t>
    <rPh sb="2" eb="4">
      <t>トクベツ</t>
    </rPh>
    <rPh sb="4" eb="6">
      <t>シエン</t>
    </rPh>
    <phoneticPr fontId="3"/>
  </si>
  <si>
    <t>水元1-23-3</t>
    <rPh sb="0" eb="2">
      <t>ミズモト</t>
    </rPh>
    <phoneticPr fontId="3"/>
  </si>
  <si>
    <t>水元特別支援学校</t>
    <rPh sb="2" eb="4">
      <t>トクベツ</t>
    </rPh>
    <rPh sb="4" eb="6">
      <t>シエン</t>
    </rPh>
    <phoneticPr fontId="3"/>
  </si>
  <si>
    <t>西亀有2-58-1</t>
  </si>
  <si>
    <t>葛飾ろう学校</t>
    <rPh sb="1" eb="2">
      <t>カザ</t>
    </rPh>
    <phoneticPr fontId="3"/>
  </si>
  <si>
    <t>堀切7-31-5</t>
  </si>
  <si>
    <t>葛飾盲学校</t>
  </si>
  <si>
    <t>南水元4-21-1</t>
  </si>
  <si>
    <t>葛飾総合高校</t>
    <rPh sb="2" eb="4">
      <t>ソウゴウ</t>
    </rPh>
    <rPh sb="4" eb="6">
      <t>コウコウ</t>
    </rPh>
    <phoneticPr fontId="3"/>
  </si>
  <si>
    <t>定 4</t>
    <rPh sb="0" eb="1">
      <t>テイ</t>
    </rPh>
    <phoneticPr fontId="3"/>
  </si>
  <si>
    <t>定 75</t>
    <rPh sb="0" eb="1">
      <t>テイ</t>
    </rPh>
    <phoneticPr fontId="3"/>
  </si>
  <si>
    <t>全12</t>
    <rPh sb="0" eb="1">
      <t>ゼン</t>
    </rPh>
    <phoneticPr fontId="3"/>
  </si>
  <si>
    <t>全398</t>
    <rPh sb="0" eb="1">
      <t>ゼン</t>
    </rPh>
    <phoneticPr fontId="3"/>
  </si>
  <si>
    <t>西亀有1-28-1</t>
  </si>
  <si>
    <t>農産高校</t>
    <phoneticPr fontId="3"/>
  </si>
  <si>
    <t>定 33</t>
    <rPh sb="0" eb="1">
      <t>テイ</t>
    </rPh>
    <phoneticPr fontId="3"/>
  </si>
  <si>
    <t>本所工業高校</t>
    <phoneticPr fontId="3"/>
  </si>
  <si>
    <t>定 8</t>
    <rPh sb="0" eb="1">
      <t>テイ</t>
    </rPh>
    <phoneticPr fontId="3"/>
  </si>
  <si>
    <t>定 44</t>
    <rPh sb="0" eb="1">
      <t>テイ</t>
    </rPh>
    <phoneticPr fontId="3"/>
  </si>
  <si>
    <t>定S23.4.1</t>
    <phoneticPr fontId="3"/>
  </si>
  <si>
    <t>全18</t>
    <rPh sb="0" eb="1">
      <t>ゼン</t>
    </rPh>
    <phoneticPr fontId="3"/>
  </si>
  <si>
    <t>全576</t>
    <rPh sb="0" eb="1">
      <t>ゼン</t>
    </rPh>
    <phoneticPr fontId="3"/>
  </si>
  <si>
    <t>全S37.4.1</t>
    <rPh sb="0" eb="1">
      <t>ゼン</t>
    </rPh>
    <phoneticPr fontId="3"/>
  </si>
  <si>
    <t>新宿3-14-1</t>
  </si>
  <si>
    <t>葛飾商業高校</t>
  </si>
  <si>
    <t>定148</t>
    <rPh sb="0" eb="1">
      <t>テイ</t>
    </rPh>
    <phoneticPr fontId="3"/>
  </si>
  <si>
    <t>全688</t>
    <rPh sb="0" eb="1">
      <t>ゼン</t>
    </rPh>
    <phoneticPr fontId="3"/>
  </si>
  <si>
    <t>立石6-4-1</t>
  </si>
  <si>
    <t>南葛飾高校</t>
  </si>
  <si>
    <t>亀有1-7-1</t>
  </si>
  <si>
    <t>葛飾野高校</t>
  </si>
  <si>
    <t>生徒数</t>
    <phoneticPr fontId="3"/>
  </si>
  <si>
    <t>建築延面積(㎡）</t>
    <phoneticPr fontId="1"/>
  </si>
  <si>
    <t>開校年月日</t>
    <rPh sb="3" eb="5">
      <t>ガッピ</t>
    </rPh>
    <phoneticPr fontId="3"/>
  </si>
  <si>
    <t>（令和3年5月1日現在）</t>
    <phoneticPr fontId="3"/>
  </si>
  <si>
    <t>（２）都立学校</t>
    <phoneticPr fontId="3"/>
  </si>
  <si>
    <t>（指導室）</t>
    <rPh sb="1" eb="3">
      <t>シドウ</t>
    </rPh>
    <rPh sb="3" eb="4">
      <t>シツ</t>
    </rPh>
    <phoneticPr fontId="3"/>
  </si>
  <si>
    <t>＊葛飾区教育委員会資料による。</t>
    <rPh sb="1" eb="4">
      <t>カツシカク</t>
    </rPh>
    <rPh sb="4" eb="6">
      <t>キョウイク</t>
    </rPh>
    <rPh sb="6" eb="9">
      <t>イインカイ</t>
    </rPh>
    <rPh sb="9" eb="11">
      <t>シリョウ</t>
    </rPh>
    <phoneticPr fontId="3"/>
  </si>
  <si>
    <t>中学校</t>
    <rPh sb="0" eb="3">
      <t>チュウガッコウ</t>
    </rPh>
    <phoneticPr fontId="3"/>
  </si>
  <si>
    <t>小学校</t>
    <rPh sb="0" eb="3">
      <t>ショウガッコウ</t>
    </rPh>
    <phoneticPr fontId="3"/>
  </si>
  <si>
    <t>28</t>
    <phoneticPr fontId="3"/>
  </si>
  <si>
    <t>27</t>
    <phoneticPr fontId="3"/>
  </si>
  <si>
    <t>26</t>
    <phoneticPr fontId="3"/>
  </si>
  <si>
    <t>25</t>
    <phoneticPr fontId="3"/>
  </si>
  <si>
    <t>24</t>
    <phoneticPr fontId="3"/>
  </si>
  <si>
    <t>23</t>
    <phoneticPr fontId="3"/>
  </si>
  <si>
    <t>平成
22</t>
    <rPh sb="0" eb="2">
      <t>ヘイセイ</t>
    </rPh>
    <phoneticPr fontId="3"/>
  </si>
  <si>
    <t>（各年度末現在）</t>
    <rPh sb="1" eb="2">
      <t>カク</t>
    </rPh>
    <rPh sb="2" eb="5">
      <t>ネンドマツ</t>
    </rPh>
    <rPh sb="4" eb="5">
      <t>マツ</t>
    </rPh>
    <rPh sb="5" eb="7">
      <t>ゲンザイ</t>
    </rPh>
    <phoneticPr fontId="3"/>
  </si>
  <si>
    <t>（イ）不登校児の出現率</t>
    <rPh sb="3" eb="6">
      <t>フトウコウ</t>
    </rPh>
    <rPh sb="6" eb="7">
      <t>ジ</t>
    </rPh>
    <rPh sb="8" eb="10">
      <t>シュツゲン</t>
    </rPh>
    <rPh sb="10" eb="11">
      <t>リツ</t>
    </rPh>
    <phoneticPr fontId="1"/>
  </si>
  <si>
    <t>（ア）不登校児数</t>
    <rPh sb="3" eb="6">
      <t>フトウコウ</t>
    </rPh>
    <rPh sb="6" eb="7">
      <t>ジ</t>
    </rPh>
    <rPh sb="7" eb="8">
      <t>スウ</t>
    </rPh>
    <phoneticPr fontId="1"/>
  </si>
  <si>
    <t>カ　小・中学校における不登校児の推移</t>
    <phoneticPr fontId="3"/>
  </si>
  <si>
    <t>H25.3</t>
    <phoneticPr fontId="3"/>
  </si>
  <si>
    <t>新宿6-3-2
（東京理科大学図書館棟内）</t>
    <rPh sb="0" eb="2">
      <t>ニイジュク</t>
    </rPh>
    <phoneticPr fontId="3"/>
  </si>
  <si>
    <t>来観者数（人）</t>
    <rPh sb="0" eb="1">
      <t>ライ</t>
    </rPh>
    <rPh sb="3" eb="4">
      <t>スウ</t>
    </rPh>
    <rPh sb="5" eb="6">
      <t>ニン</t>
    </rPh>
    <phoneticPr fontId="3"/>
  </si>
  <si>
    <t>（６）科学教育センター</t>
    <rPh sb="3" eb="5">
      <t>カガク</t>
    </rPh>
    <phoneticPr fontId="3"/>
  </si>
  <si>
    <t>S46.3</t>
    <phoneticPr fontId="3"/>
  </si>
  <si>
    <t>鎌倉2-12-1
（旧明石小学校内）</t>
    <phoneticPr fontId="3"/>
  </si>
  <si>
    <t>教育相談
回数（回）</t>
    <rPh sb="8" eb="9">
      <t>カイ</t>
    </rPh>
    <phoneticPr fontId="3"/>
  </si>
  <si>
    <t>敷地面積
(㎡)</t>
    <phoneticPr fontId="3"/>
  </si>
  <si>
    <t>建築延
面積(㎡)</t>
    <rPh sb="0" eb="2">
      <t>ケンチク</t>
    </rPh>
    <rPh sb="2" eb="3">
      <t>ノ</t>
    </rPh>
    <phoneticPr fontId="3"/>
  </si>
  <si>
    <t>（５）総合教育センター</t>
    <phoneticPr fontId="3"/>
  </si>
  <si>
    <t>（教育総務課）</t>
    <rPh sb="1" eb="3">
      <t>キョウイク</t>
    </rPh>
    <rPh sb="3" eb="6">
      <t>ソウムカ</t>
    </rPh>
    <phoneticPr fontId="3"/>
  </si>
  <si>
    <t>＊利用状況は令和2年度の一般利用のもの。</t>
    <rPh sb="1" eb="3">
      <t>リヨウ</t>
    </rPh>
    <rPh sb="3" eb="5">
      <t>ジョウキョウ</t>
    </rPh>
    <rPh sb="6" eb="8">
      <t>レイワ</t>
    </rPh>
    <rPh sb="9" eb="11">
      <t>ネンド</t>
    </rPh>
    <rPh sb="12" eb="14">
      <t>イッパン</t>
    </rPh>
    <rPh sb="14" eb="16">
      <t>リヨウ</t>
    </rPh>
    <phoneticPr fontId="1"/>
  </si>
  <si>
    <t>H3.5</t>
    <phoneticPr fontId="3"/>
  </si>
  <si>
    <t>栃木県日光市
花石町2067-1</t>
    <phoneticPr fontId="3"/>
  </si>
  <si>
    <t>日光林間学園</t>
    <phoneticPr fontId="3"/>
  </si>
  <si>
    <t>利用人数(人)</t>
    <rPh sb="0" eb="2">
      <t>リヨウ</t>
    </rPh>
    <rPh sb="2" eb="4">
      <t>ニンズウ</t>
    </rPh>
    <rPh sb="5" eb="6">
      <t>ヒト</t>
    </rPh>
    <phoneticPr fontId="3"/>
  </si>
  <si>
    <t>利用件数(件)</t>
    <rPh sb="0" eb="2">
      <t>リヨウ</t>
    </rPh>
    <rPh sb="5" eb="6">
      <t>ケン</t>
    </rPh>
    <phoneticPr fontId="3"/>
  </si>
  <si>
    <t>利用状況</t>
    <rPh sb="0" eb="2">
      <t>リヨウ</t>
    </rPh>
    <rPh sb="2" eb="4">
      <t>ジョウキョウ</t>
    </rPh>
    <phoneticPr fontId="3"/>
  </si>
  <si>
    <t>収容
人員</t>
    <phoneticPr fontId="3"/>
  </si>
  <si>
    <t>建築延
面積(㎡)</t>
  </si>
  <si>
    <t>開園
年月日</t>
    <phoneticPr fontId="3"/>
  </si>
  <si>
    <t>（４）校外施設</t>
    <phoneticPr fontId="3"/>
  </si>
  <si>
    <t>（子育て支援課）</t>
    <rPh sb="1" eb="3">
      <t>コソダ</t>
    </rPh>
    <rPh sb="4" eb="6">
      <t>シエン</t>
    </rPh>
    <rPh sb="6" eb="7">
      <t>カ</t>
    </rPh>
    <phoneticPr fontId="3"/>
  </si>
  <si>
    <t>＊認定こども園は「[5]健康と福祉」の項目で記載。</t>
    <rPh sb="1" eb="3">
      <t>ニンテイ</t>
    </rPh>
    <rPh sb="6" eb="7">
      <t>エン</t>
    </rPh>
    <phoneticPr fontId="3"/>
  </si>
  <si>
    <t>＊認定こども園を除く。</t>
    <rPh sb="1" eb="3">
      <t>ニンテイ</t>
    </rPh>
    <rPh sb="6" eb="7">
      <t>エン</t>
    </rPh>
    <rPh sb="8" eb="9">
      <t>ノゾ</t>
    </rPh>
    <phoneticPr fontId="3"/>
  </si>
  <si>
    <t>組数</t>
  </si>
  <si>
    <t>園数</t>
  </si>
  <si>
    <t>ウ　私立幼稚園</t>
    <phoneticPr fontId="3"/>
  </si>
  <si>
    <t>S24.9</t>
    <phoneticPr fontId="3"/>
  </si>
  <si>
    <t>青戸8-10-1</t>
  </si>
  <si>
    <t>修徳</t>
    <phoneticPr fontId="3"/>
  </si>
  <si>
    <t>お花茶屋2-6-1</t>
  </si>
  <si>
    <t>共栄学園</t>
    <phoneticPr fontId="3"/>
  </si>
  <si>
    <t>イ　私立高等学校</t>
    <phoneticPr fontId="3"/>
  </si>
  <si>
    <t>＊修徳学園は昭和24年9月に墨田区から現所在地に移転。</t>
    <rPh sb="1" eb="2">
      <t>オサム</t>
    </rPh>
    <rPh sb="2" eb="3">
      <t>トク</t>
    </rPh>
    <rPh sb="3" eb="5">
      <t>ガクエン</t>
    </rPh>
    <rPh sb="6" eb="8">
      <t>ショウワ</t>
    </rPh>
    <rPh sb="10" eb="11">
      <t>ネン</t>
    </rPh>
    <rPh sb="12" eb="13">
      <t>ガツ</t>
    </rPh>
    <rPh sb="14" eb="17">
      <t>スミダク</t>
    </rPh>
    <rPh sb="19" eb="20">
      <t>ゲン</t>
    </rPh>
    <rPh sb="20" eb="23">
      <t>ショザイチ</t>
    </rPh>
    <rPh sb="24" eb="26">
      <t>イテン</t>
    </rPh>
    <phoneticPr fontId="3"/>
  </si>
  <si>
    <t>＊共栄学園及び修徳学園の建築延面積は、中学校・高等学校を合わせたもの。</t>
    <rPh sb="5" eb="6">
      <t>オヨ</t>
    </rPh>
    <phoneticPr fontId="3"/>
  </si>
  <si>
    <t>＊開設年月日については、所在地に開設された年月日で統一。</t>
    <rPh sb="1" eb="3">
      <t>カイセツ</t>
    </rPh>
    <rPh sb="3" eb="6">
      <t>ネンガッピ</t>
    </rPh>
    <rPh sb="12" eb="15">
      <t>ショザイチ</t>
    </rPh>
    <rPh sb="16" eb="18">
      <t>カイセツ</t>
    </rPh>
    <rPh sb="21" eb="24">
      <t>ネンガッピ</t>
    </rPh>
    <rPh sb="25" eb="27">
      <t>トウイツ</t>
    </rPh>
    <phoneticPr fontId="3"/>
  </si>
  <si>
    <t>東京シューレ飾</t>
    <rPh sb="0" eb="2">
      <t>トウキョウ</t>
    </rPh>
    <rPh sb="6" eb="8">
      <t>カツシカ</t>
    </rPh>
    <phoneticPr fontId="3"/>
  </si>
  <si>
    <t>ア　私立中学校</t>
    <phoneticPr fontId="3"/>
  </si>
  <si>
    <t>（３）私立学校</t>
    <phoneticPr fontId="3"/>
  </si>
  <si>
    <t>＊複数分野の登録者あり。</t>
    <rPh sb="1" eb="3">
      <t>フクスウ</t>
    </rPh>
    <rPh sb="3" eb="5">
      <t>ブンヤ</t>
    </rPh>
    <phoneticPr fontId="3"/>
  </si>
  <si>
    <t>(生涯学習課)</t>
    <phoneticPr fontId="3"/>
  </si>
  <si>
    <t>レジャー</t>
    <phoneticPr fontId="3"/>
  </si>
  <si>
    <t>教養</t>
    <phoneticPr fontId="3"/>
  </si>
  <si>
    <t>社会生活</t>
    <phoneticPr fontId="3"/>
  </si>
  <si>
    <t>家庭生活</t>
    <phoneticPr fontId="3"/>
  </si>
  <si>
    <t>スポーツ</t>
    <phoneticPr fontId="3"/>
  </si>
  <si>
    <t>芸術・文化</t>
    <rPh sb="3" eb="5">
      <t>ブンカ</t>
    </rPh>
    <phoneticPr fontId="3"/>
  </si>
  <si>
    <t>登録者数</t>
  </si>
  <si>
    <t>分野</t>
  </si>
  <si>
    <t>（令和3年4月1日現在）</t>
    <rPh sb="1" eb="3">
      <t>レイワ</t>
    </rPh>
    <rPh sb="4" eb="5">
      <t>ネン</t>
    </rPh>
    <rPh sb="5" eb="6">
      <t>ヘイネン</t>
    </rPh>
    <rPh sb="6" eb="7">
      <t>ガツ</t>
    </rPh>
    <rPh sb="8" eb="9">
      <t>ニチ</t>
    </rPh>
    <phoneticPr fontId="3"/>
  </si>
  <si>
    <t>（９）生涯学習人材バンク</t>
    <phoneticPr fontId="3"/>
  </si>
  <si>
    <t>（生涯学習課）</t>
    <rPh sb="1" eb="3">
      <t>ショウガイ</t>
    </rPh>
    <rPh sb="3" eb="5">
      <t>ガクシュウ</t>
    </rPh>
    <rPh sb="5" eb="6">
      <t>カ</t>
    </rPh>
    <phoneticPr fontId="3"/>
  </si>
  <si>
    <t>土曜日子供無料放</t>
    <phoneticPr fontId="3"/>
  </si>
  <si>
    <t>学校</t>
  </si>
  <si>
    <t>一般</t>
  </si>
  <si>
    <t>１投映当たり
観覧者数</t>
    <phoneticPr fontId="3"/>
  </si>
  <si>
    <t>１日あたり
入館者数</t>
    <phoneticPr fontId="3"/>
  </si>
  <si>
    <t>プラネタリウム</t>
    <phoneticPr fontId="3"/>
  </si>
  <si>
    <t>入館者数</t>
    <phoneticPr fontId="1"/>
  </si>
  <si>
    <t>イ　利用状況</t>
    <rPh sb="2" eb="4">
      <t>リヨウ</t>
    </rPh>
    <rPh sb="4" eb="6">
      <t>ジョウキョウ</t>
    </rPh>
    <phoneticPr fontId="3"/>
  </si>
  <si>
    <t>H3.2</t>
    <phoneticPr fontId="3"/>
  </si>
  <si>
    <t>H3.7.20</t>
    <phoneticPr fontId="3"/>
  </si>
  <si>
    <t>白鳥3-25-1</t>
    <phoneticPr fontId="1"/>
  </si>
  <si>
    <t>プラネタリウム
座席数</t>
    <rPh sb="8" eb="11">
      <t>ザセキスウ</t>
    </rPh>
    <phoneticPr fontId="3"/>
  </si>
  <si>
    <t>建築延面積(㎡）</t>
    <phoneticPr fontId="3"/>
  </si>
  <si>
    <t>（８）郷士と天文の博物館</t>
    <phoneticPr fontId="3"/>
  </si>
  <si>
    <t>　休館に伴い、代替施設として新宿図書サービスコーナーを平成29年10月17日から設置。</t>
    <rPh sb="1" eb="3">
      <t>キュウカン</t>
    </rPh>
    <rPh sb="4" eb="5">
      <t>トモナ</t>
    </rPh>
    <rPh sb="7" eb="9">
      <t>ダイガエ</t>
    </rPh>
    <rPh sb="9" eb="11">
      <t>シセツ</t>
    </rPh>
    <rPh sb="40" eb="42">
      <t>セッチ</t>
    </rPh>
    <phoneticPr fontId="3"/>
  </si>
  <si>
    <t>＊新宿図書センターは、平成29年10月1日から休館。</t>
    <rPh sb="1" eb="3">
      <t>ニイジュク</t>
    </rPh>
    <rPh sb="3" eb="5">
      <t>トショ</t>
    </rPh>
    <rPh sb="11" eb="13">
      <t>ヘイセイ</t>
    </rPh>
    <rPh sb="15" eb="16">
      <t>ネン</t>
    </rPh>
    <rPh sb="18" eb="19">
      <t>ガツ</t>
    </rPh>
    <rPh sb="20" eb="21">
      <t>ニチ</t>
    </rPh>
    <rPh sb="23" eb="25">
      <t>キュウカン</t>
    </rPh>
    <phoneticPr fontId="3"/>
  </si>
  <si>
    <t>＊登録者数及び貸出数は団体及び他自治体協力を含む。</t>
    <phoneticPr fontId="3"/>
  </si>
  <si>
    <t>＊利用状況は令和2年度のもの。</t>
    <rPh sb="1" eb="3">
      <t>リヨウ</t>
    </rPh>
    <rPh sb="3" eb="5">
      <t>ジョウキョウ</t>
    </rPh>
    <rPh sb="6" eb="8">
      <t>レイワ</t>
    </rPh>
    <rPh sb="9" eb="11">
      <t>ネンド</t>
    </rPh>
    <phoneticPr fontId="3"/>
  </si>
  <si>
    <t>（中央図書館）</t>
    <rPh sb="1" eb="3">
      <t>チュウオウ</t>
    </rPh>
    <phoneticPr fontId="3"/>
  </si>
  <si>
    <t>＊ＡＶとは、ＣＤ・カセット・ビデオテープ・ＤＶＤ。</t>
    <phoneticPr fontId="3"/>
  </si>
  <si>
    <t>S58.11</t>
    <phoneticPr fontId="3"/>
  </si>
  <si>
    <t>H29.10.17</t>
    <phoneticPr fontId="3"/>
  </si>
  <si>
    <r>
      <t xml:space="preserve">新宿1-5-6
</t>
    </r>
    <r>
      <rPr>
        <sz val="9"/>
        <color theme="1"/>
        <rFont val="ＭＳ ゴシック"/>
        <family val="3"/>
        <charset val="128"/>
      </rPr>
      <t>新宿憩い交流館内</t>
    </r>
    <rPh sb="0" eb="2">
      <t>ニイジュク</t>
    </rPh>
    <rPh sb="8" eb="10">
      <t>ニイジュク</t>
    </rPh>
    <rPh sb="10" eb="11">
      <t>イコイ</t>
    </rPh>
    <rPh sb="12" eb="14">
      <t>コウリュウ</t>
    </rPh>
    <rPh sb="14" eb="16">
      <t>カンナイ</t>
    </rPh>
    <phoneticPr fontId="3"/>
  </si>
  <si>
    <t>新宿図書
ｻｰﾋﾞｽｺｰﾅｰ</t>
    <rPh sb="0" eb="2">
      <t>ニイジュク</t>
    </rPh>
    <rPh sb="2" eb="4">
      <t>トショ</t>
    </rPh>
    <phoneticPr fontId="3"/>
  </si>
  <si>
    <t>H27.12</t>
    <phoneticPr fontId="3"/>
  </si>
  <si>
    <t>H28.3.26</t>
    <phoneticPr fontId="3"/>
  </si>
  <si>
    <r>
      <rPr>
        <sz val="10"/>
        <color theme="1"/>
        <rFont val="ＭＳ ゴシック"/>
        <family val="3"/>
        <charset val="128"/>
      </rPr>
      <t xml:space="preserve">小菅3-8-22 </t>
    </r>
    <r>
      <rPr>
        <sz val="9"/>
        <color theme="1"/>
        <rFont val="ＭＳ ゴシック"/>
        <family val="3"/>
        <charset val="128"/>
      </rPr>
      <t>こすげ小学校敷地内</t>
    </r>
    <rPh sb="0" eb="2">
      <t>コスゲ</t>
    </rPh>
    <rPh sb="12" eb="15">
      <t>ショウガッコウ</t>
    </rPh>
    <rPh sb="15" eb="17">
      <t>シキチ</t>
    </rPh>
    <rPh sb="17" eb="18">
      <t>ナイ</t>
    </rPh>
    <phoneticPr fontId="3"/>
  </si>
  <si>
    <t>こすげ
地区</t>
    <rPh sb="4" eb="6">
      <t>チク</t>
    </rPh>
    <phoneticPr fontId="3"/>
  </si>
  <si>
    <t>H22.11</t>
    <phoneticPr fontId="3"/>
  </si>
  <si>
    <t>H23.4.2</t>
    <phoneticPr fontId="3"/>
  </si>
  <si>
    <t>奥戸3-5-1
南奥戸小学校内</t>
    <rPh sb="0" eb="2">
      <t>オクド</t>
    </rPh>
    <rPh sb="8" eb="9">
      <t>ミナミ</t>
    </rPh>
    <rPh sb="9" eb="11">
      <t>オクド</t>
    </rPh>
    <rPh sb="11" eb="14">
      <t>ショウガッコウ</t>
    </rPh>
    <rPh sb="14" eb="15">
      <t>ナイ</t>
    </rPh>
    <phoneticPr fontId="3"/>
  </si>
  <si>
    <t>奥戸
地区</t>
    <rPh sb="0" eb="2">
      <t>オクド</t>
    </rPh>
    <rPh sb="3" eb="5">
      <t>チク</t>
    </rPh>
    <phoneticPr fontId="3"/>
  </si>
  <si>
    <t>H7.1</t>
    <phoneticPr fontId="3"/>
  </si>
  <si>
    <t>H16.5.12</t>
    <phoneticPr fontId="3"/>
  </si>
  <si>
    <t>青戸5-20-6
青戸地区ｾﾝﾀｰ内</t>
    <rPh sb="0" eb="2">
      <t>アオト</t>
    </rPh>
    <rPh sb="9" eb="11">
      <t>アオト</t>
    </rPh>
    <rPh sb="11" eb="13">
      <t>チク</t>
    </rPh>
    <rPh sb="17" eb="18">
      <t>ナイ</t>
    </rPh>
    <phoneticPr fontId="3"/>
  </si>
  <si>
    <t>青戸
地区</t>
    <rPh sb="0" eb="2">
      <t>アオト</t>
    </rPh>
    <rPh sb="3" eb="5">
      <t>チク</t>
    </rPh>
    <phoneticPr fontId="3"/>
  </si>
  <si>
    <t>H11.6</t>
    <phoneticPr fontId="3"/>
  </si>
  <si>
    <r>
      <t xml:space="preserve">西水元2-2-8
</t>
    </r>
    <r>
      <rPr>
        <sz val="9"/>
        <color theme="1"/>
        <rFont val="ＭＳ ゴシック"/>
        <family val="3"/>
        <charset val="128"/>
      </rPr>
      <t>西水元あやめ園内</t>
    </r>
    <rPh sb="9" eb="12">
      <t>ニシミズモト</t>
    </rPh>
    <rPh sb="15" eb="17">
      <t>エンナイ</t>
    </rPh>
    <phoneticPr fontId="3"/>
  </si>
  <si>
    <t>西水元
地区</t>
    <phoneticPr fontId="1"/>
  </si>
  <si>
    <t>H8.12</t>
    <phoneticPr fontId="3"/>
  </si>
  <si>
    <t>H8.12.7</t>
    <phoneticPr fontId="3"/>
  </si>
  <si>
    <t>四つ木4-8-1
よつぎ小学校内</t>
    <rPh sb="12" eb="15">
      <t>ショウガッコウ</t>
    </rPh>
    <rPh sb="15" eb="16">
      <t>ナイ</t>
    </rPh>
    <phoneticPr fontId="3"/>
  </si>
  <si>
    <t>四つ木
地区</t>
    <phoneticPr fontId="1"/>
  </si>
  <si>
    <t>S62.6</t>
    <phoneticPr fontId="3"/>
  </si>
  <si>
    <t>S62.6.25</t>
    <phoneticPr fontId="3"/>
  </si>
  <si>
    <t>鎌倉2-4-5</t>
    <phoneticPr fontId="3"/>
  </si>
  <si>
    <t>S57.6</t>
    <phoneticPr fontId="3"/>
  </si>
  <si>
    <t>S57.6.1</t>
    <phoneticPr fontId="3"/>
  </si>
  <si>
    <t>東水元1-7-3</t>
    <phoneticPr fontId="3"/>
  </si>
  <si>
    <t>S56.10</t>
    <phoneticPr fontId="3"/>
  </si>
  <si>
    <r>
      <t xml:space="preserve">亀有1-17-5
</t>
    </r>
    <r>
      <rPr>
        <sz val="9"/>
        <color theme="1"/>
        <rFont val="ＭＳ ゴシック"/>
        <family val="3"/>
        <charset val="128"/>
      </rPr>
      <t>都営住宅5号棟1階</t>
    </r>
    <rPh sb="9" eb="11">
      <t>トエイ</t>
    </rPh>
    <rPh sb="11" eb="13">
      <t>ジュウタク</t>
    </rPh>
    <rPh sb="14" eb="15">
      <t>ゴウ</t>
    </rPh>
    <rPh sb="15" eb="16">
      <t>ムネ</t>
    </rPh>
    <rPh sb="17" eb="18">
      <t>カイ</t>
    </rPh>
    <phoneticPr fontId="3"/>
  </si>
  <si>
    <t>S52.10</t>
    <phoneticPr fontId="3"/>
  </si>
  <si>
    <t>S52.10.1</t>
    <phoneticPr fontId="3"/>
  </si>
  <si>
    <t>東新小岩3-12-1
都営住宅1階</t>
    <rPh sb="11" eb="13">
      <t>トエイ</t>
    </rPh>
    <rPh sb="13" eb="15">
      <t>ジュウタク</t>
    </rPh>
    <rPh sb="16" eb="17">
      <t>カイ</t>
    </rPh>
    <phoneticPr fontId="3"/>
  </si>
  <si>
    <t>S52.6</t>
    <phoneticPr fontId="3"/>
  </si>
  <si>
    <t>S52.6.1</t>
    <phoneticPr fontId="3"/>
  </si>
  <si>
    <t>お花茶屋2-1-15</t>
    <phoneticPr fontId="3"/>
  </si>
  <si>
    <t>H23.2</t>
    <phoneticPr fontId="3"/>
  </si>
  <si>
    <t>S24.1.10</t>
    <phoneticPr fontId="3"/>
  </si>
  <si>
    <t>立石1-9-1</t>
    <phoneticPr fontId="3"/>
  </si>
  <si>
    <t>H21.6</t>
    <phoneticPr fontId="3"/>
  </si>
  <si>
    <t>H21.10.17</t>
    <phoneticPr fontId="3"/>
  </si>
  <si>
    <r>
      <t xml:space="preserve">金町6-2-1 </t>
    </r>
    <r>
      <rPr>
        <sz val="9"/>
        <color theme="1"/>
        <rFont val="ＭＳ ゴシック"/>
        <family val="3"/>
        <charset val="128"/>
      </rPr>
      <t>ｳﾞｨﾅｼｽ金町ﾌﾞﾗｲﾄｺｰﾄ3階</t>
    </r>
    <rPh sb="0" eb="2">
      <t>カナマチ</t>
    </rPh>
    <rPh sb="14" eb="16">
      <t>カナマチ</t>
    </rPh>
    <rPh sb="25" eb="26">
      <t>カイ</t>
    </rPh>
    <phoneticPr fontId="3"/>
  </si>
  <si>
    <t>中央</t>
    <rPh sb="0" eb="2">
      <t>チュウオウ</t>
    </rPh>
    <phoneticPr fontId="3"/>
  </si>
  <si>
    <t>会議室
利用件数(件)</t>
    <rPh sb="0" eb="2">
      <t>カイギ</t>
    </rPh>
    <rPh sb="9" eb="10">
      <t>ケン</t>
    </rPh>
    <phoneticPr fontId="3"/>
  </si>
  <si>
    <t>ＡＶ
貸出数
(点)</t>
    <phoneticPr fontId="3"/>
  </si>
  <si>
    <t>図書･雑誌
貸出数
(冊)</t>
    <phoneticPr fontId="3"/>
  </si>
  <si>
    <t>登録者数</t>
    <phoneticPr fontId="3"/>
  </si>
  <si>
    <t>ＡＶ
資料数</t>
    <phoneticPr fontId="3"/>
  </si>
  <si>
    <t>蔵書数
（図書）</t>
    <phoneticPr fontId="3"/>
  </si>
  <si>
    <t>閲覧室席数</t>
    <phoneticPr fontId="3"/>
  </si>
  <si>
    <t>建築延面積（㎡）</t>
    <phoneticPr fontId="3"/>
  </si>
  <si>
    <t>建築
年月</t>
    <phoneticPr fontId="1"/>
  </si>
  <si>
    <t>図書館名</t>
  </si>
  <si>
    <t>（７）図書館</t>
    <phoneticPr fontId="3"/>
  </si>
  <si>
    <t>（生涯スポーツ課）</t>
    <phoneticPr fontId="3"/>
  </si>
  <si>
    <t>H1.4</t>
    <phoneticPr fontId="3"/>
  </si>
  <si>
    <t>高砂1-2-1</t>
  </si>
  <si>
    <t>奥戸総合スポーツセンター温水プール</t>
    <rPh sb="0" eb="2">
      <t>オクド</t>
    </rPh>
    <phoneticPr fontId="3"/>
  </si>
  <si>
    <t>奥戸総合スポーツセンターエイトホール</t>
    <rPh sb="0" eb="2">
      <t>オクド</t>
    </rPh>
    <phoneticPr fontId="3"/>
  </si>
  <si>
    <t>奥戸7-17-1</t>
  </si>
  <si>
    <t>奥戸総合スポーツセンター体育館</t>
    <rPh sb="0" eb="2">
      <t>オクド</t>
    </rPh>
    <phoneticPr fontId="3"/>
  </si>
  <si>
    <t>H27.10</t>
  </si>
  <si>
    <t>水元1-23-1</t>
    <rPh sb="0" eb="2">
      <t>ミズモト</t>
    </rPh>
    <phoneticPr fontId="3"/>
  </si>
  <si>
    <t>水元総合スポーツセンター体育館温水プール</t>
    <rPh sb="2" eb="4">
      <t>ソウゴウ</t>
    </rPh>
    <phoneticPr fontId="3"/>
  </si>
  <si>
    <t>水元総合スポーツセンター体育館</t>
    <rPh sb="2" eb="4">
      <t>ソウゴウ</t>
    </rPh>
    <phoneticPr fontId="3"/>
  </si>
  <si>
    <t>イ　体育館等</t>
    <phoneticPr fontId="3"/>
  </si>
  <si>
    <t>＊上千葉公園運動場は、少年ソフトボール場、少年球技場、テニスコートの共用施設</t>
    <rPh sb="1" eb="2">
      <t>カミ</t>
    </rPh>
    <rPh sb="2" eb="4">
      <t>チバ</t>
    </rPh>
    <rPh sb="4" eb="6">
      <t>コウエン</t>
    </rPh>
    <rPh sb="6" eb="9">
      <t>ウンドウジョウ</t>
    </rPh>
    <rPh sb="11" eb="13">
      <t>ショウネン</t>
    </rPh>
    <rPh sb="19" eb="20">
      <t>ジョウ</t>
    </rPh>
    <rPh sb="21" eb="23">
      <t>ショウネン</t>
    </rPh>
    <rPh sb="23" eb="25">
      <t>キュウギ</t>
    </rPh>
    <rPh sb="25" eb="26">
      <t>ジョウ</t>
    </rPh>
    <rPh sb="34" eb="36">
      <t>キョウヨウ</t>
    </rPh>
    <rPh sb="36" eb="38">
      <t>シセツ</t>
    </rPh>
    <phoneticPr fontId="3"/>
  </si>
  <si>
    <t>テニスコート２面、多目的広場１面</t>
    <rPh sb="7" eb="8">
      <t>メン</t>
    </rPh>
    <rPh sb="9" eb="12">
      <t>タモクテキ</t>
    </rPh>
    <rPh sb="12" eb="14">
      <t>ヒロバ</t>
    </rPh>
    <rPh sb="15" eb="16">
      <t>メン</t>
    </rPh>
    <phoneticPr fontId="3"/>
  </si>
  <si>
    <t>水元総合スポーツセンター</t>
    <rPh sb="0" eb="1">
      <t>ミズ</t>
    </rPh>
    <rPh sb="1" eb="2">
      <t>モト</t>
    </rPh>
    <rPh sb="2" eb="3">
      <t>ソウ</t>
    </rPh>
    <rPh sb="3" eb="4">
      <t>ア</t>
    </rPh>
    <phoneticPr fontId="3"/>
  </si>
  <si>
    <t>テニスコート３面、多目的広場１面</t>
    <rPh sb="7" eb="8">
      <t>メン</t>
    </rPh>
    <rPh sb="9" eb="12">
      <t>タモクテキ</t>
    </rPh>
    <rPh sb="12" eb="14">
      <t>ヒロバ</t>
    </rPh>
    <rPh sb="15" eb="16">
      <t>メン</t>
    </rPh>
    <phoneticPr fontId="3"/>
  </si>
  <si>
    <t>新宿6-3-20</t>
    <rPh sb="0" eb="2">
      <t>シンジュク</t>
    </rPh>
    <phoneticPr fontId="3"/>
  </si>
  <si>
    <t>飾にいじゅくみらい公園運動場</t>
    <rPh sb="0" eb="2">
      <t>カツシカ</t>
    </rPh>
    <rPh sb="10" eb="12">
      <t>コウエン</t>
    </rPh>
    <rPh sb="12" eb="15">
      <t>ウンドウジョウ</t>
    </rPh>
    <phoneticPr fontId="3"/>
  </si>
  <si>
    <t>11ｍ×25ｍ、幼児用プール併設</t>
    <phoneticPr fontId="3"/>
  </si>
  <si>
    <t>金町公園プール</t>
    <phoneticPr fontId="3"/>
  </si>
  <si>
    <t>フットサル場２面</t>
    <phoneticPr fontId="3"/>
  </si>
  <si>
    <t>小菅西公園フットサル場</t>
    <rPh sb="0" eb="2">
      <t>コスゲ</t>
    </rPh>
    <rPh sb="2" eb="3">
      <t>ニシ</t>
    </rPh>
    <rPh sb="3" eb="5">
      <t>コウエン</t>
    </rPh>
    <rPh sb="10" eb="11">
      <t>ジョウ</t>
    </rPh>
    <phoneticPr fontId="3"/>
  </si>
  <si>
    <t>テニスコート５面</t>
    <phoneticPr fontId="3"/>
  </si>
  <si>
    <t>小菅東スポーツ公園テニスコート</t>
    <phoneticPr fontId="3"/>
  </si>
  <si>
    <t>スポーツクライミングセンター（ボルダリングウォール、リードウォール、スピードウォール）</t>
    <phoneticPr fontId="3"/>
  </si>
  <si>
    <t>東金町8-31-1</t>
    <rPh sb="0" eb="3">
      <t>ヒガシカナマチ</t>
    </rPh>
    <phoneticPr fontId="3"/>
  </si>
  <si>
    <t>多目的広場１面</t>
    <rPh sb="0" eb="3">
      <t>タモクテキ</t>
    </rPh>
    <rPh sb="3" eb="5">
      <t>ヒロバ</t>
    </rPh>
    <rPh sb="6" eb="7">
      <t>メン</t>
    </rPh>
    <phoneticPr fontId="3"/>
  </si>
  <si>
    <t>少年野球場１面、テニスコート６面</t>
    <phoneticPr fontId="3"/>
  </si>
  <si>
    <t>東金町8-27-1</t>
    <phoneticPr fontId="3"/>
  </si>
  <si>
    <t>東金町運動場</t>
    <phoneticPr fontId="3"/>
  </si>
  <si>
    <t>テニスコート６面</t>
    <phoneticPr fontId="3"/>
  </si>
  <si>
    <t>東立石3-3-1</t>
    <phoneticPr fontId="3"/>
  </si>
  <si>
    <t>渋江公園テニスコート</t>
    <phoneticPr fontId="3"/>
  </si>
  <si>
    <t>少年ソフトボール場２面、少年球技場１面、テニスコート３面</t>
    <phoneticPr fontId="3"/>
  </si>
  <si>
    <t>上千葉公園運動場</t>
    <phoneticPr fontId="3"/>
  </si>
  <si>
    <t>陸上競技場（ラグビー・サッカー可）</t>
  </si>
  <si>
    <t>少年野球場１面</t>
  </si>
  <si>
    <t>高砂1-1-1</t>
    <phoneticPr fontId="3"/>
  </si>
  <si>
    <t>野球場１面、テニスコート３面</t>
  </si>
  <si>
    <t>高砂1-2-1</t>
    <phoneticPr fontId="3"/>
  </si>
  <si>
    <t>奥戸総合スポーツセンター</t>
    <rPh sb="0" eb="2">
      <t>オクド</t>
    </rPh>
    <phoneticPr fontId="3"/>
  </si>
  <si>
    <t>少年ソフトボール場１面</t>
    <rPh sb="0" eb="2">
      <t>ショウネン</t>
    </rPh>
    <rPh sb="8" eb="9">
      <t>ジョウ</t>
    </rPh>
    <phoneticPr fontId="3"/>
  </si>
  <si>
    <t>金町浄水場1-1先</t>
    <phoneticPr fontId="3"/>
  </si>
  <si>
    <t>柴又少年ソフトボール場</t>
    <rPh sb="0" eb="1">
      <t>シバ</t>
    </rPh>
    <rPh sb="1" eb="2">
      <t>マタ</t>
    </rPh>
    <rPh sb="2" eb="3">
      <t>ショウ</t>
    </rPh>
    <rPh sb="3" eb="4">
      <t>トシ</t>
    </rPh>
    <phoneticPr fontId="3"/>
  </si>
  <si>
    <t>ソフトボール場１面</t>
    <rPh sb="6" eb="7">
      <t>ジョウ</t>
    </rPh>
    <phoneticPr fontId="3"/>
  </si>
  <si>
    <t>柴又ソフトボール場</t>
    <rPh sb="0" eb="1">
      <t>シバ</t>
    </rPh>
    <rPh sb="1" eb="2">
      <t>マタ</t>
    </rPh>
    <phoneticPr fontId="3"/>
  </si>
  <si>
    <t>少年野球場３面</t>
    <rPh sb="0" eb="2">
      <t>ショウネン</t>
    </rPh>
    <phoneticPr fontId="3"/>
  </si>
  <si>
    <t>柴又5-40-13先</t>
    <phoneticPr fontId="3"/>
  </si>
  <si>
    <t>柴又少年野球場</t>
    <rPh sb="0" eb="1">
      <t>シバ</t>
    </rPh>
    <rPh sb="1" eb="2">
      <t>マタ</t>
    </rPh>
    <rPh sb="2" eb="3">
      <t>ショウ</t>
    </rPh>
    <phoneticPr fontId="3"/>
  </si>
  <si>
    <t>球技場１面</t>
  </si>
  <si>
    <t>柴又6-35-8先</t>
    <phoneticPr fontId="3"/>
  </si>
  <si>
    <t>柴又球技場</t>
    <phoneticPr fontId="3"/>
  </si>
  <si>
    <t>野球場５面</t>
    <phoneticPr fontId="3"/>
  </si>
  <si>
    <t>第２柴又野球場</t>
    <rPh sb="4" eb="5">
      <t>ノ</t>
    </rPh>
    <rPh sb="5" eb="6">
      <t>タマ</t>
    </rPh>
    <rPh sb="6" eb="7">
      <t>ジョウ</t>
    </rPh>
    <phoneticPr fontId="3"/>
  </si>
  <si>
    <t>野球場４面</t>
    <phoneticPr fontId="3"/>
  </si>
  <si>
    <t>柴又7-17-13先</t>
    <rPh sb="0" eb="2">
      <t>シバマタ</t>
    </rPh>
    <rPh sb="9" eb="10">
      <t>サキ</t>
    </rPh>
    <phoneticPr fontId="3"/>
  </si>
  <si>
    <t>柴又野球場</t>
    <rPh sb="1" eb="2">
      <t>マタ</t>
    </rPh>
    <rPh sb="2" eb="3">
      <t>ノ</t>
    </rPh>
    <rPh sb="3" eb="4">
      <t>タマ</t>
    </rPh>
    <rPh sb="4" eb="5">
      <t>ジョウ</t>
    </rPh>
    <phoneticPr fontId="3"/>
  </si>
  <si>
    <t>東四つ木3-2-11先</t>
    <rPh sb="10" eb="11">
      <t>サキ</t>
    </rPh>
    <phoneticPr fontId="3"/>
  </si>
  <si>
    <t>木根川橋球技場</t>
    <rPh sb="0" eb="1">
      <t>キ</t>
    </rPh>
    <rPh sb="1" eb="2">
      <t>ネ</t>
    </rPh>
    <rPh sb="2" eb="3">
      <t>カワ</t>
    </rPh>
    <rPh sb="3" eb="4">
      <t>ハシ</t>
    </rPh>
    <rPh sb="4" eb="5">
      <t>タマ</t>
    </rPh>
    <rPh sb="5" eb="6">
      <t>ワザ</t>
    </rPh>
    <rPh sb="6" eb="7">
      <t>ジョウ</t>
    </rPh>
    <phoneticPr fontId="3"/>
  </si>
  <si>
    <t>少年野球場２面</t>
    <rPh sb="0" eb="2">
      <t>ショウネン</t>
    </rPh>
    <rPh sb="2" eb="5">
      <t>ヤキュウジョウ</t>
    </rPh>
    <phoneticPr fontId="3"/>
  </si>
  <si>
    <t>東四つ木1-6-1先</t>
    <rPh sb="9" eb="10">
      <t>サキ</t>
    </rPh>
    <phoneticPr fontId="3"/>
  </si>
  <si>
    <t>木根川橋少年野球場</t>
    <rPh sb="0" eb="1">
      <t>キ</t>
    </rPh>
    <rPh sb="1" eb="2">
      <t>ネ</t>
    </rPh>
    <rPh sb="2" eb="3">
      <t>カワ</t>
    </rPh>
    <rPh sb="3" eb="4">
      <t>ハシ</t>
    </rPh>
    <rPh sb="4" eb="5">
      <t>ショウ</t>
    </rPh>
    <rPh sb="5" eb="6">
      <t>トシ</t>
    </rPh>
    <rPh sb="6" eb="7">
      <t>ノ</t>
    </rPh>
    <rPh sb="7" eb="8">
      <t>タマ</t>
    </rPh>
    <rPh sb="8" eb="9">
      <t>ジョウ</t>
    </rPh>
    <phoneticPr fontId="3"/>
  </si>
  <si>
    <t>野球場１面</t>
    <phoneticPr fontId="3"/>
  </si>
  <si>
    <t>東四つ木3-23-1先</t>
    <rPh sb="0" eb="2">
      <t>ヒガシヨ</t>
    </rPh>
    <rPh sb="3" eb="4">
      <t>ギ</t>
    </rPh>
    <rPh sb="10" eb="11">
      <t>サキ</t>
    </rPh>
    <phoneticPr fontId="3"/>
  </si>
  <si>
    <t>木根川橋野球場</t>
    <rPh sb="0" eb="1">
      <t>キ</t>
    </rPh>
    <rPh sb="1" eb="2">
      <t>ネ</t>
    </rPh>
    <rPh sb="2" eb="3">
      <t>カワ</t>
    </rPh>
    <rPh sb="3" eb="4">
      <t>ハシ</t>
    </rPh>
    <rPh sb="4" eb="5">
      <t>ノ</t>
    </rPh>
    <rPh sb="5" eb="6">
      <t>タマ</t>
    </rPh>
    <rPh sb="6" eb="7">
      <t>ジョウ</t>
    </rPh>
    <phoneticPr fontId="3"/>
  </si>
  <si>
    <t>野球場６面</t>
    <rPh sb="0" eb="2">
      <t>ヤキュウ</t>
    </rPh>
    <rPh sb="2" eb="3">
      <t>ジョウ</t>
    </rPh>
    <rPh sb="4" eb="5">
      <t>メン</t>
    </rPh>
    <phoneticPr fontId="3"/>
  </si>
  <si>
    <t>四つ木3-1-1先</t>
    <rPh sb="0" eb="1">
      <t>ヨ</t>
    </rPh>
    <rPh sb="2" eb="3">
      <t>ギ</t>
    </rPh>
    <rPh sb="8" eb="9">
      <t>サキ</t>
    </rPh>
    <phoneticPr fontId="3"/>
  </si>
  <si>
    <t>四つ木橋野球場</t>
    <rPh sb="0" eb="1">
      <t>ヨ</t>
    </rPh>
    <rPh sb="2" eb="3">
      <t>ギ</t>
    </rPh>
    <rPh sb="3" eb="4">
      <t>バシ</t>
    </rPh>
    <rPh sb="4" eb="5">
      <t>ノ</t>
    </rPh>
    <rPh sb="5" eb="6">
      <t>タマ</t>
    </rPh>
    <rPh sb="6" eb="7">
      <t>バ</t>
    </rPh>
    <phoneticPr fontId="3"/>
  </si>
  <si>
    <t>堀切1-1-1先</t>
    <rPh sb="0" eb="2">
      <t>ホリキリ</t>
    </rPh>
    <rPh sb="7" eb="8">
      <t>サキ</t>
    </rPh>
    <phoneticPr fontId="3"/>
  </si>
  <si>
    <t>四つ木橋球技場</t>
    <rPh sb="0" eb="1">
      <t>ヨ</t>
    </rPh>
    <rPh sb="2" eb="3">
      <t>ギ</t>
    </rPh>
    <rPh sb="3" eb="4">
      <t>バシ</t>
    </rPh>
    <rPh sb="4" eb="5">
      <t>タマ</t>
    </rPh>
    <rPh sb="5" eb="6">
      <t>ワザ</t>
    </rPh>
    <rPh sb="6" eb="7">
      <t>バ</t>
    </rPh>
    <phoneticPr fontId="3"/>
  </si>
  <si>
    <t>堀切1-12-1先</t>
    <rPh sb="8" eb="9">
      <t>サキ</t>
    </rPh>
    <phoneticPr fontId="3"/>
  </si>
  <si>
    <t>堀切橋少年ソフトボール場</t>
    <rPh sb="0" eb="1">
      <t>ホリ</t>
    </rPh>
    <rPh sb="1" eb="2">
      <t>キリ</t>
    </rPh>
    <rPh sb="2" eb="3">
      <t>バシ</t>
    </rPh>
    <rPh sb="3" eb="4">
      <t>ショウ</t>
    </rPh>
    <rPh sb="4" eb="5">
      <t>トシ</t>
    </rPh>
    <rPh sb="11" eb="12">
      <t>ジョウ</t>
    </rPh>
    <phoneticPr fontId="3"/>
  </si>
  <si>
    <t>少年野球場４面</t>
    <rPh sb="0" eb="2">
      <t>ショウネン</t>
    </rPh>
    <rPh sb="2" eb="5">
      <t>ヤキュウジョウ</t>
    </rPh>
    <phoneticPr fontId="3"/>
  </si>
  <si>
    <t>堀切橋少年野球場</t>
    <rPh sb="0" eb="1">
      <t>ホリ</t>
    </rPh>
    <rPh sb="1" eb="2">
      <t>キリ</t>
    </rPh>
    <rPh sb="2" eb="3">
      <t>バシ</t>
    </rPh>
    <rPh sb="3" eb="4">
      <t>ショウ</t>
    </rPh>
    <rPh sb="4" eb="5">
      <t>トシ</t>
    </rPh>
    <rPh sb="5" eb="6">
      <t>ノ</t>
    </rPh>
    <rPh sb="6" eb="7">
      <t>タマ</t>
    </rPh>
    <rPh sb="7" eb="8">
      <t>ジョウ</t>
    </rPh>
    <phoneticPr fontId="3"/>
  </si>
  <si>
    <t>少年(硬式)野球場１面</t>
    <rPh sb="0" eb="2">
      <t>ショウネン</t>
    </rPh>
    <rPh sb="3" eb="5">
      <t>コウシキ</t>
    </rPh>
    <rPh sb="6" eb="8">
      <t>ヤキュウ</t>
    </rPh>
    <rPh sb="8" eb="9">
      <t>ジョウ</t>
    </rPh>
    <rPh sb="10" eb="11">
      <t>メン</t>
    </rPh>
    <phoneticPr fontId="3"/>
  </si>
  <si>
    <t>小菅1-1-1先</t>
    <rPh sb="0" eb="2">
      <t>コスゲ</t>
    </rPh>
    <rPh sb="7" eb="8">
      <t>サキ</t>
    </rPh>
    <phoneticPr fontId="3"/>
  </si>
  <si>
    <t>堀切橋少年硬式野球場</t>
    <rPh sb="0" eb="1">
      <t>ホリ</t>
    </rPh>
    <rPh sb="1" eb="2">
      <t>キリ</t>
    </rPh>
    <rPh sb="2" eb="3">
      <t>バシ</t>
    </rPh>
    <rPh sb="3" eb="4">
      <t>ショウ</t>
    </rPh>
    <rPh sb="4" eb="5">
      <t>トシ</t>
    </rPh>
    <rPh sb="5" eb="6">
      <t>コウ</t>
    </rPh>
    <rPh sb="6" eb="7">
      <t>シキ</t>
    </rPh>
    <rPh sb="7" eb="8">
      <t>ノ</t>
    </rPh>
    <rPh sb="8" eb="9">
      <t>タマ</t>
    </rPh>
    <rPh sb="9" eb="10">
      <t>ジョウ</t>
    </rPh>
    <phoneticPr fontId="3"/>
  </si>
  <si>
    <t>フットサル場２面</t>
  </si>
  <si>
    <t>堀切橋フットサル場</t>
    <rPh sb="0" eb="1">
      <t>ホリ</t>
    </rPh>
    <rPh sb="1" eb="2">
      <t>キリ</t>
    </rPh>
    <rPh sb="2" eb="3">
      <t>バシ</t>
    </rPh>
    <rPh sb="8" eb="9">
      <t>バ</t>
    </rPh>
    <phoneticPr fontId="3"/>
  </si>
  <si>
    <t>野球場２面</t>
    <rPh sb="0" eb="3">
      <t>ヤキュウジョウ</t>
    </rPh>
    <phoneticPr fontId="3"/>
  </si>
  <si>
    <t>小菅1-15-1先</t>
    <rPh sb="8" eb="9">
      <t>サキ</t>
    </rPh>
    <phoneticPr fontId="3"/>
  </si>
  <si>
    <t>荒川小菅野球場</t>
    <rPh sb="1" eb="2">
      <t>カワ</t>
    </rPh>
    <rPh sb="2" eb="3">
      <t>ショウ</t>
    </rPh>
    <rPh sb="3" eb="4">
      <t>スガ</t>
    </rPh>
    <rPh sb="4" eb="5">
      <t>ノ</t>
    </rPh>
    <rPh sb="5" eb="6">
      <t>タマ</t>
    </rPh>
    <rPh sb="6" eb="7">
      <t>バ</t>
    </rPh>
    <phoneticPr fontId="3"/>
  </si>
  <si>
    <t>少年野球場１面</t>
    <rPh sb="0" eb="2">
      <t>ショウネン</t>
    </rPh>
    <rPh sb="2" eb="4">
      <t>ヤキュウ</t>
    </rPh>
    <rPh sb="4" eb="5">
      <t>ジョウ</t>
    </rPh>
    <rPh sb="6" eb="7">
      <t>メン</t>
    </rPh>
    <phoneticPr fontId="3"/>
  </si>
  <si>
    <t>荒川小菅少年野球場</t>
    <rPh sb="1" eb="2">
      <t>カワ</t>
    </rPh>
    <rPh sb="2" eb="3">
      <t>ショウ</t>
    </rPh>
    <rPh sb="3" eb="4">
      <t>スガ</t>
    </rPh>
    <rPh sb="4" eb="5">
      <t>ショウ</t>
    </rPh>
    <rPh sb="5" eb="6">
      <t>トシ</t>
    </rPh>
    <rPh sb="6" eb="7">
      <t>ヤ</t>
    </rPh>
    <rPh sb="7" eb="8">
      <t>タマ</t>
    </rPh>
    <rPh sb="8" eb="9">
      <t>バ</t>
    </rPh>
    <phoneticPr fontId="3"/>
  </si>
  <si>
    <t>球技場２面</t>
  </si>
  <si>
    <t>小菅1-33-1先</t>
    <rPh sb="0" eb="2">
      <t>コスゲ</t>
    </rPh>
    <rPh sb="8" eb="9">
      <t>サキ</t>
    </rPh>
    <phoneticPr fontId="3"/>
  </si>
  <si>
    <t>荒川小菅球技場</t>
    <rPh sb="1" eb="2">
      <t>カワ</t>
    </rPh>
    <rPh sb="2" eb="3">
      <t>ショウ</t>
    </rPh>
    <rPh sb="3" eb="4">
      <t>スガ</t>
    </rPh>
    <rPh sb="4" eb="5">
      <t>タマ</t>
    </rPh>
    <rPh sb="5" eb="6">
      <t>ワザ</t>
    </rPh>
    <rPh sb="6" eb="7">
      <t>バ</t>
    </rPh>
    <phoneticPr fontId="3"/>
  </si>
  <si>
    <t>規模</t>
  </si>
  <si>
    <t>ア　運動場</t>
    <phoneticPr fontId="3"/>
  </si>
  <si>
    <t>２　生涯スポーツ</t>
    <phoneticPr fontId="3"/>
  </si>
  <si>
    <t>（地域教育課）</t>
    <rPh sb="1" eb="3">
      <t>チイキ</t>
    </rPh>
    <rPh sb="3" eb="5">
      <t>キョウイク</t>
    </rPh>
    <phoneticPr fontId="1"/>
  </si>
  <si>
    <t>新宿5-21-10</t>
    <rPh sb="0" eb="2">
      <t>シンジュク</t>
    </rPh>
    <phoneticPr fontId="1"/>
  </si>
  <si>
    <t>大人</t>
    <rPh sb="0" eb="2">
      <t>オトナ</t>
    </rPh>
    <phoneticPr fontId="3"/>
  </si>
  <si>
    <t>中・高・
大学生</t>
    <rPh sb="0" eb="1">
      <t>チュウ</t>
    </rPh>
    <rPh sb="2" eb="3">
      <t>コウ</t>
    </rPh>
    <rPh sb="5" eb="8">
      <t>ダイガクセイ</t>
    </rPh>
    <phoneticPr fontId="3"/>
  </si>
  <si>
    <t>小学生</t>
    <rPh sb="0" eb="3">
      <t>ショウガクセイ</t>
    </rPh>
    <phoneticPr fontId="3"/>
  </si>
  <si>
    <t>幼児</t>
    <rPh sb="0" eb="2">
      <t>ヨウジ</t>
    </rPh>
    <phoneticPr fontId="3"/>
  </si>
  <si>
    <t>利用人数（人）</t>
    <rPh sb="0" eb="2">
      <t>リヨウ</t>
    </rPh>
    <rPh sb="2" eb="4">
      <t>ニンズウ</t>
    </rPh>
    <rPh sb="5" eb="6">
      <t>ヒト</t>
    </rPh>
    <phoneticPr fontId="1"/>
  </si>
  <si>
    <t>敷地面積
（㎡）</t>
    <rPh sb="0" eb="2">
      <t>シキチ</t>
    </rPh>
    <rPh sb="2" eb="4">
      <t>メンセキ</t>
    </rPh>
    <phoneticPr fontId="1"/>
  </si>
  <si>
    <t>開設
年月日</t>
    <rPh sb="0" eb="2">
      <t>カイセツ</t>
    </rPh>
    <rPh sb="3" eb="6">
      <t>ネンガッピ</t>
    </rPh>
    <phoneticPr fontId="1"/>
  </si>
  <si>
    <t>所在地</t>
    <rPh sb="0" eb="3">
      <t>ショザイチ</t>
    </rPh>
    <phoneticPr fontId="1"/>
  </si>
  <si>
    <t>（令和2年度）</t>
    <rPh sb="1" eb="3">
      <t>レイワ</t>
    </rPh>
    <rPh sb="4" eb="6">
      <t>ネンド</t>
    </rPh>
    <phoneticPr fontId="1"/>
  </si>
  <si>
    <t>（４）にいじゅくプレイパーク</t>
    <phoneticPr fontId="3"/>
  </si>
  <si>
    <t>（地域教育課）</t>
    <rPh sb="1" eb="3">
      <t>チイキ</t>
    </rPh>
    <rPh sb="3" eb="5">
      <t>キョウイク</t>
    </rPh>
    <rPh sb="5" eb="6">
      <t>カ</t>
    </rPh>
    <phoneticPr fontId="1"/>
  </si>
  <si>
    <t>特別支援学校等</t>
    <rPh sb="0" eb="2">
      <t>トクベツ</t>
    </rPh>
    <rPh sb="2" eb="4">
      <t>シエン</t>
    </rPh>
    <phoneticPr fontId="3"/>
  </si>
  <si>
    <t>保育園</t>
    <phoneticPr fontId="3"/>
  </si>
  <si>
    <r>
      <t xml:space="preserve">障害児
</t>
    </r>
    <r>
      <rPr>
        <sz val="8"/>
        <rFont val="ＭＳ ゴシック"/>
        <family val="3"/>
        <charset val="128"/>
      </rPr>
      <t>(ﾊﾟｰﾄﾅｰｱﾆﾏﾙ)</t>
    </r>
    <phoneticPr fontId="3"/>
  </si>
  <si>
    <t>団体教室（団体）</t>
    <rPh sb="0" eb="2">
      <t>ダンタイ</t>
    </rPh>
    <rPh sb="2" eb="4">
      <t>キョウシツ</t>
    </rPh>
    <rPh sb="5" eb="7">
      <t>ダンタイ</t>
    </rPh>
    <phoneticPr fontId="1"/>
  </si>
  <si>
    <t>個人教室（人）</t>
    <rPh sb="0" eb="2">
      <t>コジン</t>
    </rPh>
    <rPh sb="2" eb="4">
      <t>キョウシツ</t>
    </rPh>
    <rPh sb="5" eb="6">
      <t>ヒト</t>
    </rPh>
    <phoneticPr fontId="1"/>
  </si>
  <si>
    <t>登録数</t>
    <rPh sb="0" eb="3">
      <t>トウロクスウ</t>
    </rPh>
    <phoneticPr fontId="1"/>
  </si>
  <si>
    <t>水元1-19</t>
    <rPh sb="0" eb="2">
      <t>ミズモト</t>
    </rPh>
    <phoneticPr fontId="1"/>
  </si>
  <si>
    <t>団体教室</t>
    <rPh sb="0" eb="2">
      <t>ダンタイ</t>
    </rPh>
    <rPh sb="2" eb="4">
      <t>キョウシツ</t>
    </rPh>
    <phoneticPr fontId="1"/>
  </si>
  <si>
    <t>個人教室</t>
    <rPh sb="0" eb="2">
      <t>コジン</t>
    </rPh>
    <rPh sb="2" eb="4">
      <t>キョウシツ</t>
    </rPh>
    <phoneticPr fontId="1"/>
  </si>
  <si>
    <t>引き馬事業</t>
    <rPh sb="0" eb="1">
      <t>ヒ</t>
    </rPh>
    <rPh sb="2" eb="3">
      <t>ウマ</t>
    </rPh>
    <rPh sb="3" eb="5">
      <t>ジギョウ</t>
    </rPh>
    <phoneticPr fontId="1"/>
  </si>
  <si>
    <t>延べ利用人数（人）</t>
    <rPh sb="0" eb="1">
      <t>ノ</t>
    </rPh>
    <rPh sb="2" eb="4">
      <t>リヨウ</t>
    </rPh>
    <rPh sb="4" eb="6">
      <t>ニンズウ</t>
    </rPh>
    <rPh sb="7" eb="8">
      <t>ヒト</t>
    </rPh>
    <phoneticPr fontId="1"/>
  </si>
  <si>
    <t>（３）ポニースクールかつしか</t>
    <phoneticPr fontId="3"/>
  </si>
  <si>
    <t>（生涯スポーツ課）</t>
  </si>
  <si>
    <t>人数（人）</t>
    <rPh sb="0" eb="2">
      <t>ニンズウ</t>
    </rPh>
    <rPh sb="3" eb="4">
      <t>ヒト</t>
    </rPh>
    <phoneticPr fontId="3"/>
  </si>
  <si>
    <t>件数（件）</t>
    <rPh sb="0" eb="2">
      <t>ケンスウ</t>
    </rPh>
    <rPh sb="3" eb="4">
      <t>ケン</t>
    </rPh>
    <phoneticPr fontId="3"/>
  </si>
  <si>
    <t>団体利用</t>
    <phoneticPr fontId="3"/>
  </si>
  <si>
    <t>個人利用</t>
    <phoneticPr fontId="3"/>
  </si>
  <si>
    <t>プール</t>
    <phoneticPr fontId="3"/>
  </si>
  <si>
    <t>体育館等</t>
    <rPh sb="0" eb="3">
      <t>タイイクカン</t>
    </rPh>
    <rPh sb="3" eb="4">
      <t>トウ</t>
    </rPh>
    <phoneticPr fontId="3"/>
  </si>
  <si>
    <t>ウ　水元総合スポーツセンター</t>
    <rPh sb="2" eb="4">
      <t>ミズモト</t>
    </rPh>
    <rPh sb="4" eb="6">
      <t>ソウゴウ</t>
    </rPh>
    <phoneticPr fontId="3"/>
  </si>
  <si>
    <t>エイトホール</t>
  </si>
  <si>
    <t>プール館</t>
    <rPh sb="3" eb="4">
      <t>カン</t>
    </rPh>
    <phoneticPr fontId="3"/>
  </si>
  <si>
    <t>陸上競技場</t>
    <phoneticPr fontId="3"/>
  </si>
  <si>
    <t>体育館</t>
  </si>
  <si>
    <t>イ　奥戸総合スポーツセンター</t>
    <rPh sb="2" eb="4">
      <t>オクド</t>
    </rPh>
    <phoneticPr fontId="3"/>
  </si>
  <si>
    <t>＊利用件数は、令和2年度の貸切利用のもの。</t>
    <rPh sb="1" eb="3">
      <t>リヨウ</t>
    </rPh>
    <rPh sb="3" eb="5">
      <t>ケンスウ</t>
    </rPh>
    <rPh sb="7" eb="9">
      <t>レイワ</t>
    </rPh>
    <rPh sb="10" eb="12">
      <t>ネンド</t>
    </rPh>
    <rPh sb="13" eb="15">
      <t>カシキリ</t>
    </rPh>
    <rPh sb="15" eb="17">
      <t>リヨウ</t>
    </rPh>
    <phoneticPr fontId="3"/>
  </si>
  <si>
    <t>　多目的運動場に計上。</t>
    <phoneticPr fontId="3"/>
  </si>
  <si>
    <t>＊上千葉公園運動場は、少年ソフトボール場、少年球技場、テニスコートの共用施設のため、</t>
    <phoneticPr fontId="3"/>
  </si>
  <si>
    <t>利用件数（件）</t>
    <rPh sb="2" eb="3">
      <t>ケン</t>
    </rPh>
    <rPh sb="3" eb="4">
      <t>カズ</t>
    </rPh>
    <rPh sb="5" eb="6">
      <t>ケン</t>
    </rPh>
    <phoneticPr fontId="3"/>
  </si>
  <si>
    <t>面積(㎡)</t>
    <phoneticPr fontId="3"/>
  </si>
  <si>
    <t>面数</t>
    <phoneticPr fontId="3"/>
  </si>
  <si>
    <t>施設数</t>
    <phoneticPr fontId="3"/>
  </si>
  <si>
    <t>スポーツクライミングセンター</t>
    <phoneticPr fontId="1"/>
  </si>
  <si>
    <t>多目的運動場</t>
  </si>
  <si>
    <t>球技場</t>
  </si>
  <si>
    <t>テニスコート</t>
  </si>
  <si>
    <t>野球場</t>
  </si>
  <si>
    <t>（文化国際課）</t>
    <rPh sb="1" eb="3">
      <t>ブンカ</t>
    </rPh>
    <rPh sb="3" eb="5">
      <t>コクサイ</t>
    </rPh>
    <rPh sb="5" eb="6">
      <t>カ</t>
    </rPh>
    <phoneticPr fontId="3"/>
  </si>
  <si>
    <t>利用日数</t>
    <rPh sb="2" eb="4">
      <t>ニッスウ</t>
    </rPh>
    <phoneticPr fontId="3"/>
  </si>
  <si>
    <t>会議室</t>
    <rPh sb="0" eb="3">
      <t>カイギシツ</t>
    </rPh>
    <phoneticPr fontId="3"/>
  </si>
  <si>
    <t>ホール</t>
    <phoneticPr fontId="3"/>
  </si>
  <si>
    <t>（単位：日）</t>
    <rPh sb="1" eb="3">
      <t>タンイ</t>
    </rPh>
    <rPh sb="4" eb="5">
      <t>ヒ</t>
    </rPh>
    <phoneticPr fontId="1"/>
  </si>
  <si>
    <t>(含立見30)</t>
    <phoneticPr fontId="3"/>
  </si>
  <si>
    <t>H8.3</t>
    <phoneticPr fontId="3"/>
  </si>
  <si>
    <t>H8.6.1</t>
    <phoneticPr fontId="3"/>
  </si>
  <si>
    <t>亀有3-26-1</t>
    <phoneticPr fontId="3"/>
  </si>
  <si>
    <t>収容定数
(ホール)</t>
    <phoneticPr fontId="3"/>
  </si>
  <si>
    <t>建築延
面積(㎡)
(共用部分含む）</t>
    <rPh sb="4" eb="6">
      <t>メンセキ</t>
    </rPh>
    <phoneticPr fontId="3"/>
  </si>
  <si>
    <t>建築年月(引渡し)</t>
    <phoneticPr fontId="3"/>
  </si>
  <si>
    <t>（３）亀有文化ホール</t>
    <phoneticPr fontId="3"/>
  </si>
  <si>
    <t>レインボー</t>
    <phoneticPr fontId="3"/>
  </si>
  <si>
    <t>コンチェルト</t>
    <phoneticPr fontId="3"/>
  </si>
  <si>
    <t>メヌエット</t>
  </si>
  <si>
    <t>ひびき</t>
    <phoneticPr fontId="3"/>
  </si>
  <si>
    <t>コスモス</t>
    <phoneticPr fontId="3"/>
  </si>
  <si>
    <t>チェリー</t>
    <phoneticPr fontId="3"/>
  </si>
  <si>
    <t>ローレル</t>
    <phoneticPr fontId="3"/>
  </si>
  <si>
    <t>カトレア</t>
    <phoneticPr fontId="3"/>
  </si>
  <si>
    <t>ローズ</t>
    <phoneticPr fontId="3"/>
  </si>
  <si>
    <t>アトリエ</t>
    <phoneticPr fontId="3"/>
  </si>
  <si>
    <t>パンジー</t>
    <phoneticPr fontId="3"/>
  </si>
  <si>
    <t>ライラック</t>
    <phoneticPr fontId="3"/>
  </si>
  <si>
    <t>ラベンダー</t>
    <phoneticPr fontId="3"/>
  </si>
  <si>
    <t>利用日数</t>
    <rPh sb="0" eb="2">
      <t>リヨウ</t>
    </rPh>
    <rPh sb="2" eb="4">
      <t>ニッスウ</t>
    </rPh>
    <phoneticPr fontId="3"/>
  </si>
  <si>
    <t>ビジュアル
ルーム</t>
    <phoneticPr fontId="3"/>
  </si>
  <si>
    <t>第2レクリエーション
ルーム</t>
    <rPh sb="0" eb="1">
      <t>ダイ</t>
    </rPh>
    <phoneticPr fontId="3"/>
  </si>
  <si>
    <t>第1レクリエーション
ルーム</t>
    <rPh sb="0" eb="1">
      <t>ダイ</t>
    </rPh>
    <phoneticPr fontId="3"/>
  </si>
  <si>
    <t>ギャラリー２</t>
    <phoneticPr fontId="3"/>
  </si>
  <si>
    <t>ギャラリー１</t>
    <phoneticPr fontId="3"/>
  </si>
  <si>
    <t>小ホール</t>
    <phoneticPr fontId="3"/>
  </si>
  <si>
    <t>H4.4</t>
    <phoneticPr fontId="3"/>
  </si>
  <si>
    <t>H4.5.23</t>
    <phoneticPr fontId="3"/>
  </si>
  <si>
    <t>立石6-33-1</t>
    <phoneticPr fontId="3"/>
  </si>
  <si>
    <t>小ホール</t>
    <rPh sb="0" eb="1">
      <t>ショウ</t>
    </rPh>
    <phoneticPr fontId="3"/>
  </si>
  <si>
    <t>別館</t>
    <rPh sb="0" eb="2">
      <t>ベッカン</t>
    </rPh>
    <phoneticPr fontId="3"/>
  </si>
  <si>
    <t>本館</t>
    <rPh sb="0" eb="2">
      <t>ホンカン</t>
    </rPh>
    <phoneticPr fontId="3"/>
  </si>
  <si>
    <t>収容定数</t>
    <rPh sb="0" eb="2">
      <t>シュウヨウ</t>
    </rPh>
    <rPh sb="2" eb="4">
      <t>テイスウ</t>
    </rPh>
    <phoneticPr fontId="3"/>
  </si>
  <si>
    <t>建築延面積内訳（㎡）</t>
    <rPh sb="5" eb="7">
      <t>ウチワケ</t>
    </rPh>
    <phoneticPr fontId="3"/>
  </si>
  <si>
    <t>（２）文化会館</t>
    <phoneticPr fontId="3"/>
  </si>
  <si>
    <t>（生涯学習課）</t>
  </si>
  <si>
    <t>登録文化財</t>
    <phoneticPr fontId="3"/>
  </si>
  <si>
    <t>指定文化財</t>
    <phoneticPr fontId="3"/>
  </si>
  <si>
    <t>天然
記念物</t>
    <phoneticPr fontId="3"/>
  </si>
  <si>
    <t>名勝</t>
  </si>
  <si>
    <t>史跡</t>
  </si>
  <si>
    <t>無形民俗
文化財</t>
    <phoneticPr fontId="3"/>
  </si>
  <si>
    <t>有形民俗
文化財</t>
    <phoneticPr fontId="3"/>
  </si>
  <si>
    <t>無形
文化財</t>
    <phoneticPr fontId="3"/>
  </si>
  <si>
    <t>有形
文化財</t>
    <phoneticPr fontId="3"/>
  </si>
  <si>
    <t>（単位：件数）</t>
    <phoneticPr fontId="3"/>
  </si>
  <si>
    <t>（１）区指定・登録文化財</t>
    <phoneticPr fontId="3"/>
  </si>
  <si>
    <t>３　文化・芸術</t>
    <phoneticPr fontId="3"/>
  </si>
  <si>
    <t>＊立石地区センターの所在地は、平成22年12月までは立石7-1-1</t>
    <rPh sb="1" eb="3">
      <t>タテイシ</t>
    </rPh>
    <rPh sb="10" eb="13">
      <t>ショザイチ</t>
    </rPh>
    <rPh sb="15" eb="17">
      <t>ヘイセイ</t>
    </rPh>
    <rPh sb="19" eb="20">
      <t>ネン</t>
    </rPh>
    <rPh sb="22" eb="23">
      <t>ガツ</t>
    </rPh>
    <rPh sb="26" eb="28">
      <t>タテイシ</t>
    </rPh>
    <phoneticPr fontId="3"/>
  </si>
  <si>
    <t>S59.3</t>
    <phoneticPr fontId="3"/>
  </si>
  <si>
    <t>東金町5-33-6</t>
  </si>
  <si>
    <t>地区センター</t>
  </si>
  <si>
    <t>奥戸3-9-17</t>
  </si>
  <si>
    <t>S58.10</t>
    <phoneticPr fontId="3"/>
  </si>
  <si>
    <t>西水元5-3-1-101</t>
  </si>
  <si>
    <t>西水元</t>
    <phoneticPr fontId="3"/>
  </si>
  <si>
    <t>S58.3</t>
    <phoneticPr fontId="3"/>
  </si>
  <si>
    <t>水元3-13-22</t>
  </si>
  <si>
    <t>新宿4-1-10</t>
  </si>
  <si>
    <t>S56.7</t>
    <phoneticPr fontId="3"/>
  </si>
  <si>
    <t>お花茶屋2-1-12</t>
  </si>
  <si>
    <t>堀切6-28-5</t>
  </si>
  <si>
    <t>S53.5</t>
    <phoneticPr fontId="3"/>
  </si>
  <si>
    <t>柴又1-38-2</t>
  </si>
  <si>
    <t>H22.1</t>
    <phoneticPr fontId="3"/>
  </si>
  <si>
    <t>立石4-23-17</t>
  </si>
  <si>
    <t>H13.3</t>
    <phoneticPr fontId="3"/>
  </si>
  <si>
    <t>東新小岩6-21-1</t>
  </si>
  <si>
    <t>新小岩北</t>
    <phoneticPr fontId="3"/>
  </si>
  <si>
    <t>新小岩2-17-1</t>
  </si>
  <si>
    <t>H9.2</t>
    <phoneticPr fontId="3"/>
  </si>
  <si>
    <t>東四つ木1-20-4</t>
  </si>
  <si>
    <t>東四つ木</t>
    <phoneticPr fontId="3"/>
  </si>
  <si>
    <t>H9.1</t>
    <phoneticPr fontId="3"/>
  </si>
  <si>
    <t>東立石2-15-7</t>
  </si>
  <si>
    <t>東立石</t>
    <phoneticPr fontId="3"/>
  </si>
  <si>
    <t>H8.2</t>
    <phoneticPr fontId="3"/>
  </si>
  <si>
    <t>亀有3-26-1</t>
  </si>
  <si>
    <t>青戸5-20-6</t>
  </si>
  <si>
    <t>H5.7</t>
    <phoneticPr fontId="3"/>
  </si>
  <si>
    <t>宝町1-1-22</t>
  </si>
  <si>
    <t>S62.11</t>
    <phoneticPr fontId="3"/>
  </si>
  <si>
    <t>堀切3-8-5</t>
  </si>
  <si>
    <t>S62.7</t>
    <phoneticPr fontId="3"/>
  </si>
  <si>
    <t>高砂3-1-39</t>
  </si>
  <si>
    <t>東金町1-22-1</t>
  </si>
  <si>
    <t>一日当たり
平均利用人員
(人)</t>
    <rPh sb="1" eb="2">
      <t>ヒ</t>
    </rPh>
    <rPh sb="6" eb="8">
      <t>ヘイキン</t>
    </rPh>
    <rPh sb="10" eb="11">
      <t>ニン</t>
    </rPh>
    <rPh sb="14" eb="15">
      <t>ヒト</t>
    </rPh>
    <phoneticPr fontId="3"/>
  </si>
  <si>
    <t>（２）地区センター（地域集会室）</t>
    <phoneticPr fontId="3"/>
  </si>
  <si>
    <t>＊青戸地区センター建築延面積は、地域集会室、青戸しょうぶ、青戸地区図書館の面積を含む。</t>
    <rPh sb="22" eb="24">
      <t>アオト</t>
    </rPh>
    <rPh sb="29" eb="30">
      <t>アオ</t>
    </rPh>
    <rPh sb="30" eb="31">
      <t>ト</t>
    </rPh>
    <rPh sb="31" eb="33">
      <t>チク</t>
    </rPh>
    <rPh sb="33" eb="36">
      <t>トショカン</t>
    </rPh>
    <phoneticPr fontId="3"/>
  </si>
  <si>
    <t>＊金町地区センター建築延面積は、区民事務所、地域集会室、休日応急診療所面積を含む。</t>
    <phoneticPr fontId="3"/>
  </si>
  <si>
    <t>　区民事務所又は区民サービスコーナー及び地域集会室の面積を含む。</t>
    <phoneticPr fontId="3"/>
  </si>
  <si>
    <t>　新小岩地区センター、新小岩北地区センターの建築延面積は、</t>
    <phoneticPr fontId="3"/>
  </si>
  <si>
    <t>＊高砂地区センター、堀切地区センター、亀有地区センター、東四つ木地区センター、</t>
    <rPh sb="3" eb="5">
      <t>チク</t>
    </rPh>
    <phoneticPr fontId="3"/>
  </si>
  <si>
    <t>堀切7-8-22</t>
    <rPh sb="0" eb="2">
      <t>ホリキリ</t>
    </rPh>
    <phoneticPr fontId="3"/>
  </si>
  <si>
    <t>南綾瀬</t>
    <rPh sb="0" eb="1">
      <t>ミナミ</t>
    </rPh>
    <rPh sb="1" eb="3">
      <t>アヤセ</t>
    </rPh>
    <phoneticPr fontId="3"/>
  </si>
  <si>
    <t>東四つ木1-20-4</t>
    <rPh sb="1" eb="2">
      <t>ヨ</t>
    </rPh>
    <phoneticPr fontId="3"/>
  </si>
  <si>
    <t>ホール延利用件数(件)</t>
    <rPh sb="7" eb="8">
      <t>スウ</t>
    </rPh>
    <rPh sb="9" eb="10">
      <t>ケン</t>
    </rPh>
    <phoneticPr fontId="3"/>
  </si>
  <si>
    <t>大ホール
収容定員</t>
    <rPh sb="5" eb="7">
      <t>シュウヨウ</t>
    </rPh>
    <phoneticPr fontId="3"/>
  </si>
  <si>
    <t>（１）地区センター（ホール）</t>
    <phoneticPr fontId="3"/>
  </si>
  <si>
    <t>４　地域活動</t>
    <phoneticPr fontId="3"/>
  </si>
  <si>
    <t>（地域振興課）</t>
  </si>
  <si>
    <t>＊敬老館は平成20年４月から「憩い交流館」と名称変更。</t>
    <rPh sb="1" eb="3">
      <t>ケイロウ</t>
    </rPh>
    <rPh sb="3" eb="4">
      <t>カン</t>
    </rPh>
    <rPh sb="5" eb="7">
      <t>ヘイセイ</t>
    </rPh>
    <rPh sb="9" eb="10">
      <t>ネン</t>
    </rPh>
    <rPh sb="11" eb="12">
      <t>ガツ</t>
    </rPh>
    <rPh sb="15" eb="16">
      <t>イコ</t>
    </rPh>
    <rPh sb="17" eb="19">
      <t>コウリュウ</t>
    </rPh>
    <rPh sb="19" eb="20">
      <t>カン</t>
    </rPh>
    <rPh sb="22" eb="24">
      <t>メイショウ</t>
    </rPh>
    <rPh sb="24" eb="26">
      <t>ヘンコウ</t>
    </rPh>
    <phoneticPr fontId="3"/>
  </si>
  <si>
    <t>子ども発達センター分室</t>
    <rPh sb="0" eb="1">
      <t>コ</t>
    </rPh>
    <rPh sb="3" eb="5">
      <t>ハッタツ</t>
    </rPh>
    <rPh sb="9" eb="11">
      <t>ブンシツ</t>
    </rPh>
    <phoneticPr fontId="3"/>
  </si>
  <si>
    <t>H6.2.1</t>
    <phoneticPr fontId="3"/>
  </si>
  <si>
    <t>水元4-6-15</t>
    <phoneticPr fontId="3"/>
  </si>
  <si>
    <t>憩い交流館</t>
  </si>
  <si>
    <t>S59.11</t>
    <phoneticPr fontId="3"/>
  </si>
  <si>
    <t>S59.11.12</t>
    <phoneticPr fontId="3"/>
  </si>
  <si>
    <t>西亀有3-12-1</t>
    <phoneticPr fontId="3"/>
  </si>
  <si>
    <t>砂原</t>
    <phoneticPr fontId="3"/>
  </si>
  <si>
    <t>集い交流館</t>
    <phoneticPr fontId="1"/>
  </si>
  <si>
    <t>S59.10</t>
    <phoneticPr fontId="3"/>
  </si>
  <si>
    <t>S59.10.15</t>
    <phoneticPr fontId="3"/>
  </si>
  <si>
    <t>宝町2-38-19</t>
    <phoneticPr fontId="3"/>
  </si>
  <si>
    <t>児童館・学童保育</t>
    <rPh sb="6" eb="8">
      <t>ホイク</t>
    </rPh>
    <phoneticPr fontId="3"/>
  </si>
  <si>
    <t>S59.6</t>
    <phoneticPr fontId="3"/>
  </si>
  <si>
    <t>S59.6.27</t>
    <phoneticPr fontId="3"/>
  </si>
  <si>
    <t>奥戸4-20-11</t>
    <phoneticPr fontId="3"/>
  </si>
  <si>
    <t>S59.4</t>
    <phoneticPr fontId="3"/>
  </si>
  <si>
    <t>S59.4.21</t>
    <phoneticPr fontId="3"/>
  </si>
  <si>
    <t>奥戸1-12-1</t>
    <phoneticPr fontId="3"/>
  </si>
  <si>
    <t>S58.11.30</t>
    <phoneticPr fontId="3"/>
  </si>
  <si>
    <t>新宿1-5-6</t>
    <phoneticPr fontId="3"/>
  </si>
  <si>
    <t>保育園・学童保育・集い交流館</t>
    <rPh sb="9" eb="10">
      <t>ツド</t>
    </rPh>
    <rPh sb="11" eb="13">
      <t>コウリュウ</t>
    </rPh>
    <rPh sb="13" eb="14">
      <t>カン</t>
    </rPh>
    <phoneticPr fontId="3"/>
  </si>
  <si>
    <t>S56.11</t>
    <phoneticPr fontId="3"/>
  </si>
  <si>
    <t>S56.11.2</t>
    <phoneticPr fontId="3"/>
  </si>
  <si>
    <t>西新小岩2-1-4</t>
    <rPh sb="1" eb="4">
      <t>シンコイワ</t>
    </rPh>
    <phoneticPr fontId="3"/>
  </si>
  <si>
    <t>学童保育</t>
    <phoneticPr fontId="3"/>
  </si>
  <si>
    <t>S56.5</t>
    <phoneticPr fontId="3"/>
  </si>
  <si>
    <t>S56.5.1</t>
    <phoneticPr fontId="3"/>
  </si>
  <si>
    <t>小菅3-6-1</t>
    <phoneticPr fontId="3"/>
  </si>
  <si>
    <t>児童館・学童保育</t>
    <rPh sb="0" eb="3">
      <t>ジドウカン</t>
    </rPh>
    <rPh sb="6" eb="8">
      <t>ホイク</t>
    </rPh>
    <phoneticPr fontId="3"/>
  </si>
  <si>
    <t>青戸6-16-12</t>
    <phoneticPr fontId="3"/>
  </si>
  <si>
    <t>児童館・学童保育・集い交流館</t>
    <rPh sb="0" eb="3">
      <t>ジドウカン</t>
    </rPh>
    <rPh sb="6" eb="8">
      <t>ホイク</t>
    </rPh>
    <rPh sb="9" eb="10">
      <t>ツド</t>
    </rPh>
    <rPh sb="11" eb="13">
      <t>コウリュウ</t>
    </rPh>
    <rPh sb="13" eb="14">
      <t>カン</t>
    </rPh>
    <phoneticPr fontId="3"/>
  </si>
  <si>
    <t>S55.5</t>
    <phoneticPr fontId="3"/>
  </si>
  <si>
    <t>S55.5.1</t>
    <phoneticPr fontId="3"/>
  </si>
  <si>
    <t>金町5-4-1</t>
    <phoneticPr fontId="3"/>
  </si>
  <si>
    <t>S52.5</t>
    <phoneticPr fontId="3"/>
  </si>
  <si>
    <t>S52.5.4</t>
    <phoneticPr fontId="3"/>
  </si>
  <si>
    <t>鎌倉2-6-20</t>
    <phoneticPr fontId="3"/>
  </si>
  <si>
    <t>S51.5</t>
    <phoneticPr fontId="3"/>
  </si>
  <si>
    <t>S51.5.1</t>
    <phoneticPr fontId="3"/>
  </si>
  <si>
    <t>東金町5-22-18</t>
    <phoneticPr fontId="3"/>
  </si>
  <si>
    <t>S50.5</t>
    <phoneticPr fontId="3"/>
  </si>
  <si>
    <t>S50.5.1</t>
    <phoneticPr fontId="3"/>
  </si>
  <si>
    <t>西亀有1-2-7</t>
    <phoneticPr fontId="3"/>
  </si>
  <si>
    <t>S49.10</t>
    <phoneticPr fontId="3"/>
  </si>
  <si>
    <t>S49.10.1</t>
    <phoneticPr fontId="3"/>
  </si>
  <si>
    <t>柴又2-4-5</t>
    <phoneticPr fontId="3"/>
  </si>
  <si>
    <t>保育園・児童館・
職員寮・学童保育</t>
    <rPh sb="15" eb="17">
      <t>ホイク</t>
    </rPh>
    <phoneticPr fontId="3"/>
  </si>
  <si>
    <t>S47.6</t>
    <phoneticPr fontId="3"/>
  </si>
  <si>
    <t>S47.6.1</t>
    <phoneticPr fontId="3"/>
  </si>
  <si>
    <t>S45.9</t>
    <phoneticPr fontId="3"/>
  </si>
  <si>
    <t>S45.9.15</t>
    <phoneticPr fontId="3"/>
  </si>
  <si>
    <t>堀切1-23-6</t>
    <phoneticPr fontId="3"/>
  </si>
  <si>
    <t>一日当たり平均
利用人員(人)</t>
    <rPh sb="1" eb="2">
      <t>ヒ</t>
    </rPh>
    <rPh sb="5" eb="7">
      <t>ヘイキン</t>
    </rPh>
    <rPh sb="10" eb="11">
      <t>ニン</t>
    </rPh>
    <rPh sb="13" eb="14">
      <t>ヒト</t>
    </rPh>
    <phoneticPr fontId="3"/>
  </si>
  <si>
    <t>併設施設</t>
    <rPh sb="0" eb="2">
      <t>ヘイセツ</t>
    </rPh>
    <rPh sb="2" eb="4">
      <t>シセツ</t>
    </rPh>
    <phoneticPr fontId="1"/>
  </si>
  <si>
    <t>建築年月</t>
    <rPh sb="0" eb="2">
      <t>ケンチク</t>
    </rPh>
    <rPh sb="2" eb="4">
      <t>ネンゲツ</t>
    </rPh>
    <phoneticPr fontId="1"/>
  </si>
  <si>
    <t>（４）憩い交流館</t>
    <rPh sb="3" eb="4">
      <t>イコ</t>
    </rPh>
    <rPh sb="5" eb="7">
      <t>コウリュウ</t>
    </rPh>
    <rPh sb="7" eb="8">
      <t>カン</t>
    </rPh>
    <phoneticPr fontId="3"/>
  </si>
  <si>
    <t>＊集会所は平成20年４月から「集い交流館」と名称変更。</t>
    <rPh sb="1" eb="4">
      <t>シュウカイショ</t>
    </rPh>
    <rPh sb="5" eb="7">
      <t>ヘイセイ</t>
    </rPh>
    <rPh sb="9" eb="10">
      <t>ネン</t>
    </rPh>
    <rPh sb="11" eb="12">
      <t>ガツ</t>
    </rPh>
    <rPh sb="15" eb="16">
      <t>ツド</t>
    </rPh>
    <rPh sb="17" eb="19">
      <t>コウリュウ</t>
    </rPh>
    <rPh sb="19" eb="20">
      <t>カン</t>
    </rPh>
    <rPh sb="22" eb="24">
      <t>メイショウ</t>
    </rPh>
    <rPh sb="24" eb="26">
      <t>ヘンコウ</t>
    </rPh>
    <phoneticPr fontId="3"/>
  </si>
  <si>
    <t>H18.3</t>
    <phoneticPr fontId="1"/>
  </si>
  <si>
    <t>南水元1-20-8</t>
    <rPh sb="0" eb="3">
      <t>ミナミミズモト</t>
    </rPh>
    <phoneticPr fontId="3"/>
  </si>
  <si>
    <t>集い交流館</t>
    <rPh sb="0" eb="1">
      <t>シュウ</t>
    </rPh>
    <rPh sb="2" eb="4">
      <t>コウリュウ</t>
    </rPh>
    <rPh sb="4" eb="5">
      <t>カン</t>
    </rPh>
    <phoneticPr fontId="3"/>
  </si>
  <si>
    <t>いいづか</t>
    <phoneticPr fontId="3"/>
  </si>
  <si>
    <t>H12.3</t>
    <phoneticPr fontId="1"/>
  </si>
  <si>
    <t>細田4-23-5</t>
  </si>
  <si>
    <t>H9.6</t>
    <phoneticPr fontId="1"/>
  </si>
  <si>
    <t>西新小岩3-36-4</t>
  </si>
  <si>
    <t>H8.10</t>
    <phoneticPr fontId="1"/>
  </si>
  <si>
    <t>鎌倉3-20-4</t>
  </si>
  <si>
    <t>H8.6</t>
    <phoneticPr fontId="1"/>
  </si>
  <si>
    <t>東四つ木4-44-2-102</t>
  </si>
  <si>
    <t>H7.11</t>
    <phoneticPr fontId="1"/>
  </si>
  <si>
    <t>H8.2</t>
    <phoneticPr fontId="1"/>
  </si>
  <si>
    <t>白鳥4-16-5</t>
    <rPh sb="0" eb="1">
      <t>シロ</t>
    </rPh>
    <phoneticPr fontId="3"/>
  </si>
  <si>
    <t>H7.10</t>
    <phoneticPr fontId="1"/>
  </si>
  <si>
    <t>金町3-51-11</t>
  </si>
  <si>
    <t>金町つつみ</t>
    <phoneticPr fontId="3"/>
  </si>
  <si>
    <t>H7.3</t>
    <phoneticPr fontId="1"/>
  </si>
  <si>
    <t>東金町2-5-20-109</t>
  </si>
  <si>
    <t>亀が岡</t>
    <phoneticPr fontId="3"/>
  </si>
  <si>
    <t>H6.3</t>
    <phoneticPr fontId="1"/>
  </si>
  <si>
    <t>奥戸3-17-4-102</t>
  </si>
  <si>
    <t>奥戸しらさぎ</t>
    <phoneticPr fontId="3"/>
  </si>
  <si>
    <t>H5.5</t>
    <phoneticPr fontId="1"/>
  </si>
  <si>
    <t>南水元4-13-24</t>
  </si>
  <si>
    <t>南水元</t>
    <phoneticPr fontId="3"/>
  </si>
  <si>
    <t>H5.3</t>
    <phoneticPr fontId="1"/>
  </si>
  <si>
    <t>亀有5-48-13</t>
  </si>
  <si>
    <t>亀有東</t>
    <phoneticPr fontId="3"/>
  </si>
  <si>
    <t>H4.9</t>
    <phoneticPr fontId="1"/>
  </si>
  <si>
    <t>H3.9</t>
    <phoneticPr fontId="1"/>
  </si>
  <si>
    <t>高砂北</t>
    <phoneticPr fontId="3"/>
  </si>
  <si>
    <t>H3.3</t>
    <phoneticPr fontId="1"/>
  </si>
  <si>
    <t>堀切5-38-4</t>
  </si>
  <si>
    <t>南綾瀬第二</t>
    <phoneticPr fontId="3"/>
  </si>
  <si>
    <t>H2.3</t>
    <phoneticPr fontId="1"/>
  </si>
  <si>
    <t>東四つ木1-8-4</t>
    <rPh sb="1" eb="2">
      <t>ヨ</t>
    </rPh>
    <rPh sb="3" eb="4">
      <t>ギ</t>
    </rPh>
    <phoneticPr fontId="3"/>
  </si>
  <si>
    <t>木根川</t>
    <rPh sb="0" eb="1">
      <t>キ</t>
    </rPh>
    <rPh sb="1" eb="2">
      <t>ネ</t>
    </rPh>
    <rPh sb="2" eb="3">
      <t>カワ</t>
    </rPh>
    <phoneticPr fontId="3"/>
  </si>
  <si>
    <t>亀有5-14-18</t>
  </si>
  <si>
    <t>亀有北</t>
    <phoneticPr fontId="3"/>
  </si>
  <si>
    <t>H1.3</t>
    <phoneticPr fontId="1"/>
  </si>
  <si>
    <t>新小岩1-17-6</t>
  </si>
  <si>
    <t>新小岩南</t>
    <phoneticPr fontId="3"/>
  </si>
  <si>
    <t>S63.9</t>
    <phoneticPr fontId="1"/>
  </si>
  <si>
    <t>西亀有2-11-1</t>
  </si>
  <si>
    <t>S62.3</t>
    <phoneticPr fontId="1"/>
  </si>
  <si>
    <t>立石6-38-13地先</t>
  </si>
  <si>
    <t>青戸高架下</t>
    <phoneticPr fontId="3"/>
  </si>
  <si>
    <t>S60.3</t>
    <phoneticPr fontId="1"/>
  </si>
  <si>
    <t>新宿5-20-18</t>
  </si>
  <si>
    <t>新宿防災ｺﾐｭﾆﾃｨｾﾝﾀｰ</t>
    <phoneticPr fontId="3"/>
  </si>
  <si>
    <t>S59.9</t>
    <phoneticPr fontId="1"/>
  </si>
  <si>
    <t>宝町2-38-19</t>
  </si>
  <si>
    <t>集い交流館</t>
    <rPh sb="0" eb="1">
      <t>ツド</t>
    </rPh>
    <rPh sb="2" eb="4">
      <t>コウリュウ</t>
    </rPh>
    <rPh sb="4" eb="5">
      <t>カン</t>
    </rPh>
    <phoneticPr fontId="3"/>
  </si>
  <si>
    <t>S59.3</t>
    <phoneticPr fontId="1"/>
  </si>
  <si>
    <t>青戸7-15-2</t>
  </si>
  <si>
    <t>西青戸</t>
    <phoneticPr fontId="3"/>
  </si>
  <si>
    <t>S57.6</t>
    <phoneticPr fontId="1"/>
  </si>
  <si>
    <t>S55.3</t>
    <phoneticPr fontId="1"/>
  </si>
  <si>
    <t>S56.11</t>
    <phoneticPr fontId="1"/>
  </si>
  <si>
    <t>S54.2</t>
    <phoneticPr fontId="1"/>
  </si>
  <si>
    <t>東新小岩5-16-2</t>
  </si>
  <si>
    <t>S49.5</t>
    <phoneticPr fontId="1"/>
  </si>
  <si>
    <t>亀有1-24-3</t>
  </si>
  <si>
    <t>（３）集い交流館</t>
    <rPh sb="5" eb="7">
      <t>コウリュウ</t>
    </rPh>
    <rPh sb="7" eb="8">
      <t>カン</t>
    </rPh>
    <phoneticPr fontId="3"/>
  </si>
  <si>
    <t>（人権推進課）</t>
    <phoneticPr fontId="3"/>
  </si>
  <si>
    <t>その他審議会</t>
    <phoneticPr fontId="3"/>
  </si>
  <si>
    <t>附属機関</t>
    <phoneticPr fontId="3"/>
  </si>
  <si>
    <t>行政委員会</t>
    <rPh sb="2" eb="3">
      <t>イ</t>
    </rPh>
    <rPh sb="3" eb="4">
      <t>イン</t>
    </rPh>
    <rPh sb="4" eb="5">
      <t>カイ</t>
    </rPh>
    <phoneticPr fontId="3"/>
  </si>
  <si>
    <t>女性の委員の割合（％）</t>
    <rPh sb="6" eb="8">
      <t>ワリアイ</t>
    </rPh>
    <phoneticPr fontId="3"/>
  </si>
  <si>
    <t>女性の
委員数（人）</t>
    <rPh sb="4" eb="7">
      <t>イインスウ</t>
    </rPh>
    <rPh sb="8" eb="9">
      <t>ヒト</t>
    </rPh>
    <phoneticPr fontId="3"/>
  </si>
  <si>
    <t>全委員数
（人）</t>
    <rPh sb="6" eb="7">
      <t>ヒト</t>
    </rPh>
    <phoneticPr fontId="3"/>
  </si>
  <si>
    <t>女性の委員を
含む委員会等
の割合（％）</t>
    <rPh sb="3" eb="5">
      <t>イイン</t>
    </rPh>
    <phoneticPr fontId="3"/>
  </si>
  <si>
    <t>女性の委員を
含む委員会等
の数</t>
    <rPh sb="3" eb="5">
      <t>イイン</t>
    </rPh>
    <rPh sb="9" eb="12">
      <t>イインカイ</t>
    </rPh>
    <rPh sb="12" eb="13">
      <t>トウ</t>
    </rPh>
    <rPh sb="15" eb="16">
      <t>カズ</t>
    </rPh>
    <phoneticPr fontId="3"/>
  </si>
  <si>
    <t>委員会等の数</t>
    <rPh sb="0" eb="3">
      <t>イインカイ</t>
    </rPh>
    <rPh sb="3" eb="4">
      <t>トウ</t>
    </rPh>
    <rPh sb="5" eb="6">
      <t>カズ</t>
    </rPh>
    <phoneticPr fontId="3"/>
  </si>
  <si>
    <t>区分</t>
    <rPh sb="0" eb="1">
      <t>ク</t>
    </rPh>
    <rPh sb="1" eb="2">
      <t>ブン</t>
    </rPh>
    <phoneticPr fontId="3"/>
  </si>
  <si>
    <t>（２）審議会等における女性の登用状況</t>
    <phoneticPr fontId="3"/>
  </si>
  <si>
    <t>＊多目的ホール・会議室・調理実習室は、消費生活センターと共用</t>
    <phoneticPr fontId="3"/>
  </si>
  <si>
    <t>＊利用登録団体数＝201</t>
    <phoneticPr fontId="3"/>
  </si>
  <si>
    <t>利用人員（人）</t>
    <rPh sb="5" eb="6">
      <t>ヒト</t>
    </rPh>
    <phoneticPr fontId="3"/>
  </si>
  <si>
    <t>洋室Ｄ</t>
    <rPh sb="0" eb="2">
      <t>ヨウシツ</t>
    </rPh>
    <phoneticPr fontId="3"/>
  </si>
  <si>
    <t>洋室Ｃ</t>
    <phoneticPr fontId="3"/>
  </si>
  <si>
    <t>洋室Ｂ</t>
    <phoneticPr fontId="3"/>
  </si>
  <si>
    <t>洋室Ａ</t>
    <phoneticPr fontId="3"/>
  </si>
  <si>
    <t>調理実習室</t>
  </si>
  <si>
    <t>学習室</t>
  </si>
  <si>
    <t>（人権推進課）</t>
    <rPh sb="1" eb="3">
      <t>ジンケン</t>
    </rPh>
    <rPh sb="3" eb="6">
      <t>スイシンカ</t>
    </rPh>
    <phoneticPr fontId="3"/>
  </si>
  <si>
    <t>（１）男女平等推進センター</t>
    <rPh sb="3" eb="5">
      <t>ダンジョ</t>
    </rPh>
    <rPh sb="5" eb="7">
      <t>ビョウドウ</t>
    </rPh>
    <rPh sb="7" eb="9">
      <t>スイシン</t>
    </rPh>
    <phoneticPr fontId="3"/>
  </si>
  <si>
    <t>５　男女平等社会の実現</t>
    <phoneticPr fontId="3"/>
  </si>
  <si>
    <t>スポーツ推進委員</t>
    <rPh sb="4" eb="6">
      <t>スイシン</t>
    </rPh>
    <rPh sb="6" eb="8">
      <t>イイン</t>
    </rPh>
    <phoneticPr fontId="3"/>
  </si>
  <si>
    <t>子ども会</t>
    <phoneticPr fontId="3"/>
  </si>
  <si>
    <t>スポーツ少年団</t>
    <phoneticPr fontId="3"/>
  </si>
  <si>
    <t>少年団体</t>
    <rPh sb="0" eb="2">
      <t>ショウネン</t>
    </rPh>
    <rPh sb="2" eb="4">
      <t>ダンタイ</t>
    </rPh>
    <phoneticPr fontId="3"/>
  </si>
  <si>
    <t>民生委員・児童委員</t>
    <phoneticPr fontId="3"/>
  </si>
  <si>
    <t>介護支援サポーター</t>
    <rPh sb="0" eb="2">
      <t>カイゴ</t>
    </rPh>
    <rPh sb="2" eb="4">
      <t>シエン</t>
    </rPh>
    <phoneticPr fontId="3"/>
  </si>
  <si>
    <t>高齢者クラブ</t>
    <phoneticPr fontId="3"/>
  </si>
  <si>
    <t>青少年委員</t>
    <phoneticPr fontId="3"/>
  </si>
  <si>
    <t>地域振興課</t>
    <phoneticPr fontId="3"/>
  </si>
  <si>
    <t>保護司会</t>
    <rPh sb="3" eb="4">
      <t>カイ</t>
    </rPh>
    <phoneticPr fontId="3"/>
  </si>
  <si>
    <t>行政相談委員</t>
    <phoneticPr fontId="3"/>
  </si>
  <si>
    <t>人権擁護委員</t>
    <phoneticPr fontId="3"/>
  </si>
  <si>
    <t>青少年育成地区委員会</t>
    <phoneticPr fontId="3"/>
  </si>
  <si>
    <t>－</t>
  </si>
  <si>
    <t>町会自治会</t>
    <phoneticPr fontId="3"/>
  </si>
  <si>
    <t>人員（人）</t>
    <rPh sb="3" eb="4">
      <t>ヒト</t>
    </rPh>
    <phoneticPr fontId="1"/>
  </si>
  <si>
    <t>団体数</t>
  </si>
  <si>
    <t>（６）地域団体・各種民間奉仕者</t>
    <phoneticPr fontId="1"/>
  </si>
  <si>
    <t>＊社会教育館は平成20年４月から「学び交流館」と名称変更。</t>
    <rPh sb="1" eb="3">
      <t>シャカイ</t>
    </rPh>
    <rPh sb="3" eb="5">
      <t>キョウイク</t>
    </rPh>
    <rPh sb="5" eb="6">
      <t>カン</t>
    </rPh>
    <rPh sb="7" eb="9">
      <t>ヘイセイ</t>
    </rPh>
    <rPh sb="11" eb="12">
      <t>ネン</t>
    </rPh>
    <rPh sb="13" eb="14">
      <t>ガツ</t>
    </rPh>
    <rPh sb="17" eb="18">
      <t>マナ</t>
    </rPh>
    <rPh sb="19" eb="21">
      <t>コウリュウ</t>
    </rPh>
    <rPh sb="21" eb="22">
      <t>カン</t>
    </rPh>
    <rPh sb="24" eb="26">
      <t>メイショウ</t>
    </rPh>
    <rPh sb="26" eb="28">
      <t>ヘンコウ</t>
    </rPh>
    <phoneticPr fontId="3"/>
  </si>
  <si>
    <t>水元学び交流館</t>
    <phoneticPr fontId="3"/>
  </si>
  <si>
    <t>S59.9.27</t>
    <phoneticPr fontId="3"/>
  </si>
  <si>
    <t>柴又学び交流館</t>
    <phoneticPr fontId="3"/>
  </si>
  <si>
    <t>S54.9</t>
    <phoneticPr fontId="3"/>
  </si>
  <si>
    <t>S54.9.1</t>
    <phoneticPr fontId="3"/>
  </si>
  <si>
    <t>お花茶屋3-5-6</t>
  </si>
  <si>
    <t>亀有学び交流館</t>
    <phoneticPr fontId="3"/>
  </si>
  <si>
    <t>S50.7.2</t>
    <phoneticPr fontId="3"/>
  </si>
  <si>
    <t>新小岩学び交流館</t>
    <rPh sb="3" eb="4">
      <t>マナ</t>
    </rPh>
    <rPh sb="5" eb="7">
      <t>コウリュウ</t>
    </rPh>
    <phoneticPr fontId="3"/>
  </si>
  <si>
    <t>１日当たり平均
利用人数（人）</t>
    <rPh sb="13" eb="14">
      <t>ヒト</t>
    </rPh>
    <phoneticPr fontId="3"/>
  </si>
  <si>
    <t>１日当たり平均
利用件数（件）</t>
    <rPh sb="1" eb="2">
      <t>ニチ</t>
    </rPh>
    <rPh sb="2" eb="3">
      <t>ア</t>
    </rPh>
    <rPh sb="5" eb="7">
      <t>ヘイキン</t>
    </rPh>
    <rPh sb="13" eb="14">
      <t>ケン</t>
    </rPh>
    <phoneticPr fontId="3"/>
  </si>
  <si>
    <t>利用状況</t>
    <phoneticPr fontId="3"/>
  </si>
  <si>
    <t>建築延
面積(㎡）</t>
    <phoneticPr fontId="3"/>
  </si>
  <si>
    <t>（５）学び交流館</t>
    <rPh sb="3" eb="4">
      <t>マナ</t>
    </rPh>
    <rPh sb="5" eb="7">
      <t>コウリュウ</t>
    </rPh>
    <rPh sb="7" eb="8">
      <t>カン</t>
    </rPh>
    <phoneticPr fontId="3"/>
  </si>
  <si>
    <t>委託事業者管理運営施設
電話相談・訪問相談等</t>
    <rPh sb="0" eb="2">
      <t>イタク</t>
    </rPh>
    <rPh sb="2" eb="4">
      <t>ジギョウ</t>
    </rPh>
    <rPh sb="4" eb="5">
      <t>シャ</t>
    </rPh>
    <rPh sb="5" eb="7">
      <t>カンリ</t>
    </rPh>
    <rPh sb="7" eb="9">
      <t>ウンエイ</t>
    </rPh>
    <rPh sb="9" eb="11">
      <t>シセツ</t>
    </rPh>
    <rPh sb="12" eb="14">
      <t>デンワ</t>
    </rPh>
    <rPh sb="14" eb="16">
      <t>ソウダン</t>
    </rPh>
    <rPh sb="17" eb="19">
      <t>ホウモン</t>
    </rPh>
    <rPh sb="19" eb="21">
      <t>ソウダン</t>
    </rPh>
    <rPh sb="21" eb="22">
      <t>トウ</t>
    </rPh>
    <phoneticPr fontId="3"/>
  </si>
  <si>
    <t>月～金</t>
    <rPh sb="0" eb="1">
      <t>ゲツ</t>
    </rPh>
    <rPh sb="2" eb="3">
      <t>キン</t>
    </rPh>
    <phoneticPr fontId="3"/>
  </si>
  <si>
    <t>葛飾区内巡回
（地区センター等）</t>
    <rPh sb="0" eb="4">
      <t>カツシカクナイ</t>
    </rPh>
    <rPh sb="4" eb="6">
      <t>ジュンカイ</t>
    </rPh>
    <rPh sb="8" eb="10">
      <t>チク</t>
    </rPh>
    <rPh sb="14" eb="15">
      <t>トウ</t>
    </rPh>
    <phoneticPr fontId="3"/>
  </si>
  <si>
    <t>第1～3・5
火</t>
    <rPh sb="0" eb="1">
      <t>ダイ</t>
    </rPh>
    <rPh sb="7" eb="8">
      <t>カ</t>
    </rPh>
    <phoneticPr fontId="3"/>
  </si>
  <si>
    <t>若者相談</t>
    <rPh sb="0" eb="2">
      <t>ワカモノ</t>
    </rPh>
    <rPh sb="2" eb="4">
      <t>ソウダン</t>
    </rPh>
    <phoneticPr fontId="3"/>
  </si>
  <si>
    <t>区民相談室</t>
    <rPh sb="0" eb="2">
      <t>クミン</t>
    </rPh>
    <rPh sb="2" eb="5">
      <t>ソウダンシツ</t>
    </rPh>
    <phoneticPr fontId="3"/>
  </si>
  <si>
    <t>第4金</t>
    <rPh sb="0" eb="1">
      <t>ダイ</t>
    </rPh>
    <rPh sb="2" eb="3">
      <t>キン</t>
    </rPh>
    <phoneticPr fontId="3"/>
  </si>
  <si>
    <t>若者相談</t>
    <phoneticPr fontId="3"/>
  </si>
  <si>
    <t>55歳以上の
就業相談・あっせん</t>
    <rPh sb="2" eb="5">
      <t>サイイジョウ</t>
    </rPh>
    <rPh sb="7" eb="9">
      <t>シュウギョウ</t>
    </rPh>
    <rPh sb="9" eb="11">
      <t>ソウダン</t>
    </rPh>
    <phoneticPr fontId="3"/>
  </si>
  <si>
    <r>
      <t xml:space="preserve">ワークスかつしか
</t>
    </r>
    <r>
      <rPr>
        <sz val="6"/>
        <color theme="1"/>
        <rFont val="ＭＳ ゴシック"/>
        <family val="3"/>
        <charset val="128"/>
      </rPr>
      <t>(シニア活動支援センター内)</t>
    </r>
    <phoneticPr fontId="3"/>
  </si>
  <si>
    <t>月～金</t>
    <rPh sb="0" eb="1">
      <t>ツキ</t>
    </rPh>
    <rPh sb="2" eb="3">
      <t>キン</t>
    </rPh>
    <phoneticPr fontId="3"/>
  </si>
  <si>
    <t>福祉機器
介護用品相談</t>
    <phoneticPr fontId="3"/>
  </si>
  <si>
    <t>月～金</t>
  </si>
  <si>
    <t>よろず困りごと相談</t>
    <phoneticPr fontId="3"/>
  </si>
  <si>
    <t>ＬＧＢＴｓ相談</t>
    <rPh sb="5" eb="7">
      <t>ソウダン</t>
    </rPh>
    <phoneticPr fontId="1"/>
  </si>
  <si>
    <t>男女平等推進センター</t>
    <rPh sb="0" eb="2">
      <t>ダンジョ</t>
    </rPh>
    <rPh sb="2" eb="4">
      <t>ビョウドウ</t>
    </rPh>
    <rPh sb="4" eb="6">
      <t>スイシン</t>
    </rPh>
    <phoneticPr fontId="3"/>
  </si>
  <si>
    <r>
      <t xml:space="preserve">土
</t>
    </r>
    <r>
      <rPr>
        <sz val="9"/>
        <rFont val="ＭＳ ゴシック"/>
        <family val="3"/>
        <charset val="128"/>
      </rPr>
      <t>(月1回)</t>
    </r>
    <rPh sb="0" eb="1">
      <t>ツチ</t>
    </rPh>
    <rPh sb="3" eb="4">
      <t>ツキ</t>
    </rPh>
    <rPh sb="5" eb="6">
      <t>カイ</t>
    </rPh>
    <phoneticPr fontId="1"/>
  </si>
  <si>
    <t>女性に対する
暴力相談(DV相談)</t>
    <rPh sb="0" eb="2">
      <t>ジョセイ</t>
    </rPh>
    <rPh sb="3" eb="4">
      <t>タイ</t>
    </rPh>
    <rPh sb="7" eb="9">
      <t>ボウリョク</t>
    </rPh>
    <rPh sb="9" eb="11">
      <t>ソウダン</t>
    </rPh>
    <phoneticPr fontId="3"/>
  </si>
  <si>
    <t>月・木</t>
    <rPh sb="0" eb="1">
      <t>ゲツ</t>
    </rPh>
    <phoneticPr fontId="3"/>
  </si>
  <si>
    <t>法律相談</t>
    <phoneticPr fontId="3"/>
  </si>
  <si>
    <t>火</t>
  </si>
  <si>
    <t>悩みごと相談</t>
    <rPh sb="0" eb="1">
      <t>ナヤ</t>
    </rPh>
    <rPh sb="4" eb="6">
      <t>ソウダン</t>
    </rPh>
    <phoneticPr fontId="3"/>
  </si>
  <si>
    <t>妊娠・出産
どうしようコール</t>
    <rPh sb="0" eb="2">
      <t>ニンシン</t>
    </rPh>
    <rPh sb="3" eb="4">
      <t>シュツ</t>
    </rPh>
    <rPh sb="4" eb="5">
      <t>サン</t>
    </rPh>
    <phoneticPr fontId="3"/>
  </si>
  <si>
    <t>月～金</t>
    <rPh sb="0" eb="1">
      <t>ゲツ</t>
    </rPh>
    <phoneticPr fontId="3"/>
  </si>
  <si>
    <t>子どもと家庭の
総合相談</t>
    <rPh sb="0" eb="1">
      <t>コ</t>
    </rPh>
    <rPh sb="4" eb="6">
      <t>カテイ</t>
    </rPh>
    <rPh sb="8" eb="10">
      <t>ソウゴウ</t>
    </rPh>
    <rPh sb="10" eb="12">
      <t>ソウダン</t>
    </rPh>
    <phoneticPr fontId="3"/>
  </si>
  <si>
    <t>子ども総合センター
(金町子どもセンター含)</t>
    <rPh sb="0" eb="1">
      <t>コ</t>
    </rPh>
    <rPh sb="3" eb="5">
      <t>ソウゴウ</t>
    </rPh>
    <phoneticPr fontId="3"/>
  </si>
  <si>
    <t>月～土</t>
    <rPh sb="0" eb="1">
      <t>ツキ</t>
    </rPh>
    <rPh sb="2" eb="3">
      <t>ド</t>
    </rPh>
    <phoneticPr fontId="3"/>
  </si>
  <si>
    <t>指導室</t>
    <rPh sb="0" eb="3">
      <t>シドウシツ</t>
    </rPh>
    <phoneticPr fontId="3"/>
  </si>
  <si>
    <t>教育相談・
いじめ電話相談</t>
    <phoneticPr fontId="3"/>
  </si>
  <si>
    <t>手話相談</t>
    <phoneticPr fontId="3"/>
  </si>
  <si>
    <t>障害福祉課</t>
    <phoneticPr fontId="3"/>
  </si>
  <si>
    <t>月～金</t>
    <rPh sb="2" eb="3">
      <t>キン</t>
    </rPh>
    <phoneticPr fontId="3"/>
  </si>
  <si>
    <t>葛飾区内巡回</t>
    <rPh sb="0" eb="2">
      <t>カツシカ</t>
    </rPh>
    <rPh sb="2" eb="4">
      <t>クナイ</t>
    </rPh>
    <rPh sb="3" eb="4">
      <t>ナイ</t>
    </rPh>
    <rPh sb="4" eb="6">
      <t>ジュンカイ</t>
    </rPh>
    <phoneticPr fontId="3"/>
  </si>
  <si>
    <t>訪問（下請）相談</t>
    <phoneticPr fontId="3"/>
  </si>
  <si>
    <t>テクノプラザかつしか窓口</t>
    <rPh sb="10" eb="12">
      <t>マドグチ</t>
    </rPh>
    <phoneticPr fontId="3"/>
  </si>
  <si>
    <t>中小企業相談</t>
    <phoneticPr fontId="3"/>
  </si>
  <si>
    <t>テクノプラザかつしか他</t>
    <rPh sb="10" eb="11">
      <t>ホカ</t>
    </rPh>
    <phoneticPr fontId="3"/>
  </si>
  <si>
    <t>消費生活相談</t>
    <phoneticPr fontId="3"/>
  </si>
  <si>
    <t>消費生活センター</t>
    <phoneticPr fontId="3"/>
  </si>
  <si>
    <t>産業経済課</t>
    <rPh sb="0" eb="2">
      <t>サンギョウ</t>
    </rPh>
    <rPh sb="2" eb="4">
      <t>ケイザイ</t>
    </rPh>
    <rPh sb="4" eb="5">
      <t>カ</t>
    </rPh>
    <phoneticPr fontId="3"/>
  </si>
  <si>
    <t>内職相談</t>
    <phoneticPr fontId="3"/>
  </si>
  <si>
    <t>しごと発見プラザかつしか
(テクノプラザかつしか内)</t>
    <rPh sb="3" eb="5">
      <t>ハッケン</t>
    </rPh>
    <rPh sb="24" eb="25">
      <t>ナイ</t>
    </rPh>
    <phoneticPr fontId="3"/>
  </si>
  <si>
    <t>火・木</t>
    <rPh sb="0" eb="1">
      <t>カ</t>
    </rPh>
    <rPh sb="2" eb="3">
      <t>モク</t>
    </rPh>
    <phoneticPr fontId="3"/>
  </si>
  <si>
    <t>福祉サービス
苦情調整</t>
    <rPh sb="0" eb="2">
      <t>フクシ</t>
    </rPh>
    <phoneticPr fontId="3"/>
  </si>
  <si>
    <t>福祉総合窓口相談室</t>
    <rPh sb="0" eb="2">
      <t>フクシ</t>
    </rPh>
    <rPh sb="2" eb="4">
      <t>ソウゴウ</t>
    </rPh>
    <rPh sb="4" eb="6">
      <t>マドグチ</t>
    </rPh>
    <rPh sb="6" eb="9">
      <t>ソウダンシツ</t>
    </rPh>
    <phoneticPr fontId="3"/>
  </si>
  <si>
    <t>(原則)
金</t>
    <rPh sb="1" eb="3">
      <t>ゲンソク</t>
    </rPh>
    <phoneticPr fontId="3"/>
  </si>
  <si>
    <t>福祉管理課</t>
    <rPh sb="0" eb="2">
      <t>フクシ</t>
    </rPh>
    <rPh sb="2" eb="4">
      <t>カンリ</t>
    </rPh>
    <rPh sb="4" eb="5">
      <t>カ</t>
    </rPh>
    <phoneticPr fontId="3"/>
  </si>
  <si>
    <t>成年後見センター出張相談</t>
    <rPh sb="0" eb="2">
      <t>セイネン</t>
    </rPh>
    <rPh sb="2" eb="4">
      <t>コウケン</t>
    </rPh>
    <rPh sb="8" eb="10">
      <t>シュッチョウ</t>
    </rPh>
    <rPh sb="10" eb="12">
      <t>ソウダン</t>
    </rPh>
    <phoneticPr fontId="3"/>
  </si>
  <si>
    <t>区民相談室</t>
  </si>
  <si>
    <t>第2・4
火</t>
    <rPh sb="0" eb="1">
      <t>ダイ</t>
    </rPh>
    <phoneticPr fontId="3"/>
  </si>
  <si>
    <t>成年後見センター
出張相談</t>
    <rPh sb="0" eb="2">
      <t>セイネン</t>
    </rPh>
    <rPh sb="2" eb="4">
      <t>コウケン</t>
    </rPh>
    <rPh sb="9" eb="11">
      <t>シュッチョウ</t>
    </rPh>
    <rPh sb="11" eb="13">
      <t>ソウダン</t>
    </rPh>
    <phoneticPr fontId="3"/>
  </si>
  <si>
    <t>遺言書・遺産分割
協議書の書き方相談</t>
    <rPh sb="0" eb="3">
      <t>ユイゴンショ</t>
    </rPh>
    <rPh sb="4" eb="6">
      <t>イサン</t>
    </rPh>
    <rPh sb="6" eb="8">
      <t>ブンカツ</t>
    </rPh>
    <phoneticPr fontId="3"/>
  </si>
  <si>
    <t>第1・3
火</t>
    <rPh sb="0" eb="1">
      <t>ダイ</t>
    </rPh>
    <phoneticPr fontId="3"/>
  </si>
  <si>
    <t>年金・社会保険・
労働問題相談</t>
    <rPh sb="9" eb="11">
      <t>ロウドウ</t>
    </rPh>
    <rPh sb="11" eb="13">
      <t>モンダイ</t>
    </rPh>
    <phoneticPr fontId="3"/>
  </si>
  <si>
    <t>第2木</t>
    <rPh sb="2" eb="3">
      <t>モク</t>
    </rPh>
    <phoneticPr fontId="3"/>
  </si>
  <si>
    <t>外国人の入国・
在留・帰化・就労等
手続き相談</t>
    <rPh sb="0" eb="2">
      <t>ガイコク</t>
    </rPh>
    <rPh sb="2" eb="3">
      <t>ヒト</t>
    </rPh>
    <rPh sb="4" eb="6">
      <t>ニュウコク</t>
    </rPh>
    <rPh sb="8" eb="10">
      <t>ザイリュウ</t>
    </rPh>
    <rPh sb="11" eb="13">
      <t>キカ</t>
    </rPh>
    <rPh sb="14" eb="16">
      <t>シュウロウ</t>
    </rPh>
    <rPh sb="16" eb="17">
      <t>トウ</t>
    </rPh>
    <rPh sb="18" eb="20">
      <t>テツヅ</t>
    </rPh>
    <rPh sb="21" eb="23">
      <t>ソウダン</t>
    </rPh>
    <phoneticPr fontId="3"/>
  </si>
  <si>
    <t>第2金</t>
    <rPh sb="2" eb="3">
      <t>キン</t>
    </rPh>
    <phoneticPr fontId="3"/>
  </si>
  <si>
    <t>文化国際課</t>
    <rPh sb="0" eb="2">
      <t>ブンカ</t>
    </rPh>
    <rPh sb="2" eb="4">
      <t>コクサイ</t>
    </rPh>
    <rPh sb="4" eb="5">
      <t>カ</t>
    </rPh>
    <phoneticPr fontId="3"/>
  </si>
  <si>
    <t>外国人生活相談</t>
    <phoneticPr fontId="3"/>
  </si>
  <si>
    <t>月</t>
  </si>
  <si>
    <t>区政・一般相談</t>
    <phoneticPr fontId="3"/>
  </si>
  <si>
    <t>住宅修繕相談</t>
    <phoneticPr fontId="3"/>
  </si>
  <si>
    <t>交通事故相談</t>
    <phoneticPr fontId="3"/>
  </si>
  <si>
    <t>月～金</t>
    <phoneticPr fontId="3"/>
  </si>
  <si>
    <t>登記・測量相談</t>
    <rPh sb="3" eb="5">
      <t>ソクリョウ</t>
    </rPh>
    <phoneticPr fontId="3"/>
  </si>
  <si>
    <t>第3木</t>
    <rPh sb="2" eb="3">
      <t>モク</t>
    </rPh>
    <phoneticPr fontId="3"/>
  </si>
  <si>
    <t>不動産取引相談</t>
    <phoneticPr fontId="3"/>
  </si>
  <si>
    <t>第2・4
火</t>
    <phoneticPr fontId="3"/>
  </si>
  <si>
    <t>青少年の生活相談</t>
    <phoneticPr fontId="3"/>
  </si>
  <si>
    <t>第1～4
月</t>
    <phoneticPr fontId="3"/>
  </si>
  <si>
    <t>行政相談</t>
    <phoneticPr fontId="3"/>
  </si>
  <si>
    <t>第4木</t>
    <phoneticPr fontId="1"/>
  </si>
  <si>
    <t>人権身の上相談</t>
    <phoneticPr fontId="3"/>
  </si>
  <si>
    <t>第2金</t>
    <rPh sb="2" eb="3">
      <t>キン</t>
    </rPh>
    <phoneticPr fontId="1"/>
  </si>
  <si>
    <t>建築・リフォーム
なんでも相談</t>
    <phoneticPr fontId="3"/>
  </si>
  <si>
    <t>第1・3
金</t>
    <phoneticPr fontId="3"/>
  </si>
  <si>
    <t>税金相談</t>
    <phoneticPr fontId="3"/>
  </si>
  <si>
    <t>水</t>
  </si>
  <si>
    <t>区民相談室他</t>
  </si>
  <si>
    <t>所管課</t>
    <rPh sb="0" eb="2">
      <t>ショカン</t>
    </rPh>
    <rPh sb="2" eb="3">
      <t>カ</t>
    </rPh>
    <phoneticPr fontId="3"/>
  </si>
  <si>
    <t>相談種目</t>
    <rPh sb="0" eb="2">
      <t>ソウダン</t>
    </rPh>
    <rPh sb="2" eb="4">
      <t>シュモク</t>
    </rPh>
    <phoneticPr fontId="3"/>
  </si>
  <si>
    <t>各年度の相談件数</t>
    <rPh sb="0" eb="3">
      <t>カクネンド</t>
    </rPh>
    <rPh sb="4" eb="6">
      <t>ソウダン</t>
    </rPh>
    <rPh sb="6" eb="8">
      <t>ケンスウ</t>
    </rPh>
    <phoneticPr fontId="1"/>
  </si>
  <si>
    <t>相談会場</t>
  </si>
  <si>
    <t>相談日
(曜日)</t>
    <rPh sb="5" eb="7">
      <t>ヨウビ</t>
    </rPh>
    <phoneticPr fontId="3"/>
  </si>
  <si>
    <t>相談種目</t>
  </si>
  <si>
    <t>（単位：件）</t>
    <rPh sb="1" eb="3">
      <t>タンイ</t>
    </rPh>
    <rPh sb="4" eb="5">
      <t>ケン</t>
    </rPh>
    <phoneticPr fontId="1"/>
  </si>
  <si>
    <t>１　区民相談受付状況、相談件数</t>
    <phoneticPr fontId="3"/>
  </si>
  <si>
    <t>［８］その他</t>
    <phoneticPr fontId="3"/>
  </si>
  <si>
    <t>(契約管財課)</t>
    <rPh sb="1" eb="3">
      <t>ケイヤク</t>
    </rPh>
    <rPh sb="3" eb="5">
      <t>カンザイ</t>
    </rPh>
    <rPh sb="5" eb="6">
      <t>カ</t>
    </rPh>
    <phoneticPr fontId="3"/>
  </si>
  <si>
    <t>20人以内</t>
    <phoneticPr fontId="3"/>
  </si>
  <si>
    <t>評議員</t>
  </si>
  <si>
    <t>理事14人以内、監事2人</t>
    <phoneticPr fontId="3"/>
  </si>
  <si>
    <t>役員</t>
  </si>
  <si>
    <t>10,000千円</t>
  </si>
  <si>
    <t>基本財産</t>
  </si>
  <si>
    <t>・公共用地、公用地等の取得　　　・区が買い取るまでの間の土地の管理
・民間金融機関からの資金調達　　・区への売渡し、借入金の償還</t>
    <phoneticPr fontId="3"/>
  </si>
  <si>
    <t>事業</t>
  </si>
  <si>
    <t>　公共用地・公用地等の取得・管理・処分等を行うことにより、地域の秩序ある整備と区民福祉の増進に寄与すること。</t>
    <rPh sb="19" eb="20">
      <t>トウ</t>
    </rPh>
    <phoneticPr fontId="3"/>
  </si>
  <si>
    <t>目的</t>
  </si>
  <si>
    <t>設立年月日</t>
  </si>
  <si>
    <t>葛飾区土地開発公社</t>
    <rPh sb="0" eb="2">
      <t>カツシカ</t>
    </rPh>
    <rPh sb="2" eb="3">
      <t>ク</t>
    </rPh>
    <phoneticPr fontId="3"/>
  </si>
  <si>
    <t>３　公社</t>
    <rPh sb="3" eb="4">
      <t>シャ</t>
    </rPh>
    <phoneticPr fontId="3"/>
  </si>
  <si>
    <t>かつしかエコライフプラザ</t>
    <phoneticPr fontId="3"/>
  </si>
  <si>
    <t>H23.2建築、立石図書館併設</t>
    <phoneticPr fontId="3"/>
  </si>
  <si>
    <t>立石1-9-1</t>
    <rPh sb="0" eb="2">
      <t>タテイシ</t>
    </rPh>
    <phoneticPr fontId="3"/>
  </si>
  <si>
    <t>リサイクル
清掃課</t>
    <phoneticPr fontId="3"/>
  </si>
  <si>
    <t>リサイクルセンター</t>
    <phoneticPr fontId="3"/>
  </si>
  <si>
    <t>H12.4.1移管、H23.4.1所管課変更</t>
    <phoneticPr fontId="3"/>
  </si>
  <si>
    <t>堀切4-6-12</t>
    <phoneticPr fontId="3"/>
  </si>
  <si>
    <t>コンテナ中継所</t>
    <phoneticPr fontId="3"/>
  </si>
  <si>
    <t>H12.4.1移管</t>
    <phoneticPr fontId="3"/>
  </si>
  <si>
    <t>新宿分室</t>
    <rPh sb="0" eb="2">
      <t>ニイジュク</t>
    </rPh>
    <rPh sb="2" eb="4">
      <t>ブンシツ</t>
    </rPh>
    <phoneticPr fontId="3"/>
  </si>
  <si>
    <t>H12移管、H17名称変更</t>
    <phoneticPr fontId="3"/>
  </si>
  <si>
    <t>新宿3-17-5</t>
    <phoneticPr fontId="3"/>
  </si>
  <si>
    <t>清掃事務所</t>
    <rPh sb="2" eb="4">
      <t>ジム</t>
    </rPh>
    <rPh sb="4" eb="5">
      <t>ショ</t>
    </rPh>
    <phoneticPr fontId="3"/>
  </si>
  <si>
    <t>清掃事務所</t>
    <phoneticPr fontId="3"/>
  </si>
  <si>
    <t>S37建築、H12移管、H17名称変更</t>
    <rPh sb="3" eb="5">
      <t>ケンチク</t>
    </rPh>
    <rPh sb="15" eb="17">
      <t>メイショウ</t>
    </rPh>
    <rPh sb="17" eb="19">
      <t>ヘンコウ</t>
    </rPh>
    <phoneticPr fontId="3"/>
  </si>
  <si>
    <t>公園課内、H16名称変更</t>
    <rPh sb="0" eb="2">
      <t>コウエン</t>
    </rPh>
    <rPh sb="2" eb="4">
      <t>カナイ</t>
    </rPh>
    <rPh sb="8" eb="10">
      <t>メイショウ</t>
    </rPh>
    <rPh sb="10" eb="12">
      <t>ヘンコウ</t>
    </rPh>
    <phoneticPr fontId="3"/>
  </si>
  <si>
    <t>立石6-9-1</t>
    <rPh sb="0" eb="2">
      <t>タテイシ</t>
    </rPh>
    <phoneticPr fontId="3"/>
  </si>
  <si>
    <t>公園課</t>
    <rPh sb="0" eb="1">
      <t>コウ</t>
    </rPh>
    <rPh sb="1" eb="2">
      <t>エン</t>
    </rPh>
    <rPh sb="2" eb="3">
      <t>カ</t>
    </rPh>
    <phoneticPr fontId="3"/>
  </si>
  <si>
    <t>公園課</t>
    <rPh sb="0" eb="3">
      <t>コウエンカ</t>
    </rPh>
    <phoneticPr fontId="3"/>
  </si>
  <si>
    <t>S58建築、H20名称変更</t>
    <rPh sb="9" eb="11">
      <t>メイショウ</t>
    </rPh>
    <rPh sb="11" eb="13">
      <t>ヘンコウ</t>
    </rPh>
    <phoneticPr fontId="3"/>
  </si>
  <si>
    <t>H17名称変更
道路補修課内H19移転、H29移転</t>
    <phoneticPr fontId="3"/>
  </si>
  <si>
    <t>立石4-34-4</t>
    <rPh sb="0" eb="2">
      <t>タテイシ</t>
    </rPh>
    <phoneticPr fontId="3"/>
  </si>
  <si>
    <t>道路補修課</t>
    <rPh sb="0" eb="2">
      <t>ドウロ</t>
    </rPh>
    <rPh sb="2" eb="4">
      <t>ホシュウ</t>
    </rPh>
    <rPh sb="4" eb="5">
      <t>カ</t>
    </rPh>
    <phoneticPr fontId="3"/>
  </si>
  <si>
    <t>道路補修課</t>
    <rPh sb="2" eb="4">
      <t>ホシュウ</t>
    </rPh>
    <phoneticPr fontId="3"/>
  </si>
  <si>
    <t>H4改築、H21名称変更、H29移転</t>
    <rPh sb="16" eb="18">
      <t>イテン</t>
    </rPh>
    <phoneticPr fontId="3"/>
  </si>
  <si>
    <t>職員人材育成センター</t>
    <rPh sb="1" eb="2">
      <t>イン</t>
    </rPh>
    <rPh sb="2" eb="4">
      <t>ジンザイ</t>
    </rPh>
    <rPh sb="4" eb="6">
      <t>イクセイ</t>
    </rPh>
    <phoneticPr fontId="3"/>
  </si>
  <si>
    <t>H1建築</t>
    <phoneticPr fontId="3"/>
  </si>
  <si>
    <t>東生活課</t>
    <phoneticPr fontId="3"/>
  </si>
  <si>
    <t>S59移転</t>
    <phoneticPr fontId="3"/>
  </si>
  <si>
    <t>金町1-6-24</t>
    <phoneticPr fontId="3"/>
  </si>
  <si>
    <t>福祉
事務所</t>
    <rPh sb="0" eb="1">
      <t>フク</t>
    </rPh>
    <rPh sb="1" eb="2">
      <t>サイワイ</t>
    </rPh>
    <rPh sb="3" eb="5">
      <t>ジム</t>
    </rPh>
    <rPh sb="5" eb="6">
      <t>ショ</t>
    </rPh>
    <phoneticPr fontId="3"/>
  </si>
  <si>
    <t>本庁舎内</t>
    <rPh sb="3" eb="4">
      <t>ナイ</t>
    </rPh>
    <phoneticPr fontId="3"/>
  </si>
  <si>
    <t>区民サービスコーナー</t>
    <rPh sb="0" eb="2">
      <t>クミン</t>
    </rPh>
    <phoneticPr fontId="3"/>
  </si>
  <si>
    <t>S54改築</t>
    <phoneticPr fontId="3"/>
  </si>
  <si>
    <t>堀切6-28-5</t>
    <phoneticPr fontId="3"/>
  </si>
  <si>
    <t>四ツ木駅</t>
    <rPh sb="0" eb="1">
      <t>ヨ</t>
    </rPh>
    <rPh sb="2" eb="3">
      <t>ギ</t>
    </rPh>
    <rPh sb="3" eb="4">
      <t>エキ</t>
    </rPh>
    <phoneticPr fontId="3"/>
  </si>
  <si>
    <t>H15.5.6開設</t>
    <rPh sb="7" eb="9">
      <t>カイセツ</t>
    </rPh>
    <phoneticPr fontId="3"/>
  </si>
  <si>
    <t>四つ木1-15-1</t>
    <rPh sb="0" eb="1">
      <t>ヨ</t>
    </rPh>
    <rPh sb="2" eb="3">
      <t>ギ</t>
    </rPh>
    <phoneticPr fontId="3"/>
  </si>
  <si>
    <t>H11.3建築</t>
    <phoneticPr fontId="3"/>
  </si>
  <si>
    <t>新小岩2-17-1</t>
    <phoneticPr fontId="3"/>
  </si>
  <si>
    <t>S53移転</t>
    <phoneticPr fontId="3"/>
  </si>
  <si>
    <t>柴又1-38-2</t>
    <phoneticPr fontId="3"/>
  </si>
  <si>
    <t>S58改築</t>
    <phoneticPr fontId="3"/>
  </si>
  <si>
    <t>水元3-13-22</t>
    <phoneticPr fontId="3"/>
  </si>
  <si>
    <t>S62建築</t>
    <phoneticPr fontId="3"/>
  </si>
  <si>
    <t>堀切3-8-5</t>
    <phoneticPr fontId="3"/>
  </si>
  <si>
    <t>高砂3-1-39</t>
    <phoneticPr fontId="3"/>
  </si>
  <si>
    <t>H13建築</t>
    <phoneticPr fontId="3"/>
  </si>
  <si>
    <t>東新小岩6-21-1</t>
    <phoneticPr fontId="3"/>
  </si>
  <si>
    <t>H8建築</t>
    <phoneticPr fontId="3"/>
  </si>
  <si>
    <t>S58建築</t>
    <phoneticPr fontId="3"/>
  </si>
  <si>
    <t>東金町1-22-1</t>
    <rPh sb="0" eb="1">
      <t>ヒガシ</t>
    </rPh>
    <phoneticPr fontId="3"/>
  </si>
  <si>
    <t>議会棟</t>
    <phoneticPr fontId="3"/>
  </si>
  <si>
    <t>S37移転</t>
    <phoneticPr fontId="3"/>
  </si>
  <si>
    <t>本庁舎
（本館・新館）</t>
    <rPh sb="5" eb="7">
      <t>ホンカン</t>
    </rPh>
    <rPh sb="8" eb="10">
      <t>シンカン</t>
    </rPh>
    <phoneticPr fontId="3"/>
  </si>
  <si>
    <t>敷地面積(都分含）18370.24㎡
S37移転、S53新館増築</t>
    <rPh sb="5" eb="6">
      <t>ト</t>
    </rPh>
    <rPh sb="6" eb="7">
      <t>フン</t>
    </rPh>
    <rPh sb="7" eb="8">
      <t>フク</t>
    </rPh>
    <phoneticPr fontId="3"/>
  </si>
  <si>
    <t>２　庁舎・区民事務所等</t>
    <rPh sb="2" eb="4">
      <t>チョウシャ</t>
    </rPh>
    <phoneticPr fontId="3"/>
  </si>
  <si>
    <t>本会議、委員会、議案の調査・立案、会議録・会議記録、請願・陳情等、議決事項の処理、議事関係法規・先例、資科の収集・統計、議会広報、議会図書室、その他会議・調査</t>
    <rPh sb="77" eb="79">
      <t>チョウサ</t>
    </rPh>
    <phoneticPr fontId="3"/>
  </si>
  <si>
    <t>議事調査担当係</t>
    <rPh sb="2" eb="4">
      <t>チョウサ</t>
    </rPh>
    <phoneticPr fontId="3"/>
  </si>
  <si>
    <t>文書・公印、職員の人事・給与、予算・決算・経理、議長・副議長の秘書、儀礼・交際、議員の報酬・費用弁償、議員共済会、議場・委員会室等、議会の傍聴、事務局内庶務</t>
    <rPh sb="6" eb="8">
      <t>ショクイン</t>
    </rPh>
    <phoneticPr fontId="3"/>
  </si>
  <si>
    <t>庶務係</t>
  </si>
  <si>
    <t>次長</t>
  </si>
  <si>
    <t>事務局長</t>
  </si>
  <si>
    <t>区議会事務局</t>
  </si>
  <si>
    <t>各種選挙の管理・執行・啓発、直接請求等に係る署名審査、解散・解職請求に係る審査・投票事務、国民投票の執行・啓発、検察審査員・裁判員候補者予定者名簿の調製</t>
    <rPh sb="0" eb="2">
      <t>カクシュ</t>
    </rPh>
    <rPh sb="2" eb="4">
      <t>センキョ</t>
    </rPh>
    <rPh sb="5" eb="7">
      <t>カンリ</t>
    </rPh>
    <rPh sb="8" eb="10">
      <t>シッコウ</t>
    </rPh>
    <rPh sb="11" eb="13">
      <t>ケイハツ</t>
    </rPh>
    <rPh sb="14" eb="16">
      <t>チョクセツ</t>
    </rPh>
    <rPh sb="16" eb="18">
      <t>セイキュウ</t>
    </rPh>
    <rPh sb="18" eb="19">
      <t>ナド</t>
    </rPh>
    <rPh sb="20" eb="21">
      <t>カカ</t>
    </rPh>
    <rPh sb="22" eb="24">
      <t>ショメイ</t>
    </rPh>
    <rPh sb="24" eb="26">
      <t>シンサ</t>
    </rPh>
    <rPh sb="27" eb="29">
      <t>カイサン</t>
    </rPh>
    <rPh sb="30" eb="32">
      <t>カイショク</t>
    </rPh>
    <rPh sb="32" eb="34">
      <t>セイキュウ</t>
    </rPh>
    <rPh sb="35" eb="36">
      <t>カカ</t>
    </rPh>
    <rPh sb="37" eb="39">
      <t>シンサ</t>
    </rPh>
    <rPh sb="40" eb="42">
      <t>トウヒョウ</t>
    </rPh>
    <rPh sb="42" eb="44">
      <t>ジム</t>
    </rPh>
    <rPh sb="45" eb="47">
      <t>コクミン</t>
    </rPh>
    <rPh sb="47" eb="49">
      <t>トウヒョウ</t>
    </rPh>
    <rPh sb="50" eb="52">
      <t>シッコウ</t>
    </rPh>
    <rPh sb="53" eb="55">
      <t>ケイハツ</t>
    </rPh>
    <rPh sb="56" eb="58">
      <t>ケンサツ</t>
    </rPh>
    <rPh sb="58" eb="61">
      <t>シンサイン</t>
    </rPh>
    <rPh sb="62" eb="65">
      <t>サイバンイン</t>
    </rPh>
    <rPh sb="65" eb="68">
      <t>コウホシャ</t>
    </rPh>
    <rPh sb="68" eb="71">
      <t>ヨテイシャ</t>
    </rPh>
    <rPh sb="71" eb="73">
      <t>メイボ</t>
    </rPh>
    <rPh sb="74" eb="76">
      <t>チョウセイ</t>
    </rPh>
    <phoneticPr fontId="3"/>
  </si>
  <si>
    <t>選挙担当係</t>
  </si>
  <si>
    <t>選挙管理委員会事務局</t>
  </si>
  <si>
    <t>定期監査、行政監査、財政援助団体等監査、決算審査、例月出納検査、住民監査請求、事務局内庶務</t>
    <rPh sb="5" eb="7">
      <t>ギョウセイ</t>
    </rPh>
    <rPh sb="7" eb="9">
      <t>カンサ</t>
    </rPh>
    <rPh sb="10" eb="12">
      <t>ザイセイ</t>
    </rPh>
    <rPh sb="12" eb="14">
      <t>エンジョ</t>
    </rPh>
    <rPh sb="14" eb="16">
      <t>ダンタイ</t>
    </rPh>
    <rPh sb="16" eb="17">
      <t>トウ</t>
    </rPh>
    <rPh sb="17" eb="19">
      <t>カンサ</t>
    </rPh>
    <rPh sb="26" eb="27">
      <t>ツキ</t>
    </rPh>
    <rPh sb="32" eb="34">
      <t>ジュウミン</t>
    </rPh>
    <rPh sb="34" eb="36">
      <t>カンサ</t>
    </rPh>
    <rPh sb="36" eb="38">
      <t>セイキュウ</t>
    </rPh>
    <rPh sb="39" eb="41">
      <t>ジム</t>
    </rPh>
    <phoneticPr fontId="3"/>
  </si>
  <si>
    <t>監査担当係</t>
  </si>
  <si>
    <t>監査事務局</t>
  </si>
  <si>
    <t>公印、職員の服務、文書の受発・編集・保存、図書資料の収集・整理・保存、図書資料の館内利用・館外貸出し、図書資料の相互貸借、視聴覚資料の収集・整理・保存・利用、読書室等の利用、読書案内・読書相談、読書会・研究会・映写会等の開催・奨励、施設の維持管理、男女平等推進センターの図書資料・視聴覚資料・行政資料等の貸出し</t>
    <rPh sb="21" eb="23">
      <t>トショ</t>
    </rPh>
    <rPh sb="23" eb="25">
      <t>シリョウ</t>
    </rPh>
    <rPh sb="26" eb="28">
      <t>シュウシュウ</t>
    </rPh>
    <rPh sb="29" eb="31">
      <t>セイリ</t>
    </rPh>
    <rPh sb="32" eb="34">
      <t>ホゾン</t>
    </rPh>
    <rPh sb="35" eb="37">
      <t>トショ</t>
    </rPh>
    <rPh sb="37" eb="39">
      <t>シリョウ</t>
    </rPh>
    <phoneticPr fontId="3"/>
  </si>
  <si>
    <t>図書館</t>
    <rPh sb="0" eb="2">
      <t>トショ</t>
    </rPh>
    <rPh sb="2" eb="3">
      <t>カン</t>
    </rPh>
    <phoneticPr fontId="3"/>
  </si>
  <si>
    <t>情報システムによる図書館資料の管理・利用、図書資料・視聴覚資料の選定・発注・装備・受入れ、区立図書館事業に係る計画・調整、統計、広報、研修、資料の調査相談、図書資料の収集・整理・保存、図書資料の館内利用・館外貸出し・団体貸出し、図書資料の相互貸借、視聴覚資料の収集・整理・保存・利用、読書室等の利用、読書案内・読書相談、郷土資料・行政資料の収集・整理・保存・利用、読書会・研究会・映写会等の開催・奨励、対面朗読室・録音室の利用、地区館の図書資料の貸出し・運営、飾区男女平等推進センターの図書資料・視聴覚資料・行政資料等の貸出し</t>
    <rPh sb="0" eb="2">
      <t>ジョウホウ</t>
    </rPh>
    <rPh sb="45" eb="47">
      <t>クリツ</t>
    </rPh>
    <rPh sb="47" eb="50">
      <t>トショカン</t>
    </rPh>
    <rPh sb="50" eb="52">
      <t>ジギョウ</t>
    </rPh>
    <rPh sb="53" eb="54">
      <t>カカ</t>
    </rPh>
    <rPh sb="55" eb="57">
      <t>ケイカク</t>
    </rPh>
    <rPh sb="235" eb="237">
      <t>ビョウドウ</t>
    </rPh>
    <phoneticPr fontId="3"/>
  </si>
  <si>
    <t>事業推進係</t>
    <rPh sb="0" eb="2">
      <t>ジギョウ</t>
    </rPh>
    <rPh sb="2" eb="4">
      <t>スイシン</t>
    </rPh>
    <phoneticPr fontId="3"/>
  </si>
  <si>
    <t>公印、職員の給与・服務、文書の受発・編集・保存、予算・会計事務、中央館の施設の維持管理、地域館・地区館、区立図書館基本計画、図書館施設整備計画調査、区立図書館の改修・開設、館内庶務</t>
    <rPh sb="32" eb="34">
      <t>チュウオウ</t>
    </rPh>
    <rPh sb="34" eb="35">
      <t>カン</t>
    </rPh>
    <rPh sb="36" eb="38">
      <t>シセツ</t>
    </rPh>
    <rPh sb="52" eb="54">
      <t>クリツ</t>
    </rPh>
    <rPh sb="54" eb="57">
      <t>トショカン</t>
    </rPh>
    <rPh sb="57" eb="59">
      <t>キホン</t>
    </rPh>
    <rPh sb="59" eb="61">
      <t>ケイカク</t>
    </rPh>
    <rPh sb="62" eb="65">
      <t>トショカン</t>
    </rPh>
    <rPh sb="65" eb="67">
      <t>シセツ</t>
    </rPh>
    <rPh sb="67" eb="69">
      <t>セイビ</t>
    </rPh>
    <rPh sb="69" eb="71">
      <t>ケイカク</t>
    </rPh>
    <rPh sb="71" eb="73">
      <t>チョウサ</t>
    </rPh>
    <rPh sb="74" eb="76">
      <t>クリツ</t>
    </rPh>
    <rPh sb="76" eb="79">
      <t>トショカン</t>
    </rPh>
    <rPh sb="80" eb="82">
      <t>カイシュウ</t>
    </rPh>
    <rPh sb="83" eb="85">
      <t>カイセツ</t>
    </rPh>
    <phoneticPr fontId="3"/>
  </si>
  <si>
    <t>管理係</t>
  </si>
  <si>
    <t>中央図書館</t>
    <rPh sb="0" eb="2">
      <t>チュウオウ</t>
    </rPh>
    <phoneticPr fontId="3"/>
  </si>
  <si>
    <t>区民のスポーツ振興、スポーツ推進委員、社会体育団体、社会体育事業</t>
    <rPh sb="14" eb="16">
      <t>スイシン</t>
    </rPh>
    <rPh sb="16" eb="18">
      <t>イイン</t>
    </rPh>
    <rPh sb="19" eb="21">
      <t>シャカイ</t>
    </rPh>
    <rPh sb="21" eb="23">
      <t>タイイク</t>
    </rPh>
    <rPh sb="23" eb="25">
      <t>ダンタイ</t>
    </rPh>
    <rPh sb="26" eb="28">
      <t>シャカイ</t>
    </rPh>
    <rPh sb="28" eb="30">
      <t>タイイク</t>
    </rPh>
    <rPh sb="30" eb="32">
      <t>ジギョウ</t>
    </rPh>
    <phoneticPr fontId="3"/>
  </si>
  <si>
    <t>事業係</t>
  </si>
  <si>
    <t>区有体育施設の利用・管理・運営・財産管理・整備計画、課内庶務</t>
    <rPh sb="0" eb="1">
      <t>ク</t>
    </rPh>
    <rPh sb="1" eb="2">
      <t>ユウ</t>
    </rPh>
    <rPh sb="2" eb="4">
      <t>タイイク</t>
    </rPh>
    <rPh sb="4" eb="6">
      <t>シセツ</t>
    </rPh>
    <rPh sb="7" eb="9">
      <t>リヨウ</t>
    </rPh>
    <rPh sb="10" eb="12">
      <t>カンリ</t>
    </rPh>
    <rPh sb="13" eb="15">
      <t>ウンエイ</t>
    </rPh>
    <rPh sb="21" eb="23">
      <t>セイビ</t>
    </rPh>
    <rPh sb="23" eb="25">
      <t>ケイカク</t>
    </rPh>
    <rPh sb="26" eb="28">
      <t>カナイ</t>
    </rPh>
    <rPh sb="28" eb="30">
      <t>ショム</t>
    </rPh>
    <phoneticPr fontId="3"/>
  </si>
  <si>
    <t>管理係</t>
    <rPh sb="0" eb="1">
      <t>カン</t>
    </rPh>
    <rPh sb="1" eb="2">
      <t>リ</t>
    </rPh>
    <rPh sb="2" eb="3">
      <t>カカリ</t>
    </rPh>
    <phoneticPr fontId="3"/>
  </si>
  <si>
    <t>生涯スポーツ課</t>
  </si>
  <si>
    <t>郷土と天文に関する資科の収集・保管・展示、利用に関する必要な説明・助言・指導、資料の調査研究・刊行物の発行、講演会・講習会・研究会等、天文知識の普及啓発、教育・学術・文化に関する諸施設・団体との相互協力・活動の援助、学習活動、文化財の保護・調査・登録・指定、登録文化財・指定文化財の管理・保存事業の助成、文化財の活用・文化財に対する愛護思想の啓発</t>
    <rPh sb="58" eb="61">
      <t>コウシュウカイ</t>
    </rPh>
    <rPh sb="65" eb="66">
      <t>トウ</t>
    </rPh>
    <rPh sb="113" eb="116">
      <t>ブンカザイ</t>
    </rPh>
    <rPh sb="117" eb="119">
      <t>ホゴ</t>
    </rPh>
    <rPh sb="120" eb="122">
      <t>チョウサ</t>
    </rPh>
    <rPh sb="123" eb="125">
      <t>トウロク</t>
    </rPh>
    <rPh sb="126" eb="128">
      <t>シテイ</t>
    </rPh>
    <rPh sb="129" eb="131">
      <t>トウロク</t>
    </rPh>
    <rPh sb="131" eb="134">
      <t>ブンカザイ</t>
    </rPh>
    <rPh sb="135" eb="137">
      <t>シテイ</t>
    </rPh>
    <rPh sb="137" eb="140">
      <t>ブンカザイ</t>
    </rPh>
    <rPh sb="141" eb="143">
      <t>カンリ</t>
    </rPh>
    <rPh sb="144" eb="146">
      <t>ホゾン</t>
    </rPh>
    <rPh sb="146" eb="148">
      <t>ジギョウ</t>
    </rPh>
    <rPh sb="149" eb="151">
      <t>ジョセイ</t>
    </rPh>
    <rPh sb="152" eb="154">
      <t>ブンカ</t>
    </rPh>
    <rPh sb="154" eb="155">
      <t>ザイ</t>
    </rPh>
    <rPh sb="156" eb="158">
      <t>カツヨウ</t>
    </rPh>
    <rPh sb="159" eb="162">
      <t>ブンカザイ</t>
    </rPh>
    <rPh sb="163" eb="164">
      <t>タイ</t>
    </rPh>
    <rPh sb="166" eb="168">
      <t>アイゴ</t>
    </rPh>
    <rPh sb="168" eb="170">
      <t>シソウ</t>
    </rPh>
    <rPh sb="171" eb="173">
      <t>ケイハツ</t>
    </rPh>
    <phoneticPr fontId="3"/>
  </si>
  <si>
    <t>郷土と天文の博物館</t>
  </si>
  <si>
    <t>かつしか区民大学</t>
    <rPh sb="4" eb="6">
      <t>クミン</t>
    </rPh>
    <rPh sb="6" eb="8">
      <t>ダイガク</t>
    </rPh>
    <phoneticPr fontId="3"/>
  </si>
  <si>
    <t>区民大学係</t>
    <rPh sb="0" eb="2">
      <t>クミン</t>
    </rPh>
    <rPh sb="2" eb="4">
      <t>ダイガク</t>
    </rPh>
    <rPh sb="4" eb="5">
      <t>カカ</t>
    </rPh>
    <phoneticPr fontId="3"/>
  </si>
  <si>
    <t>社会教育計画、社会教育委員、生涯学習情報の提供、区民の学習・交流、各種講座・教室等の実施、社会教育関係団体の育成・支援、生涯学習・社会教育に係る指導・助言</t>
    <rPh sb="0" eb="2">
      <t>シャカイ</t>
    </rPh>
    <rPh sb="2" eb="4">
      <t>キョウイク</t>
    </rPh>
    <rPh sb="4" eb="6">
      <t>ケイカク</t>
    </rPh>
    <rPh sb="7" eb="9">
      <t>シャカイ</t>
    </rPh>
    <rPh sb="9" eb="11">
      <t>キョウイク</t>
    </rPh>
    <rPh sb="11" eb="13">
      <t>イイン</t>
    </rPh>
    <rPh sb="24" eb="26">
      <t>クミン</t>
    </rPh>
    <rPh sb="27" eb="29">
      <t>ガクシュウ</t>
    </rPh>
    <rPh sb="30" eb="32">
      <t>コウリュウ</t>
    </rPh>
    <rPh sb="33" eb="35">
      <t>カクシュ</t>
    </rPh>
    <rPh sb="35" eb="37">
      <t>コウザ</t>
    </rPh>
    <rPh sb="38" eb="40">
      <t>キョウシツ</t>
    </rPh>
    <rPh sb="40" eb="41">
      <t>ナド</t>
    </rPh>
    <rPh sb="42" eb="44">
      <t>ジッシ</t>
    </rPh>
    <rPh sb="45" eb="47">
      <t>シャカイ</t>
    </rPh>
    <rPh sb="47" eb="49">
      <t>キョウイク</t>
    </rPh>
    <rPh sb="49" eb="51">
      <t>カンケイ</t>
    </rPh>
    <rPh sb="51" eb="53">
      <t>ダンタイ</t>
    </rPh>
    <rPh sb="54" eb="56">
      <t>イクセイ</t>
    </rPh>
    <rPh sb="57" eb="59">
      <t>シエン</t>
    </rPh>
    <rPh sb="70" eb="71">
      <t>カカ</t>
    </rPh>
    <phoneticPr fontId="3"/>
  </si>
  <si>
    <t>学び支援係</t>
    <rPh sb="0" eb="1">
      <t>マナ</t>
    </rPh>
    <rPh sb="2" eb="4">
      <t>シエン</t>
    </rPh>
    <rPh sb="4" eb="5">
      <t>カカリ</t>
    </rPh>
    <phoneticPr fontId="3"/>
  </si>
  <si>
    <t>生涯学習の調整、文化・芸術、課内庶務</t>
    <phoneticPr fontId="3"/>
  </si>
  <si>
    <t>生涯学習係</t>
  </si>
  <si>
    <t>私立学童保育クラブの整備、私立学童保育クラブの整備・運営に係る国庫支出金・都支出金、私立学童保育クラブの運営に係る補助金、私立学童保育クラブの入会調整、その他私立学童保育クラブ、放課後子ども総合プランの推進、課内庶務</t>
    <rPh sb="0" eb="2">
      <t>シリツ</t>
    </rPh>
    <rPh sb="2" eb="4">
      <t>ガクドウ</t>
    </rPh>
    <rPh sb="4" eb="6">
      <t>ホイク</t>
    </rPh>
    <rPh sb="10" eb="12">
      <t>セイビ</t>
    </rPh>
    <rPh sb="13" eb="15">
      <t>シリツ</t>
    </rPh>
    <rPh sb="15" eb="17">
      <t>ガクドウ</t>
    </rPh>
    <rPh sb="17" eb="19">
      <t>ホイク</t>
    </rPh>
    <rPh sb="23" eb="25">
      <t>セイビ</t>
    </rPh>
    <rPh sb="26" eb="28">
      <t>ウンエイ</t>
    </rPh>
    <rPh sb="29" eb="30">
      <t>カカ</t>
    </rPh>
    <rPh sb="31" eb="33">
      <t>コッコ</t>
    </rPh>
    <rPh sb="33" eb="35">
      <t>シシュツ</t>
    </rPh>
    <rPh sb="35" eb="36">
      <t>キン</t>
    </rPh>
    <rPh sb="37" eb="38">
      <t>ト</t>
    </rPh>
    <rPh sb="38" eb="40">
      <t>シシュツ</t>
    </rPh>
    <rPh sb="40" eb="41">
      <t>キン</t>
    </rPh>
    <rPh sb="42" eb="44">
      <t>シリツ</t>
    </rPh>
    <rPh sb="44" eb="46">
      <t>ガクドウ</t>
    </rPh>
    <rPh sb="46" eb="48">
      <t>ホイク</t>
    </rPh>
    <rPh sb="52" eb="54">
      <t>ウンエイ</t>
    </rPh>
    <rPh sb="55" eb="56">
      <t>カカ</t>
    </rPh>
    <rPh sb="57" eb="60">
      <t>ホジョキン</t>
    </rPh>
    <rPh sb="61" eb="63">
      <t>シリツ</t>
    </rPh>
    <rPh sb="63" eb="65">
      <t>ガクドウ</t>
    </rPh>
    <rPh sb="65" eb="67">
      <t>ホイク</t>
    </rPh>
    <rPh sb="71" eb="73">
      <t>ニュウカイ</t>
    </rPh>
    <rPh sb="73" eb="75">
      <t>チョウセイ</t>
    </rPh>
    <rPh sb="78" eb="79">
      <t>ホカ</t>
    </rPh>
    <rPh sb="79" eb="81">
      <t>シリツ</t>
    </rPh>
    <rPh sb="81" eb="83">
      <t>ガクドウ</t>
    </rPh>
    <rPh sb="83" eb="85">
      <t>ホイク</t>
    </rPh>
    <rPh sb="89" eb="92">
      <t>ホウカゴ</t>
    </rPh>
    <rPh sb="92" eb="93">
      <t>コ</t>
    </rPh>
    <rPh sb="95" eb="97">
      <t>ソウゴウ</t>
    </rPh>
    <rPh sb="101" eb="103">
      <t>スイシン</t>
    </rPh>
    <rPh sb="104" eb="105">
      <t>カ</t>
    </rPh>
    <rPh sb="105" eb="106">
      <t>ナイ</t>
    </rPh>
    <rPh sb="106" eb="108">
      <t>ショム</t>
    </rPh>
    <phoneticPr fontId="3"/>
  </si>
  <si>
    <t>放課後子ども事業の運営</t>
    <rPh sb="0" eb="3">
      <t>ホウカゴ</t>
    </rPh>
    <rPh sb="3" eb="4">
      <t>コ</t>
    </rPh>
    <rPh sb="6" eb="8">
      <t>ジギョウ</t>
    </rPh>
    <rPh sb="9" eb="11">
      <t>ウンエイ</t>
    </rPh>
    <phoneticPr fontId="3"/>
  </si>
  <si>
    <t>放課後子ども事業係</t>
    <rPh sb="0" eb="3">
      <t>ホウカゴ</t>
    </rPh>
    <rPh sb="3" eb="4">
      <t>コ</t>
    </rPh>
    <rPh sb="6" eb="8">
      <t>ジギョウ</t>
    </rPh>
    <rPh sb="8" eb="9">
      <t>カカリ</t>
    </rPh>
    <phoneticPr fontId="3"/>
  </si>
  <si>
    <t>地域教育・家庭教育の推進、学校・家庭・地域の連携、学校地域応援団</t>
    <rPh sb="0" eb="2">
      <t>チイキ</t>
    </rPh>
    <rPh sb="2" eb="4">
      <t>キョウイク</t>
    </rPh>
    <rPh sb="5" eb="7">
      <t>カテイ</t>
    </rPh>
    <rPh sb="7" eb="9">
      <t>キョウイク</t>
    </rPh>
    <rPh sb="10" eb="12">
      <t>スイシン</t>
    </rPh>
    <rPh sb="13" eb="15">
      <t>ガッコウ</t>
    </rPh>
    <rPh sb="16" eb="18">
      <t>カテイ</t>
    </rPh>
    <rPh sb="19" eb="21">
      <t>チイキ</t>
    </rPh>
    <rPh sb="22" eb="24">
      <t>レンケイ</t>
    </rPh>
    <rPh sb="25" eb="27">
      <t>ガッコウ</t>
    </rPh>
    <rPh sb="27" eb="29">
      <t>チイキ</t>
    </rPh>
    <rPh sb="29" eb="32">
      <t>オウエンダン</t>
    </rPh>
    <phoneticPr fontId="3"/>
  </si>
  <si>
    <t>地域家庭連携係</t>
    <rPh sb="0" eb="2">
      <t>チイキ</t>
    </rPh>
    <rPh sb="2" eb="4">
      <t>カテイ</t>
    </rPh>
    <rPh sb="4" eb="6">
      <t>レンケイ</t>
    </rPh>
    <rPh sb="6" eb="7">
      <t>カカリ</t>
    </rPh>
    <phoneticPr fontId="3"/>
  </si>
  <si>
    <t>青少年教育、青少年委員、青少年団体の育成指導、青少年問題協議会、青少年育成地区委員会、学校支援に係る地域人材、課内庶務</t>
    <rPh sb="43" eb="45">
      <t>ガッコウ</t>
    </rPh>
    <rPh sb="45" eb="47">
      <t>シエン</t>
    </rPh>
    <rPh sb="48" eb="49">
      <t>カカ</t>
    </rPh>
    <rPh sb="50" eb="52">
      <t>チイキ</t>
    </rPh>
    <rPh sb="52" eb="54">
      <t>ジンザイ</t>
    </rPh>
    <rPh sb="55" eb="57">
      <t>カナイ</t>
    </rPh>
    <rPh sb="57" eb="59">
      <t>ショム</t>
    </rPh>
    <phoneticPr fontId="3"/>
  </si>
  <si>
    <t>青少年育成係</t>
    <rPh sb="3" eb="5">
      <t>イクセイ</t>
    </rPh>
    <phoneticPr fontId="3"/>
  </si>
  <si>
    <t>地域教育課</t>
    <rPh sb="0" eb="2">
      <t>チイキ</t>
    </rPh>
    <rPh sb="2" eb="4">
      <t>キョウイク</t>
    </rPh>
    <rPh sb="4" eb="5">
      <t>カ</t>
    </rPh>
    <phoneticPr fontId="3"/>
  </si>
  <si>
    <t>学校教育支援担当課長</t>
    <rPh sb="0" eb="2">
      <t>ガッコウ</t>
    </rPh>
    <rPh sb="2" eb="4">
      <t>キョウイク</t>
    </rPh>
    <rPh sb="4" eb="6">
      <t>シエン</t>
    </rPh>
    <rPh sb="6" eb="8">
      <t>タントウ</t>
    </rPh>
    <rPh sb="8" eb="10">
      <t>カチョウ</t>
    </rPh>
    <phoneticPr fontId="3"/>
  </si>
  <si>
    <t>教育情報担当課長</t>
    <rPh sb="0" eb="2">
      <t>キョウイク</t>
    </rPh>
    <rPh sb="2" eb="4">
      <t>ジョウホウ</t>
    </rPh>
    <rPh sb="4" eb="6">
      <t>タントウ</t>
    </rPh>
    <rPh sb="6" eb="8">
      <t>カチョウ</t>
    </rPh>
    <phoneticPr fontId="3"/>
  </si>
  <si>
    <t>不登校対策、適応指導、いじめ防止等の対策、日本語指導</t>
    <rPh sb="0" eb="3">
      <t>フトウコウ</t>
    </rPh>
    <rPh sb="3" eb="5">
      <t>タイサク</t>
    </rPh>
    <rPh sb="6" eb="8">
      <t>テキオウ</t>
    </rPh>
    <rPh sb="8" eb="10">
      <t>シドウ</t>
    </rPh>
    <rPh sb="14" eb="16">
      <t>ボウシ</t>
    </rPh>
    <rPh sb="16" eb="17">
      <t>トウ</t>
    </rPh>
    <rPh sb="18" eb="20">
      <t>タイサク</t>
    </rPh>
    <rPh sb="21" eb="24">
      <t>ニホンゴ</t>
    </rPh>
    <rPh sb="24" eb="26">
      <t>シドウ</t>
    </rPh>
    <phoneticPr fontId="3"/>
  </si>
  <si>
    <t>適応支援係</t>
    <rPh sb="0" eb="2">
      <t>テキオウ</t>
    </rPh>
    <rPh sb="2" eb="4">
      <t>シエン</t>
    </rPh>
    <rPh sb="4" eb="5">
      <t>カカリ</t>
    </rPh>
    <phoneticPr fontId="3"/>
  </si>
  <si>
    <t>特別支援教育の推進、特別支援等の助言・専門家の派遣、特別支援等の研修・特別支援の理解啓発、特別支援等の他機関との連携等、障害のある児童・生徒等の就学相談、障害のある児童・生徒等の就学決定等、区立学校の特別支援学級等の学級編制、保田しおさい学校の学級編制、教育相談</t>
    <rPh sb="10" eb="12">
      <t>トクベツ</t>
    </rPh>
    <rPh sb="12" eb="14">
      <t>シエン</t>
    </rPh>
    <rPh sb="14" eb="15">
      <t>トウ</t>
    </rPh>
    <rPh sb="16" eb="18">
      <t>ジョゲン</t>
    </rPh>
    <rPh sb="19" eb="22">
      <t>センモンカ</t>
    </rPh>
    <rPh sb="23" eb="25">
      <t>ハケン</t>
    </rPh>
    <rPh sb="26" eb="28">
      <t>トクベツ</t>
    </rPh>
    <rPh sb="28" eb="30">
      <t>シエン</t>
    </rPh>
    <rPh sb="30" eb="31">
      <t>トウ</t>
    </rPh>
    <rPh sb="32" eb="34">
      <t>ケンシュウ</t>
    </rPh>
    <rPh sb="35" eb="37">
      <t>トクベツ</t>
    </rPh>
    <rPh sb="37" eb="39">
      <t>シエン</t>
    </rPh>
    <rPh sb="40" eb="42">
      <t>リカイ</t>
    </rPh>
    <rPh sb="42" eb="44">
      <t>ケイハツ</t>
    </rPh>
    <rPh sb="45" eb="47">
      <t>トクベツ</t>
    </rPh>
    <rPh sb="47" eb="49">
      <t>シエン</t>
    </rPh>
    <rPh sb="49" eb="50">
      <t>トウ</t>
    </rPh>
    <rPh sb="51" eb="52">
      <t>タ</t>
    </rPh>
    <rPh sb="52" eb="54">
      <t>キカン</t>
    </rPh>
    <rPh sb="56" eb="58">
      <t>レンケイ</t>
    </rPh>
    <rPh sb="58" eb="59">
      <t>トウ</t>
    </rPh>
    <rPh sb="60" eb="62">
      <t>ショウガイ</t>
    </rPh>
    <rPh sb="65" eb="67">
      <t>ジドウ</t>
    </rPh>
    <rPh sb="68" eb="70">
      <t>セイト</t>
    </rPh>
    <rPh sb="77" eb="79">
      <t>ショウガイ</t>
    </rPh>
    <rPh sb="82" eb="84">
      <t>ジドウ</t>
    </rPh>
    <rPh sb="85" eb="87">
      <t>セイト</t>
    </rPh>
    <rPh sb="110" eb="112">
      <t>ヘンセイ</t>
    </rPh>
    <rPh sb="124" eb="126">
      <t>ヘンセイ</t>
    </rPh>
    <rPh sb="127" eb="129">
      <t>キョウイク</t>
    </rPh>
    <rPh sb="129" eb="131">
      <t>ソウダン</t>
    </rPh>
    <phoneticPr fontId="3"/>
  </si>
  <si>
    <t>特別支援教育係</t>
    <rPh sb="0" eb="2">
      <t>トクベツ</t>
    </rPh>
    <rPh sb="2" eb="4">
      <t>シエン</t>
    </rPh>
    <rPh sb="4" eb="6">
      <t>キョウイク</t>
    </rPh>
    <rPh sb="6" eb="7">
      <t>カカリ</t>
    </rPh>
    <phoneticPr fontId="3"/>
  </si>
  <si>
    <t>総合教育センターの施設の維持管理、地域集会施設等の使用、総合教育センター内庶務</t>
    <rPh sb="25" eb="27">
      <t>シヨウ</t>
    </rPh>
    <rPh sb="28" eb="30">
      <t>ソウゴウ</t>
    </rPh>
    <rPh sb="30" eb="32">
      <t>キョウイク</t>
    </rPh>
    <rPh sb="36" eb="37">
      <t>ナイ</t>
    </rPh>
    <rPh sb="37" eb="39">
      <t>ショム</t>
    </rPh>
    <phoneticPr fontId="3"/>
  </si>
  <si>
    <t>総合教育センター管理係</t>
    <rPh sb="0" eb="2">
      <t>ソウゴウ</t>
    </rPh>
    <rPh sb="2" eb="4">
      <t>キョウイク</t>
    </rPh>
    <rPh sb="8" eb="10">
      <t>カンリ</t>
    </rPh>
    <rPh sb="10" eb="11">
      <t>カカリ</t>
    </rPh>
    <phoneticPr fontId="3"/>
  </si>
  <si>
    <t>学校教育課程、学校の学習指導・生活指導・進路指導等、教職員の研修、教材の取扱い、教科書採択</t>
    <phoneticPr fontId="3"/>
  </si>
  <si>
    <t>指導主事</t>
    <rPh sb="0" eb="1">
      <t>ユビ</t>
    </rPh>
    <rPh sb="1" eb="2">
      <t>シルベ</t>
    </rPh>
    <rPh sb="2" eb="3">
      <t>シュ</t>
    </rPh>
    <rPh sb="3" eb="4">
      <t>コト</t>
    </rPh>
    <phoneticPr fontId="3"/>
  </si>
  <si>
    <t>学校教育の情報化施策、学校教育総合システム、学校ＩＣＴ環境の整備</t>
    <rPh sb="5" eb="8">
      <t>ジョウホウカ</t>
    </rPh>
    <rPh sb="8" eb="10">
      <t>シサク</t>
    </rPh>
    <rPh sb="11" eb="13">
      <t>ガッコウ</t>
    </rPh>
    <rPh sb="13" eb="15">
      <t>キョウイク</t>
    </rPh>
    <rPh sb="15" eb="17">
      <t>ソウゴウ</t>
    </rPh>
    <rPh sb="22" eb="24">
      <t>ガッコウ</t>
    </rPh>
    <rPh sb="27" eb="29">
      <t>カンキョウ</t>
    </rPh>
    <rPh sb="30" eb="32">
      <t>セイビ</t>
    </rPh>
    <phoneticPr fontId="3"/>
  </si>
  <si>
    <t>教育情報係</t>
    <rPh sb="0" eb="2">
      <t>キョウイク</t>
    </rPh>
    <rPh sb="2" eb="4">
      <t>ジョウホウ</t>
    </rPh>
    <rPh sb="4" eb="5">
      <t>カカリ</t>
    </rPh>
    <phoneticPr fontId="3"/>
  </si>
  <si>
    <t>教職員の身分取扱い・服務・給与（旅費を除く。）・福利厚生、東京都教育委員会との連絡・補助執行</t>
    <phoneticPr fontId="3"/>
  </si>
  <si>
    <t>事務係</t>
    <rPh sb="0" eb="1">
      <t>コト</t>
    </rPh>
    <rPh sb="1" eb="2">
      <t>ツトム</t>
    </rPh>
    <rPh sb="2" eb="3">
      <t>カカリ</t>
    </rPh>
    <phoneticPr fontId="3"/>
  </si>
  <si>
    <t>教科書採択、林間学校・臨海学校及び移動教室（学校施設課管理係が所掌する事務を除く。）、区立学校の連合行事等、教職員の旅費、科学教育センターの維持管理、科学教育センターの事業、室内事業の調整、教育振興に係る特命事項、室内庶務</t>
    <rPh sb="0" eb="3">
      <t>キョウカショ</t>
    </rPh>
    <rPh sb="3" eb="5">
      <t>サイタク</t>
    </rPh>
    <rPh sb="6" eb="8">
      <t>リンカン</t>
    </rPh>
    <rPh sb="8" eb="10">
      <t>ガッコウ</t>
    </rPh>
    <rPh sb="11" eb="13">
      <t>リンカイ</t>
    </rPh>
    <rPh sb="13" eb="15">
      <t>ガッコウ</t>
    </rPh>
    <rPh sb="15" eb="16">
      <t>オヨ</t>
    </rPh>
    <rPh sb="17" eb="19">
      <t>イドウ</t>
    </rPh>
    <rPh sb="19" eb="21">
      <t>キョウシツ</t>
    </rPh>
    <rPh sb="22" eb="24">
      <t>ガッコウ</t>
    </rPh>
    <rPh sb="24" eb="26">
      <t>シセツ</t>
    </rPh>
    <rPh sb="26" eb="27">
      <t>カ</t>
    </rPh>
    <rPh sb="27" eb="29">
      <t>カンリ</t>
    </rPh>
    <rPh sb="29" eb="30">
      <t>カカリ</t>
    </rPh>
    <rPh sb="31" eb="33">
      <t>ショショウ</t>
    </rPh>
    <rPh sb="35" eb="37">
      <t>ジム</t>
    </rPh>
    <rPh sb="38" eb="39">
      <t>ノゾ</t>
    </rPh>
    <rPh sb="43" eb="45">
      <t>クリツ</t>
    </rPh>
    <rPh sb="45" eb="47">
      <t>ガッコウ</t>
    </rPh>
    <rPh sb="48" eb="50">
      <t>レンゴウ</t>
    </rPh>
    <rPh sb="50" eb="52">
      <t>ギョウジ</t>
    </rPh>
    <rPh sb="52" eb="53">
      <t>トウ</t>
    </rPh>
    <rPh sb="54" eb="57">
      <t>キョウショクイン</t>
    </rPh>
    <rPh sb="58" eb="60">
      <t>リョヒ</t>
    </rPh>
    <rPh sb="61" eb="63">
      <t>カガク</t>
    </rPh>
    <rPh sb="63" eb="65">
      <t>キョウイク</t>
    </rPh>
    <rPh sb="70" eb="72">
      <t>イジ</t>
    </rPh>
    <rPh sb="72" eb="74">
      <t>カンリ</t>
    </rPh>
    <rPh sb="75" eb="77">
      <t>カガク</t>
    </rPh>
    <rPh sb="77" eb="79">
      <t>キョウイク</t>
    </rPh>
    <rPh sb="84" eb="86">
      <t>ジギョウ</t>
    </rPh>
    <rPh sb="87" eb="89">
      <t>シツナイ</t>
    </rPh>
    <rPh sb="89" eb="91">
      <t>ジギョウ</t>
    </rPh>
    <rPh sb="92" eb="94">
      <t>チョウセイ</t>
    </rPh>
    <rPh sb="95" eb="97">
      <t>キョウイク</t>
    </rPh>
    <rPh sb="97" eb="99">
      <t>シンコウ</t>
    </rPh>
    <rPh sb="100" eb="101">
      <t>カカ</t>
    </rPh>
    <rPh sb="102" eb="104">
      <t>トクメイ</t>
    </rPh>
    <rPh sb="104" eb="106">
      <t>ジコウ</t>
    </rPh>
    <rPh sb="107" eb="109">
      <t>シツナイ</t>
    </rPh>
    <rPh sb="109" eb="111">
      <t>ショム</t>
    </rPh>
    <phoneticPr fontId="3"/>
  </si>
  <si>
    <t>教育振興係</t>
    <rPh sb="0" eb="2">
      <t>キョウイク</t>
    </rPh>
    <rPh sb="2" eb="4">
      <t>シンコウ</t>
    </rPh>
    <rPh sb="4" eb="5">
      <t>カカリ</t>
    </rPh>
    <phoneticPr fontId="3"/>
  </si>
  <si>
    <t>指導室</t>
    <rPh sb="0" eb="1">
      <t>ユビ</t>
    </rPh>
    <rPh sb="1" eb="2">
      <t>シルベ</t>
    </rPh>
    <rPh sb="2" eb="3">
      <t>シツ</t>
    </rPh>
    <phoneticPr fontId="3"/>
  </si>
  <si>
    <t>学校給食、学校保健衛生、学校管理下における児童・生徒の災害共済給付、学校保健委員会、学校医・学校専門医・学校歯科医・学校薬剤師</t>
    <phoneticPr fontId="3"/>
  </si>
  <si>
    <t>給食保健係</t>
    <rPh sb="0" eb="1">
      <t>キュウ</t>
    </rPh>
    <rPh sb="1" eb="2">
      <t>ショク</t>
    </rPh>
    <rPh sb="2" eb="3">
      <t>タモツ</t>
    </rPh>
    <rPh sb="3" eb="4">
      <t>ケン</t>
    </rPh>
    <rPh sb="4" eb="5">
      <t>カカリ</t>
    </rPh>
    <phoneticPr fontId="3"/>
  </si>
  <si>
    <t>学齢児童・生徒の就学、通学区域、区立小学校・中学校及び幼稚園の学級編制、区立学校の教材・教具の整備、その他区立学校の運営、就学の援助、課内庶務</t>
    <rPh sb="3" eb="4">
      <t>ドウ</t>
    </rPh>
    <phoneticPr fontId="3"/>
  </si>
  <si>
    <t>学事係</t>
    <rPh sb="0" eb="1">
      <t>ガク</t>
    </rPh>
    <rPh sb="1" eb="2">
      <t>コト</t>
    </rPh>
    <rPh sb="2" eb="3">
      <t>カカリ</t>
    </rPh>
    <phoneticPr fontId="3"/>
  </si>
  <si>
    <t>学務課</t>
    <rPh sb="0" eb="1">
      <t>ガク</t>
    </rPh>
    <rPh sb="1" eb="2">
      <t>ツトム</t>
    </rPh>
    <rPh sb="2" eb="3">
      <t>カ</t>
    </rPh>
    <phoneticPr fontId="3"/>
  </si>
  <si>
    <t>学校施設担当課長</t>
    <rPh sb="0" eb="2">
      <t>ガッコウ</t>
    </rPh>
    <rPh sb="2" eb="3">
      <t>ホドコ</t>
    </rPh>
    <rPh sb="3" eb="4">
      <t>セツ</t>
    </rPh>
    <rPh sb="4" eb="6">
      <t>タントウ</t>
    </rPh>
    <rPh sb="6" eb="7">
      <t>カ</t>
    </rPh>
    <rPh sb="7" eb="8">
      <t>チョウ</t>
    </rPh>
    <phoneticPr fontId="3"/>
  </si>
  <si>
    <t>区立学校等・校外施設・教職員宿舎の財産管理、区立学校・校外施設の有効利用、区立学校・校外施設・教職員宿舎の用地取得計画等、区立学校・校外施設・教職員宿舎の用途変更・用途廃止、移動教室（校外施設で執行する分に限る。）、区立学校等・校外施設・教職員宿舎の整備、区立学校等・校外施設・教職員宿舎の設置・廃止、区立学校等・校外施設・教職員宿舎の維持管理、国庫補助金等の申請、区立学校の改築に係る計画等</t>
    <rPh sb="0" eb="2">
      <t>クリツ</t>
    </rPh>
    <rPh sb="2" eb="4">
      <t>ガッコウ</t>
    </rPh>
    <rPh sb="4" eb="5">
      <t>トウ</t>
    </rPh>
    <rPh sb="6" eb="8">
      <t>コウガイ</t>
    </rPh>
    <rPh sb="8" eb="10">
      <t>シセツ</t>
    </rPh>
    <rPh sb="11" eb="14">
      <t>キョウショクイン</t>
    </rPh>
    <rPh sb="14" eb="16">
      <t>シュクシャ</t>
    </rPh>
    <rPh sb="17" eb="19">
      <t>ザイサン</t>
    </rPh>
    <rPh sb="19" eb="21">
      <t>カンリ</t>
    </rPh>
    <rPh sb="22" eb="24">
      <t>クリツ</t>
    </rPh>
    <rPh sb="24" eb="26">
      <t>ガッコウ</t>
    </rPh>
    <rPh sb="27" eb="29">
      <t>コウガイ</t>
    </rPh>
    <rPh sb="29" eb="31">
      <t>シセツ</t>
    </rPh>
    <rPh sb="32" eb="34">
      <t>ユウコウ</t>
    </rPh>
    <rPh sb="34" eb="36">
      <t>リヨウ</t>
    </rPh>
    <rPh sb="37" eb="39">
      <t>クリツ</t>
    </rPh>
    <rPh sb="39" eb="41">
      <t>ガッコウ</t>
    </rPh>
    <rPh sb="42" eb="44">
      <t>コウガイ</t>
    </rPh>
    <rPh sb="44" eb="46">
      <t>シセツ</t>
    </rPh>
    <rPh sb="47" eb="50">
      <t>キョウショクイン</t>
    </rPh>
    <rPh sb="50" eb="52">
      <t>シュクシャ</t>
    </rPh>
    <rPh sb="53" eb="55">
      <t>ヨウチ</t>
    </rPh>
    <rPh sb="55" eb="57">
      <t>シュトク</t>
    </rPh>
    <rPh sb="57" eb="59">
      <t>ケイカク</t>
    </rPh>
    <rPh sb="59" eb="60">
      <t>トウ</t>
    </rPh>
    <rPh sb="61" eb="63">
      <t>クリツ</t>
    </rPh>
    <rPh sb="63" eb="65">
      <t>ガッコウ</t>
    </rPh>
    <rPh sb="66" eb="68">
      <t>コウガイ</t>
    </rPh>
    <rPh sb="68" eb="70">
      <t>シセツ</t>
    </rPh>
    <rPh sb="71" eb="74">
      <t>キョウショクイン</t>
    </rPh>
    <rPh sb="74" eb="76">
      <t>シュクシャ</t>
    </rPh>
    <rPh sb="77" eb="79">
      <t>ヨウト</t>
    </rPh>
    <rPh sb="79" eb="81">
      <t>ヘンコウ</t>
    </rPh>
    <rPh sb="82" eb="84">
      <t>ヨウト</t>
    </rPh>
    <rPh sb="84" eb="86">
      <t>ハイシ</t>
    </rPh>
    <rPh sb="87" eb="89">
      <t>イドウ</t>
    </rPh>
    <rPh sb="89" eb="91">
      <t>キョウシツ</t>
    </rPh>
    <rPh sb="92" eb="94">
      <t>コウガイ</t>
    </rPh>
    <rPh sb="94" eb="96">
      <t>シセツ</t>
    </rPh>
    <rPh sb="97" eb="99">
      <t>シッコウ</t>
    </rPh>
    <rPh sb="101" eb="102">
      <t>ブン</t>
    </rPh>
    <rPh sb="103" eb="104">
      <t>カギ</t>
    </rPh>
    <rPh sb="108" eb="110">
      <t>クリツ</t>
    </rPh>
    <rPh sb="110" eb="112">
      <t>ガッコウ</t>
    </rPh>
    <rPh sb="112" eb="113">
      <t>トウ</t>
    </rPh>
    <rPh sb="114" eb="116">
      <t>コウガイ</t>
    </rPh>
    <rPh sb="116" eb="118">
      <t>シセツ</t>
    </rPh>
    <rPh sb="119" eb="122">
      <t>キョウショクイン</t>
    </rPh>
    <rPh sb="122" eb="124">
      <t>シュクシャ</t>
    </rPh>
    <rPh sb="125" eb="127">
      <t>セイビ</t>
    </rPh>
    <rPh sb="128" eb="130">
      <t>クリツ</t>
    </rPh>
    <rPh sb="130" eb="132">
      <t>ガッコウ</t>
    </rPh>
    <rPh sb="132" eb="133">
      <t>トウ</t>
    </rPh>
    <rPh sb="134" eb="136">
      <t>コウガイ</t>
    </rPh>
    <rPh sb="136" eb="138">
      <t>シセツ</t>
    </rPh>
    <rPh sb="139" eb="142">
      <t>キョウショクイン</t>
    </rPh>
    <rPh sb="142" eb="144">
      <t>シュクシャ</t>
    </rPh>
    <rPh sb="145" eb="147">
      <t>セッチ</t>
    </rPh>
    <rPh sb="148" eb="150">
      <t>ハイシ</t>
    </rPh>
    <rPh sb="151" eb="153">
      <t>クリツ</t>
    </rPh>
    <rPh sb="153" eb="155">
      <t>ガッコウ</t>
    </rPh>
    <rPh sb="155" eb="156">
      <t>トウ</t>
    </rPh>
    <rPh sb="157" eb="159">
      <t>コウガイ</t>
    </rPh>
    <rPh sb="159" eb="161">
      <t>シセツ</t>
    </rPh>
    <rPh sb="162" eb="165">
      <t>キョウショクイン</t>
    </rPh>
    <rPh sb="165" eb="167">
      <t>シュクシャ</t>
    </rPh>
    <rPh sb="168" eb="170">
      <t>イジ</t>
    </rPh>
    <rPh sb="170" eb="172">
      <t>カンリ</t>
    </rPh>
    <rPh sb="173" eb="175">
      <t>コッコ</t>
    </rPh>
    <rPh sb="175" eb="178">
      <t>ホジョキン</t>
    </rPh>
    <rPh sb="178" eb="179">
      <t>トウ</t>
    </rPh>
    <rPh sb="180" eb="182">
      <t>シンセイ</t>
    </rPh>
    <rPh sb="183" eb="185">
      <t>クリツ</t>
    </rPh>
    <rPh sb="185" eb="187">
      <t>ガッコウ</t>
    </rPh>
    <rPh sb="188" eb="190">
      <t>カイチク</t>
    </rPh>
    <rPh sb="191" eb="192">
      <t>カカ</t>
    </rPh>
    <rPh sb="193" eb="195">
      <t>ケイカク</t>
    </rPh>
    <rPh sb="195" eb="196">
      <t>トウ</t>
    </rPh>
    <phoneticPr fontId="3"/>
  </si>
  <si>
    <t>学校施設係</t>
    <rPh sb="0" eb="2">
      <t>ガッコウ</t>
    </rPh>
    <rPh sb="2" eb="4">
      <t>シセツ</t>
    </rPh>
    <rPh sb="4" eb="5">
      <t>カカリ</t>
    </rPh>
    <phoneticPr fontId="3"/>
  </si>
  <si>
    <t>委員会の会議、委員会事務事業の企画・調整・進行管理、文書の審査、法規・庁規、請願・陳情、委員会の予算・決算の調整、調査・統計、教育広報・教育相談、飾区教育振興基本計画の調整・推進</t>
    <rPh sb="35" eb="37">
      <t>チョウキ</t>
    </rPh>
    <rPh sb="68" eb="70">
      <t>キョウイク</t>
    </rPh>
    <rPh sb="70" eb="72">
      <t>ソウダン</t>
    </rPh>
    <rPh sb="73" eb="75">
      <t>カツシカ</t>
    </rPh>
    <rPh sb="75" eb="76">
      <t>ク</t>
    </rPh>
    <rPh sb="76" eb="78">
      <t>キョウイク</t>
    </rPh>
    <rPh sb="78" eb="80">
      <t>シンコウ</t>
    </rPh>
    <rPh sb="80" eb="82">
      <t>キホン</t>
    </rPh>
    <rPh sb="82" eb="84">
      <t>ケイカク</t>
    </rPh>
    <rPh sb="85" eb="87">
      <t>チョウセイ</t>
    </rPh>
    <rPh sb="88" eb="90">
      <t>スイシン</t>
    </rPh>
    <phoneticPr fontId="3"/>
  </si>
  <si>
    <t>教育企画係</t>
    <rPh sb="0" eb="2">
      <t>キョウイク</t>
    </rPh>
    <rPh sb="2" eb="3">
      <t>クワダ</t>
    </rPh>
    <rPh sb="3" eb="4">
      <t>ガ</t>
    </rPh>
    <rPh sb="4" eb="5">
      <t>カカリ</t>
    </rPh>
    <phoneticPr fontId="3"/>
  </si>
  <si>
    <t>委員会の庶務、公印、事務局職員その他職員の人事、学校職員の人事・福利厚生、奨学資金、私立高等学校等入学資金融資あっせん、学校施設の社会教育その他公共のための利用、事務局・課内庶務</t>
    <rPh sb="81" eb="83">
      <t>ジム</t>
    </rPh>
    <rPh sb="83" eb="84">
      <t>キョク</t>
    </rPh>
    <phoneticPr fontId="3"/>
  </si>
  <si>
    <t>教育総務係</t>
    <rPh sb="0" eb="2">
      <t>キョウイク</t>
    </rPh>
    <rPh sb="2" eb="4">
      <t>ソウム</t>
    </rPh>
    <rPh sb="4" eb="5">
      <t>カカリ</t>
    </rPh>
    <phoneticPr fontId="3"/>
  </si>
  <si>
    <t>学校教育担当部長</t>
    <rPh sb="0" eb="2">
      <t>ガッコウ</t>
    </rPh>
    <rPh sb="2" eb="4">
      <t>キョウイク</t>
    </rPh>
    <rPh sb="4" eb="6">
      <t>タントウ</t>
    </rPh>
    <phoneticPr fontId="3"/>
  </si>
  <si>
    <t>教育次長</t>
    <rPh sb="0" eb="1">
      <t>キョウ</t>
    </rPh>
    <rPh sb="1" eb="2">
      <t>イク</t>
    </rPh>
    <rPh sb="2" eb="4">
      <t>ジチョウ</t>
    </rPh>
    <phoneticPr fontId="3"/>
  </si>
  <si>
    <t>教育委員会事務局</t>
    <rPh sb="0" eb="2">
      <t>キョウイク</t>
    </rPh>
    <rPh sb="2" eb="5">
      <t>イインカイ</t>
    </rPh>
    <rPh sb="5" eb="8">
      <t>ジムキョク</t>
    </rPh>
    <phoneticPr fontId="3"/>
  </si>
  <si>
    <t>収入通知・支出命令の執行、小切手の振出し、現金・有価証券・担保物の出納保管、支払資金、会計資料、歳入・歳出の簿記、指定金融機関</t>
    <rPh sb="0" eb="2">
      <t>シュウニュウ</t>
    </rPh>
    <phoneticPr fontId="3"/>
  </si>
  <si>
    <t>出納係</t>
  </si>
  <si>
    <t>会計事務・物品管理事務の指導、支出負担行為の確認、収入通知・支出命令の審査、決算、物品の出納保管・需給調整、課内庶務</t>
    <rPh sb="54" eb="55">
      <t>カ</t>
    </rPh>
    <phoneticPr fontId="3"/>
  </si>
  <si>
    <t>会計管理係</t>
  </si>
  <si>
    <t>会計管理室</t>
    <rPh sb="0" eb="2">
      <t>カイケイ</t>
    </rPh>
    <rPh sb="2" eb="4">
      <t>カンリ</t>
    </rPh>
    <rPh sb="4" eb="5">
      <t>シツ</t>
    </rPh>
    <phoneticPr fontId="3"/>
  </si>
  <si>
    <t>公園施設の維持管理、水防作業等</t>
    <rPh sb="10" eb="12">
      <t>スイボウ</t>
    </rPh>
    <rPh sb="12" eb="14">
      <t>サギョウ</t>
    </rPh>
    <phoneticPr fontId="3"/>
  </si>
  <si>
    <t>公園管理所</t>
  </si>
  <si>
    <t>公園・児童遊園・金魚展示場の管理運営、管理河川・排水場の管理、公園・児童遊園・管理河川・排水場の占用・使用、静観亭、民間遊び場</t>
    <rPh sb="4" eb="5">
      <t>ドウ</t>
    </rPh>
    <rPh sb="8" eb="10">
      <t>キンギョ</t>
    </rPh>
    <rPh sb="10" eb="13">
      <t>テンジジョウ</t>
    </rPh>
    <rPh sb="14" eb="16">
      <t>カンリ</t>
    </rPh>
    <rPh sb="16" eb="18">
      <t>ウンエイ</t>
    </rPh>
    <rPh sb="19" eb="21">
      <t>カンリ</t>
    </rPh>
    <rPh sb="21" eb="23">
      <t>カセン</t>
    </rPh>
    <rPh sb="24" eb="26">
      <t>ハイスイ</t>
    </rPh>
    <rPh sb="26" eb="27">
      <t>ジョウ</t>
    </rPh>
    <rPh sb="28" eb="30">
      <t>カンリ</t>
    </rPh>
    <rPh sb="31" eb="33">
      <t>コウエン</t>
    </rPh>
    <rPh sb="34" eb="36">
      <t>ジドウ</t>
    </rPh>
    <rPh sb="36" eb="38">
      <t>ユウエン</t>
    </rPh>
    <rPh sb="39" eb="41">
      <t>カンリ</t>
    </rPh>
    <rPh sb="41" eb="43">
      <t>カセン</t>
    </rPh>
    <rPh sb="44" eb="46">
      <t>ハイスイ</t>
    </rPh>
    <rPh sb="46" eb="47">
      <t>ジョウ</t>
    </rPh>
    <rPh sb="48" eb="50">
      <t>センヨウ</t>
    </rPh>
    <rPh sb="51" eb="53">
      <t>シヨウ</t>
    </rPh>
    <rPh sb="54" eb="56">
      <t>セイカン</t>
    </rPh>
    <rPh sb="56" eb="57">
      <t>テイ</t>
    </rPh>
    <rPh sb="58" eb="60">
      <t>ミンカン</t>
    </rPh>
    <rPh sb="60" eb="61">
      <t>アソ</t>
    </rPh>
    <rPh sb="62" eb="63">
      <t>バ</t>
    </rPh>
    <phoneticPr fontId="3"/>
  </si>
  <si>
    <t>管理運営係</t>
    <rPh sb="0" eb="2">
      <t>カンリ</t>
    </rPh>
    <rPh sb="2" eb="4">
      <t>ウンエイ</t>
    </rPh>
    <rPh sb="4" eb="5">
      <t>カカリ</t>
    </rPh>
    <phoneticPr fontId="3"/>
  </si>
  <si>
    <t>公園・児童遊園の施設再生事業、公園・児童遊園・管理河川・排水場の維持工事、施設再生事業に伴う関係機関・区民との調整</t>
    <rPh sb="4" eb="5">
      <t>ドウ</t>
    </rPh>
    <rPh sb="8" eb="10">
      <t>シセツ</t>
    </rPh>
    <rPh sb="10" eb="12">
      <t>サイセイ</t>
    </rPh>
    <rPh sb="12" eb="14">
      <t>ジギョウ</t>
    </rPh>
    <rPh sb="15" eb="17">
      <t>コウエン</t>
    </rPh>
    <rPh sb="18" eb="20">
      <t>ジドウ</t>
    </rPh>
    <rPh sb="20" eb="22">
      <t>ユウエン</t>
    </rPh>
    <rPh sb="23" eb="25">
      <t>カンリ</t>
    </rPh>
    <rPh sb="25" eb="27">
      <t>カセン</t>
    </rPh>
    <rPh sb="28" eb="30">
      <t>ハイスイ</t>
    </rPh>
    <rPh sb="30" eb="31">
      <t>ジョウ</t>
    </rPh>
    <rPh sb="32" eb="34">
      <t>イジ</t>
    </rPh>
    <rPh sb="34" eb="36">
      <t>コウジ</t>
    </rPh>
    <rPh sb="37" eb="39">
      <t>シセツ</t>
    </rPh>
    <rPh sb="39" eb="41">
      <t>サイセイ</t>
    </rPh>
    <rPh sb="41" eb="43">
      <t>ジギョウ</t>
    </rPh>
    <rPh sb="44" eb="45">
      <t>トモナ</t>
    </rPh>
    <rPh sb="46" eb="48">
      <t>カンケイ</t>
    </rPh>
    <rPh sb="48" eb="50">
      <t>キカン</t>
    </rPh>
    <rPh sb="51" eb="53">
      <t>クミン</t>
    </rPh>
    <rPh sb="55" eb="57">
      <t>チョウセイ</t>
    </rPh>
    <phoneticPr fontId="3"/>
  </si>
  <si>
    <t>施設再生係</t>
    <rPh sb="0" eb="2">
      <t>シセツ</t>
    </rPh>
    <rPh sb="2" eb="4">
      <t>サイセイ</t>
    </rPh>
    <rPh sb="4" eb="5">
      <t>カカリ</t>
    </rPh>
    <phoneticPr fontId="3"/>
  </si>
  <si>
    <t>公園・児童遊園・管理河川の新設改良工事、排水場施設の撤去工事、新設改良工事・撤去工事に伴う関係機関・区民との調整</t>
    <rPh sb="0" eb="2">
      <t>コウエン</t>
    </rPh>
    <rPh sb="3" eb="5">
      <t>ジドウ</t>
    </rPh>
    <rPh sb="5" eb="7">
      <t>ユウエン</t>
    </rPh>
    <rPh sb="8" eb="10">
      <t>カンリ</t>
    </rPh>
    <rPh sb="10" eb="12">
      <t>カセン</t>
    </rPh>
    <rPh sb="13" eb="15">
      <t>シンセツ</t>
    </rPh>
    <rPh sb="15" eb="17">
      <t>カイリョウ</t>
    </rPh>
    <rPh sb="17" eb="19">
      <t>コウジ</t>
    </rPh>
    <rPh sb="20" eb="22">
      <t>ハイスイ</t>
    </rPh>
    <rPh sb="22" eb="23">
      <t>ジョウ</t>
    </rPh>
    <rPh sb="23" eb="25">
      <t>シセツ</t>
    </rPh>
    <rPh sb="26" eb="28">
      <t>テッキョ</t>
    </rPh>
    <rPh sb="28" eb="30">
      <t>コウジ</t>
    </rPh>
    <rPh sb="31" eb="33">
      <t>シンセツ</t>
    </rPh>
    <rPh sb="33" eb="35">
      <t>カイリョウ</t>
    </rPh>
    <rPh sb="35" eb="37">
      <t>コウジ</t>
    </rPh>
    <rPh sb="38" eb="40">
      <t>テッキョ</t>
    </rPh>
    <rPh sb="40" eb="42">
      <t>コウジ</t>
    </rPh>
    <rPh sb="43" eb="44">
      <t>トモナ</t>
    </rPh>
    <rPh sb="45" eb="47">
      <t>カンケイ</t>
    </rPh>
    <rPh sb="47" eb="49">
      <t>キカン</t>
    </rPh>
    <rPh sb="50" eb="52">
      <t>クミン</t>
    </rPh>
    <rPh sb="54" eb="56">
      <t>チョウセイ</t>
    </rPh>
    <phoneticPr fontId="3"/>
  </si>
  <si>
    <t>建設係</t>
    <rPh sb="0" eb="2">
      <t>ケンセツ</t>
    </rPh>
    <rPh sb="2" eb="3">
      <t>カカリ</t>
    </rPh>
    <phoneticPr fontId="3"/>
  </si>
  <si>
    <t>公園・児童遊園・管理河川・排水場の計画・調整・進行管理、公園・児童遊園等事業の国庫補助金等、公園管理所との連絡調整、宅地開発に伴う公園整備、公園・児童遊園等事業に係る技術管理、課内庶務</t>
    <rPh sb="0" eb="2">
      <t>コウエン</t>
    </rPh>
    <rPh sb="3" eb="7">
      <t>ジドウユウエン</t>
    </rPh>
    <rPh sb="8" eb="10">
      <t>カンリ</t>
    </rPh>
    <rPh sb="10" eb="12">
      <t>カセン</t>
    </rPh>
    <rPh sb="13" eb="15">
      <t>ハイスイ</t>
    </rPh>
    <rPh sb="15" eb="16">
      <t>ジョウ</t>
    </rPh>
    <rPh sb="17" eb="19">
      <t>ケイカク</t>
    </rPh>
    <rPh sb="20" eb="22">
      <t>チョウセイ</t>
    </rPh>
    <rPh sb="23" eb="25">
      <t>シンコウ</t>
    </rPh>
    <rPh sb="25" eb="27">
      <t>カンリ</t>
    </rPh>
    <rPh sb="28" eb="30">
      <t>コウエン</t>
    </rPh>
    <rPh sb="31" eb="33">
      <t>ジドウ</t>
    </rPh>
    <rPh sb="33" eb="35">
      <t>ユウエン</t>
    </rPh>
    <rPh sb="35" eb="36">
      <t>ナド</t>
    </rPh>
    <rPh sb="36" eb="38">
      <t>ジギョウ</t>
    </rPh>
    <rPh sb="39" eb="41">
      <t>コッコ</t>
    </rPh>
    <rPh sb="41" eb="45">
      <t>ホジョキンナド</t>
    </rPh>
    <rPh sb="46" eb="48">
      <t>コウエン</t>
    </rPh>
    <rPh sb="48" eb="50">
      <t>カンリ</t>
    </rPh>
    <rPh sb="50" eb="51">
      <t>ショ</t>
    </rPh>
    <rPh sb="53" eb="55">
      <t>レンラク</t>
    </rPh>
    <rPh sb="55" eb="57">
      <t>チョウセイ</t>
    </rPh>
    <rPh sb="58" eb="60">
      <t>タクチ</t>
    </rPh>
    <rPh sb="60" eb="62">
      <t>カイハツ</t>
    </rPh>
    <rPh sb="63" eb="64">
      <t>トモナ</t>
    </rPh>
    <rPh sb="65" eb="67">
      <t>コウエン</t>
    </rPh>
    <rPh sb="67" eb="69">
      <t>セイビ</t>
    </rPh>
    <rPh sb="77" eb="78">
      <t>トウ</t>
    </rPh>
    <rPh sb="88" eb="90">
      <t>カナイ</t>
    </rPh>
    <rPh sb="90" eb="92">
      <t>ショム</t>
    </rPh>
    <phoneticPr fontId="3"/>
  </si>
  <si>
    <t>工務係</t>
  </si>
  <si>
    <t>区内道路施設等の維持補修等、水防作業等</t>
    <rPh sb="0" eb="2">
      <t>クナイ</t>
    </rPh>
    <rPh sb="2" eb="4">
      <t>ドウロ</t>
    </rPh>
    <rPh sb="4" eb="6">
      <t>シセツ</t>
    </rPh>
    <rPh sb="6" eb="7">
      <t>トウ</t>
    </rPh>
    <rPh sb="8" eb="10">
      <t>イジ</t>
    </rPh>
    <rPh sb="10" eb="12">
      <t>ホシュウ</t>
    </rPh>
    <rPh sb="12" eb="13">
      <t>トウ</t>
    </rPh>
    <rPh sb="14" eb="16">
      <t>スイボウ</t>
    </rPh>
    <rPh sb="16" eb="18">
      <t>サギョウ</t>
    </rPh>
    <rPh sb="18" eb="19">
      <t>トウ</t>
    </rPh>
    <phoneticPr fontId="3"/>
  </si>
  <si>
    <t>街路樹の維持管理計画・維持管理工事の設計・施行、街路樹の維持管理に係る業務委託、自然再生区域の植物の管理</t>
    <rPh sb="0" eb="3">
      <t>ガイロジュ</t>
    </rPh>
    <rPh sb="4" eb="6">
      <t>イジ</t>
    </rPh>
    <rPh sb="6" eb="8">
      <t>カンリ</t>
    </rPh>
    <rPh sb="8" eb="10">
      <t>ケイカク</t>
    </rPh>
    <rPh sb="11" eb="13">
      <t>イジ</t>
    </rPh>
    <rPh sb="13" eb="15">
      <t>カンリ</t>
    </rPh>
    <rPh sb="15" eb="17">
      <t>コウジ</t>
    </rPh>
    <rPh sb="18" eb="20">
      <t>セッケイ</t>
    </rPh>
    <rPh sb="21" eb="23">
      <t>シコウ</t>
    </rPh>
    <rPh sb="24" eb="27">
      <t>ガイロジュ</t>
    </rPh>
    <rPh sb="28" eb="30">
      <t>イジ</t>
    </rPh>
    <rPh sb="30" eb="32">
      <t>カンリ</t>
    </rPh>
    <rPh sb="33" eb="34">
      <t>カカ</t>
    </rPh>
    <rPh sb="35" eb="37">
      <t>ギョウム</t>
    </rPh>
    <rPh sb="37" eb="39">
      <t>イタク</t>
    </rPh>
    <rPh sb="40" eb="42">
      <t>シゼン</t>
    </rPh>
    <rPh sb="42" eb="44">
      <t>サイセイ</t>
    </rPh>
    <rPh sb="44" eb="46">
      <t>クイキ</t>
    </rPh>
    <rPh sb="47" eb="49">
      <t>ショクブツ</t>
    </rPh>
    <rPh sb="50" eb="52">
      <t>カンリ</t>
    </rPh>
    <phoneticPr fontId="3"/>
  </si>
  <si>
    <t>街路樹係</t>
    <rPh sb="0" eb="3">
      <t>ガイロジュ</t>
    </rPh>
    <rPh sb="3" eb="4">
      <t>カカリ</t>
    </rPh>
    <phoneticPr fontId="3"/>
  </si>
  <si>
    <t>橋梁の架け替え・新設・改修等の事業計画・進行管理、橋梁の架け替え・新設・改修等の工事の設計・施行</t>
    <rPh sb="0" eb="2">
      <t>キョウリョウ</t>
    </rPh>
    <rPh sb="3" eb="4">
      <t>カ</t>
    </rPh>
    <rPh sb="5" eb="6">
      <t>カ</t>
    </rPh>
    <rPh sb="8" eb="10">
      <t>シンセツ</t>
    </rPh>
    <rPh sb="11" eb="13">
      <t>カイシュウ</t>
    </rPh>
    <rPh sb="13" eb="14">
      <t>ナド</t>
    </rPh>
    <rPh sb="15" eb="17">
      <t>ジギョウ</t>
    </rPh>
    <rPh sb="17" eb="19">
      <t>ケイカク</t>
    </rPh>
    <rPh sb="20" eb="22">
      <t>シンコウ</t>
    </rPh>
    <rPh sb="22" eb="24">
      <t>カンリ</t>
    </rPh>
    <rPh sb="25" eb="27">
      <t>キョウリョウ</t>
    </rPh>
    <rPh sb="28" eb="29">
      <t>カ</t>
    </rPh>
    <rPh sb="30" eb="31">
      <t>カ</t>
    </rPh>
    <rPh sb="33" eb="35">
      <t>シンセツ</t>
    </rPh>
    <rPh sb="36" eb="38">
      <t>カイシュウ</t>
    </rPh>
    <rPh sb="38" eb="39">
      <t>ナド</t>
    </rPh>
    <rPh sb="40" eb="42">
      <t>コウジ</t>
    </rPh>
    <rPh sb="43" eb="45">
      <t>セッケイ</t>
    </rPh>
    <rPh sb="46" eb="48">
      <t>シコウ</t>
    </rPh>
    <phoneticPr fontId="3"/>
  </si>
  <si>
    <t>橋梁係</t>
    <rPh sb="0" eb="2">
      <t>キョウリョウ</t>
    </rPh>
    <rPh sb="2" eb="3">
      <t>カカリ</t>
    </rPh>
    <phoneticPr fontId="3"/>
  </si>
  <si>
    <t>道路・公共溝渠等の修繕改修工事の設計・施行、道路・公共溝渠等の新設改良工事等の設計・施行、受託復旧工事の設計・施行、交通安全施設設置工事の設計・施行、歩道勾配改善事業</t>
    <rPh sb="0" eb="2">
      <t>ドウロ</t>
    </rPh>
    <rPh sb="3" eb="5">
      <t>コウキョウ</t>
    </rPh>
    <rPh sb="5" eb="7">
      <t>コウキョ</t>
    </rPh>
    <rPh sb="7" eb="8">
      <t>ナド</t>
    </rPh>
    <rPh sb="9" eb="11">
      <t>シュウゼン</t>
    </rPh>
    <rPh sb="11" eb="13">
      <t>カイシュウ</t>
    </rPh>
    <rPh sb="13" eb="15">
      <t>コウジ</t>
    </rPh>
    <rPh sb="16" eb="18">
      <t>セッケイ</t>
    </rPh>
    <rPh sb="19" eb="21">
      <t>シコウ</t>
    </rPh>
    <rPh sb="45" eb="47">
      <t>ジュタク</t>
    </rPh>
    <rPh sb="47" eb="49">
      <t>フッキュウ</t>
    </rPh>
    <rPh sb="49" eb="51">
      <t>コウジ</t>
    </rPh>
    <rPh sb="52" eb="54">
      <t>セッケイ</t>
    </rPh>
    <rPh sb="55" eb="57">
      <t>シコウ</t>
    </rPh>
    <phoneticPr fontId="3"/>
  </si>
  <si>
    <t>工事第二係</t>
    <rPh sb="0" eb="2">
      <t>コウジ</t>
    </rPh>
    <rPh sb="2" eb="4">
      <t>ダイニ</t>
    </rPh>
    <rPh sb="4" eb="5">
      <t>カカリ</t>
    </rPh>
    <phoneticPr fontId="3"/>
  </si>
  <si>
    <t>工事第一係</t>
    <rPh sb="0" eb="2">
      <t>コウジ</t>
    </rPh>
    <rPh sb="2" eb="4">
      <t>ダイイチ</t>
    </rPh>
    <rPh sb="4" eb="5">
      <t>カカリ</t>
    </rPh>
    <phoneticPr fontId="3"/>
  </si>
  <si>
    <t>街路灯の修繕改修工事の設計・施行、街路灯の維持管理に係る業務委託、私道防犯灯の助成</t>
    <rPh sb="0" eb="3">
      <t>ガイロトウ</t>
    </rPh>
    <rPh sb="4" eb="6">
      <t>シュウゼン</t>
    </rPh>
    <rPh sb="6" eb="8">
      <t>カイシュウ</t>
    </rPh>
    <rPh sb="8" eb="10">
      <t>コウジ</t>
    </rPh>
    <rPh sb="17" eb="20">
      <t>ガイロトウ</t>
    </rPh>
    <rPh sb="21" eb="23">
      <t>イジ</t>
    </rPh>
    <rPh sb="23" eb="25">
      <t>カンリ</t>
    </rPh>
    <rPh sb="26" eb="27">
      <t>カカ</t>
    </rPh>
    <rPh sb="28" eb="30">
      <t>ギョウム</t>
    </rPh>
    <rPh sb="30" eb="32">
      <t>イタク</t>
    </rPh>
    <rPh sb="33" eb="38">
      <t>シドウボウハントウ</t>
    </rPh>
    <rPh sb="39" eb="41">
      <t>ジョセイ</t>
    </rPh>
    <phoneticPr fontId="3"/>
  </si>
  <si>
    <t>道路照明係</t>
  </si>
  <si>
    <t>道路・橋梁・公共溝渠・公衆便所等の維持管理業務の計画・進行管理、道路保全事務所との連絡調整、関係機関との調整、道路・公共溝渠等の新設改良工事等の計画・進行管理、道路・公共溝渠等の調査・修繕改修計画の策定、道路・橋梁等の維持管理に係る技術管理、課内庶務</t>
    <rPh sb="3" eb="5">
      <t>キョウリョウ</t>
    </rPh>
    <rPh sb="15" eb="16">
      <t>トウ</t>
    </rPh>
    <rPh sb="19" eb="21">
      <t>カンリ</t>
    </rPh>
    <rPh sb="21" eb="23">
      <t>ギョウム</t>
    </rPh>
    <rPh sb="46" eb="48">
      <t>カンケイ</t>
    </rPh>
    <rPh sb="48" eb="50">
      <t>キカン</t>
    </rPh>
    <rPh sb="52" eb="54">
      <t>チョウセイ</t>
    </rPh>
    <rPh sb="55" eb="57">
      <t>ドウロ</t>
    </rPh>
    <rPh sb="121" eb="122">
      <t>カ</t>
    </rPh>
    <phoneticPr fontId="3"/>
  </si>
  <si>
    <t>道路補修課</t>
    <rPh sb="0" eb="1">
      <t>ミチ</t>
    </rPh>
    <rPh sb="1" eb="2">
      <t>ミチ</t>
    </rPh>
    <rPh sb="2" eb="4">
      <t>ホシュウ</t>
    </rPh>
    <rPh sb="4" eb="5">
      <t>カ</t>
    </rPh>
    <phoneticPr fontId="3"/>
  </si>
  <si>
    <t>〃</t>
  </si>
  <si>
    <t>用地第三係</t>
  </si>
  <si>
    <t>用地第二係</t>
  </si>
  <si>
    <t>都市計画事業用地等の評価・物件の補償、都市計画事業用地等の取得、市街地整備用地の取得、土地収用法に基づく収用、土地の収用に係る関係機関との連絡調整</t>
    <rPh sb="32" eb="35">
      <t>シガイチ</t>
    </rPh>
    <rPh sb="35" eb="37">
      <t>セイビ</t>
    </rPh>
    <rPh sb="37" eb="39">
      <t>ヨウチ</t>
    </rPh>
    <rPh sb="40" eb="42">
      <t>シュトク</t>
    </rPh>
    <rPh sb="45" eb="47">
      <t>シュウヨウ</t>
    </rPh>
    <rPh sb="47" eb="48">
      <t>ホウ</t>
    </rPh>
    <rPh sb="49" eb="50">
      <t>モト</t>
    </rPh>
    <rPh sb="55" eb="57">
      <t>トチ</t>
    </rPh>
    <rPh sb="58" eb="60">
      <t>シュウヨウ</t>
    </rPh>
    <rPh sb="61" eb="62">
      <t>カカ</t>
    </rPh>
    <rPh sb="63" eb="65">
      <t>カンケイ</t>
    </rPh>
    <rPh sb="65" eb="67">
      <t>キカン</t>
    </rPh>
    <rPh sb="69" eb="71">
      <t>レンラク</t>
    </rPh>
    <rPh sb="71" eb="73">
      <t>チョウセイ</t>
    </rPh>
    <phoneticPr fontId="3"/>
  </si>
  <si>
    <t>用地第一係</t>
  </si>
  <si>
    <t>都市計画道路等の設計・工事の施行、電線類の地中化工事の設計・施行、都市計画道路事業等に係る技術管理</t>
    <rPh sb="0" eb="2">
      <t>トシ</t>
    </rPh>
    <rPh sb="2" eb="4">
      <t>ケイカク</t>
    </rPh>
    <rPh sb="4" eb="6">
      <t>ドウロ</t>
    </rPh>
    <rPh sb="6" eb="7">
      <t>ナド</t>
    </rPh>
    <rPh sb="8" eb="10">
      <t>セッケイ</t>
    </rPh>
    <rPh sb="11" eb="13">
      <t>コウジ</t>
    </rPh>
    <rPh sb="14" eb="16">
      <t>シコウ</t>
    </rPh>
    <rPh sb="17" eb="19">
      <t>デンセン</t>
    </rPh>
    <rPh sb="24" eb="26">
      <t>コウジ</t>
    </rPh>
    <rPh sb="33" eb="35">
      <t>トシ</t>
    </rPh>
    <rPh sb="35" eb="37">
      <t>ケイカク</t>
    </rPh>
    <rPh sb="37" eb="39">
      <t>ドウロ</t>
    </rPh>
    <rPh sb="39" eb="41">
      <t>ジギョウ</t>
    </rPh>
    <rPh sb="41" eb="42">
      <t>トウ</t>
    </rPh>
    <rPh sb="43" eb="44">
      <t>カカ</t>
    </rPh>
    <rPh sb="45" eb="47">
      <t>ギジュツ</t>
    </rPh>
    <rPh sb="47" eb="49">
      <t>カンリ</t>
    </rPh>
    <phoneticPr fontId="3"/>
  </si>
  <si>
    <t>工事係</t>
    <rPh sb="0" eb="2">
      <t>コウジ</t>
    </rPh>
    <rPh sb="2" eb="3">
      <t>カカリ</t>
    </rPh>
    <phoneticPr fontId="3"/>
  </si>
  <si>
    <t>都市計画道路等の事業計画・進行管理、電線類の地中化に係る事業計画、都市計画道路等の事業認可・国庫補助金、都市計画道路等に係る用地の調査、課内庶務</t>
    <rPh sb="2" eb="4">
      <t>ケイカク</t>
    </rPh>
    <rPh sb="18" eb="20">
      <t>デンセン</t>
    </rPh>
    <rPh sb="20" eb="21">
      <t>ルイ</t>
    </rPh>
    <rPh sb="22" eb="25">
      <t>チチュウカ</t>
    </rPh>
    <rPh sb="26" eb="27">
      <t>カカ</t>
    </rPh>
    <rPh sb="28" eb="30">
      <t>ジギョウ</t>
    </rPh>
    <rPh sb="30" eb="32">
      <t>ケイカク</t>
    </rPh>
    <rPh sb="33" eb="35">
      <t>トシ</t>
    </rPh>
    <rPh sb="35" eb="37">
      <t>ケイカク</t>
    </rPh>
    <rPh sb="37" eb="39">
      <t>ドウロ</t>
    </rPh>
    <rPh sb="39" eb="40">
      <t>トウ</t>
    </rPh>
    <rPh sb="41" eb="43">
      <t>ジギョウ</t>
    </rPh>
    <rPh sb="43" eb="45">
      <t>ニンカ</t>
    </rPh>
    <rPh sb="46" eb="48">
      <t>コッコ</t>
    </rPh>
    <rPh sb="48" eb="51">
      <t>ホジョキン</t>
    </rPh>
    <rPh sb="52" eb="54">
      <t>トシ</t>
    </rPh>
    <rPh sb="54" eb="56">
      <t>ケイカク</t>
    </rPh>
    <rPh sb="56" eb="58">
      <t>ドウロ</t>
    </rPh>
    <rPh sb="58" eb="59">
      <t>トウ</t>
    </rPh>
    <rPh sb="60" eb="61">
      <t>カカ</t>
    </rPh>
    <rPh sb="62" eb="64">
      <t>ヨウチ</t>
    </rPh>
    <rPh sb="65" eb="67">
      <t>チョウサ</t>
    </rPh>
    <phoneticPr fontId="3"/>
  </si>
  <si>
    <t>事業推進係</t>
    <rPh sb="0" eb="2">
      <t>ジギョウ</t>
    </rPh>
    <rPh sb="2" eb="4">
      <t>スイシン</t>
    </rPh>
    <rPh sb="4" eb="5">
      <t>カカリ</t>
    </rPh>
    <phoneticPr fontId="3"/>
  </si>
  <si>
    <t>道路建設課</t>
    <rPh sb="0" eb="2">
      <t>ドウロ</t>
    </rPh>
    <rPh sb="2" eb="5">
      <t>ケンセツカ</t>
    </rPh>
    <phoneticPr fontId="3"/>
  </si>
  <si>
    <t>道路台帳の調製・保管、道路・これに準ずる区有地の境界確認、地籍調査事業、測量標等の設置・管理、道路工事に伴う事業施行区域の指導、沿道工事に伴う道路区域等の指導、地理情報システム、道路管理等の技術管理</t>
    <rPh sb="0" eb="2">
      <t>ドウロ</t>
    </rPh>
    <rPh sb="2" eb="4">
      <t>ダイチョウ</t>
    </rPh>
    <rPh sb="5" eb="7">
      <t>チョウセイ</t>
    </rPh>
    <rPh sb="8" eb="10">
      <t>ホカン</t>
    </rPh>
    <rPh sb="11" eb="13">
      <t>ドウロ</t>
    </rPh>
    <rPh sb="17" eb="18">
      <t>ジュン</t>
    </rPh>
    <rPh sb="20" eb="21">
      <t>ク</t>
    </rPh>
    <rPh sb="21" eb="22">
      <t>ユウ</t>
    </rPh>
    <rPh sb="22" eb="23">
      <t>チ</t>
    </rPh>
    <rPh sb="24" eb="26">
      <t>キョウカイ</t>
    </rPh>
    <rPh sb="26" eb="28">
      <t>カクニン</t>
    </rPh>
    <rPh sb="29" eb="31">
      <t>チセキ</t>
    </rPh>
    <rPh sb="31" eb="33">
      <t>チョウサ</t>
    </rPh>
    <rPh sb="33" eb="35">
      <t>ジギョウ</t>
    </rPh>
    <rPh sb="36" eb="38">
      <t>ソクリョウ</t>
    </rPh>
    <rPh sb="38" eb="39">
      <t>ヒョウ</t>
    </rPh>
    <rPh sb="39" eb="40">
      <t>トウ</t>
    </rPh>
    <rPh sb="41" eb="43">
      <t>セッチ</t>
    </rPh>
    <rPh sb="44" eb="46">
      <t>カンリ</t>
    </rPh>
    <rPh sb="47" eb="49">
      <t>ドウロ</t>
    </rPh>
    <rPh sb="49" eb="51">
      <t>コウジ</t>
    </rPh>
    <rPh sb="52" eb="53">
      <t>トモナ</t>
    </rPh>
    <rPh sb="54" eb="56">
      <t>ジギョウ</t>
    </rPh>
    <rPh sb="56" eb="58">
      <t>シコウ</t>
    </rPh>
    <rPh sb="58" eb="60">
      <t>クイキ</t>
    </rPh>
    <rPh sb="61" eb="63">
      <t>シドウ</t>
    </rPh>
    <rPh sb="64" eb="66">
      <t>エンドウ</t>
    </rPh>
    <rPh sb="66" eb="68">
      <t>コウジ</t>
    </rPh>
    <rPh sb="69" eb="70">
      <t>トモナ</t>
    </rPh>
    <rPh sb="71" eb="73">
      <t>ドウロ</t>
    </rPh>
    <rPh sb="73" eb="75">
      <t>クイキ</t>
    </rPh>
    <rPh sb="75" eb="76">
      <t>トウ</t>
    </rPh>
    <rPh sb="77" eb="79">
      <t>シドウ</t>
    </rPh>
    <rPh sb="80" eb="82">
      <t>チリ</t>
    </rPh>
    <rPh sb="82" eb="84">
      <t>ジョウホウ</t>
    </rPh>
    <rPh sb="89" eb="91">
      <t>ドウロ</t>
    </rPh>
    <rPh sb="91" eb="93">
      <t>カンリ</t>
    </rPh>
    <rPh sb="93" eb="94">
      <t>トウ</t>
    </rPh>
    <rPh sb="95" eb="97">
      <t>ギジュツ</t>
    </rPh>
    <rPh sb="97" eb="99">
      <t>カンリ</t>
    </rPh>
    <phoneticPr fontId="3"/>
  </si>
  <si>
    <t>測量係</t>
    <rPh sb="1" eb="2">
      <t>リョウ</t>
    </rPh>
    <phoneticPr fontId="3"/>
  </si>
  <si>
    <t>道路・公共溝渠等の占用・使用の許可、道路管理システム、道路工事調整協議会、屋外広告物の許可・取締り、道路掘削工事等の調整指導、自費工事の承認、沿道掘削の指導、道路・公共溝渠等の不法占用・不法使用の処理</t>
    <rPh sb="37" eb="39">
      <t>オクガイ</t>
    </rPh>
    <rPh sb="39" eb="41">
      <t>コウコク</t>
    </rPh>
    <rPh sb="41" eb="42">
      <t>ブツ</t>
    </rPh>
    <rPh sb="43" eb="45">
      <t>キョカ</t>
    </rPh>
    <rPh sb="46" eb="48">
      <t>トリシマ</t>
    </rPh>
    <rPh sb="50" eb="52">
      <t>ドウロ</t>
    </rPh>
    <rPh sb="52" eb="54">
      <t>クッサク</t>
    </rPh>
    <rPh sb="54" eb="56">
      <t>コウジ</t>
    </rPh>
    <rPh sb="56" eb="57">
      <t>ナド</t>
    </rPh>
    <rPh sb="58" eb="60">
      <t>チョウセイ</t>
    </rPh>
    <rPh sb="60" eb="62">
      <t>シドウ</t>
    </rPh>
    <rPh sb="63" eb="65">
      <t>ジヒ</t>
    </rPh>
    <rPh sb="65" eb="67">
      <t>コウジ</t>
    </rPh>
    <rPh sb="68" eb="70">
      <t>ショウニン</t>
    </rPh>
    <rPh sb="71" eb="73">
      <t>エンドウ</t>
    </rPh>
    <rPh sb="73" eb="75">
      <t>クッサク</t>
    </rPh>
    <rPh sb="76" eb="78">
      <t>シドウ</t>
    </rPh>
    <rPh sb="94" eb="95">
      <t>ホウ</t>
    </rPh>
    <phoneticPr fontId="3"/>
  </si>
  <si>
    <t>占用監察係</t>
    <rPh sb="2" eb="4">
      <t>カンサツ</t>
    </rPh>
    <rPh sb="4" eb="5">
      <t>カカリ</t>
    </rPh>
    <phoneticPr fontId="3"/>
  </si>
  <si>
    <t>道路・公共溝渠等の管理、車両制限、道路等の認定・改廃、法定外公共物等の調査・譲与、民有道路敷等の用地処理（細街路整備に係るものを除く。）、道路等の用地の寄附受領等、道路等の証明等、道路情報、課内庶務</t>
    <rPh sb="27" eb="29">
      <t>ホウテイ</t>
    </rPh>
    <rPh sb="29" eb="30">
      <t>ガイ</t>
    </rPh>
    <rPh sb="30" eb="32">
      <t>コウキョウ</t>
    </rPh>
    <rPh sb="32" eb="33">
      <t>ブツ</t>
    </rPh>
    <rPh sb="33" eb="34">
      <t>トウ</t>
    </rPh>
    <rPh sb="35" eb="37">
      <t>チョウサ</t>
    </rPh>
    <rPh sb="38" eb="40">
      <t>ジョウヨ</t>
    </rPh>
    <rPh sb="41" eb="43">
      <t>ミンユウ</t>
    </rPh>
    <rPh sb="43" eb="45">
      <t>ドウロ</t>
    </rPh>
    <rPh sb="45" eb="46">
      <t>シキ</t>
    </rPh>
    <rPh sb="46" eb="47">
      <t>トウ</t>
    </rPh>
    <rPh sb="48" eb="50">
      <t>ヨウチ</t>
    </rPh>
    <rPh sb="50" eb="52">
      <t>ショリ</t>
    </rPh>
    <rPh sb="53" eb="56">
      <t>サイガイロ</t>
    </rPh>
    <rPh sb="56" eb="58">
      <t>セイビ</t>
    </rPh>
    <rPh sb="59" eb="60">
      <t>カカ</t>
    </rPh>
    <rPh sb="64" eb="65">
      <t>ノゾ</t>
    </rPh>
    <rPh sb="69" eb="72">
      <t>ドウロトウ</t>
    </rPh>
    <rPh sb="73" eb="75">
      <t>ヨウチ</t>
    </rPh>
    <rPh sb="76" eb="78">
      <t>キフ</t>
    </rPh>
    <rPh sb="78" eb="80">
      <t>ズリョウ</t>
    </rPh>
    <rPh sb="80" eb="81">
      <t>トウ</t>
    </rPh>
    <rPh sb="82" eb="85">
      <t>ドウロトウ</t>
    </rPh>
    <rPh sb="86" eb="89">
      <t>ショウメイトウ</t>
    </rPh>
    <rPh sb="90" eb="92">
      <t>ドウロ</t>
    </rPh>
    <rPh sb="92" eb="94">
      <t>ジョウホウ</t>
    </rPh>
    <rPh sb="95" eb="96">
      <t>カ</t>
    </rPh>
    <phoneticPr fontId="3"/>
  </si>
  <si>
    <t>道路管理課</t>
    <rPh sb="0" eb="1">
      <t>ミチ</t>
    </rPh>
    <rPh sb="1" eb="2">
      <t>ロ</t>
    </rPh>
    <rPh sb="2" eb="3">
      <t>カン</t>
    </rPh>
    <rPh sb="3" eb="4">
      <t>リ</t>
    </rPh>
    <rPh sb="4" eb="5">
      <t>カ</t>
    </rPh>
    <phoneticPr fontId="3"/>
  </si>
  <si>
    <t>建築物の耐震、建築物の液状化対策、ブロック塀等の安全対策、アスベスト対策、建設工事に係る資材の再資源化等に関する法律に基づく受付・指導</t>
    <rPh sb="0" eb="3">
      <t>ケンチクブツ</t>
    </rPh>
    <rPh sb="4" eb="6">
      <t>タイシン</t>
    </rPh>
    <rPh sb="62" eb="64">
      <t>ウケツケ</t>
    </rPh>
    <rPh sb="65" eb="67">
      <t>シドウ</t>
    </rPh>
    <phoneticPr fontId="3"/>
  </si>
  <si>
    <t>建築安全係</t>
    <rPh sb="0" eb="2">
      <t>ケンチク</t>
    </rPh>
    <rPh sb="2" eb="4">
      <t>アンゼン</t>
    </rPh>
    <rPh sb="4" eb="5">
      <t>カカリ</t>
    </rPh>
    <phoneticPr fontId="3"/>
  </si>
  <si>
    <t>建築確認、建築許可申請等の建築物の構造の審査・検査・指導、特殊な構造方法を用いる建築物、建築工事に係る危害防止、特定建築物等の報告・指導、建築確認・建築許可申請等の建築設備の審査・報告・検査・指導、建築物に関する認定・届出等の建築設備の審査・指導、都市の低炭素化の促進に関する法律に基づく低炭素住宅の認定、建築物のエネルギー消費性能の向上に関する法律に基づく建築物エネルギー消費性能向上計画等の認定・適合性判定等</t>
    <rPh sb="5" eb="7">
      <t>ケンチク</t>
    </rPh>
    <rPh sb="13" eb="16">
      <t>ケンチクブツ</t>
    </rPh>
    <phoneticPr fontId="3"/>
  </si>
  <si>
    <t>構造設備係</t>
    <rPh sb="2" eb="4">
      <t>セツビ</t>
    </rPh>
    <phoneticPr fontId="3"/>
  </si>
  <si>
    <t>建築確認、建築許可申請等の審査･検査･指導、建築物に関する認定・届出等の審査・指導、長期優良住宅の認定、建築相談</t>
    <rPh sb="5" eb="7">
      <t>ケンチク</t>
    </rPh>
    <rPh sb="7" eb="9">
      <t>キョカ</t>
    </rPh>
    <rPh sb="22" eb="25">
      <t>ケンチクブツ</t>
    </rPh>
    <rPh sb="26" eb="27">
      <t>カン</t>
    </rPh>
    <rPh sb="29" eb="31">
      <t>ニンテイ</t>
    </rPh>
    <rPh sb="32" eb="33">
      <t>トドケ</t>
    </rPh>
    <rPh sb="33" eb="34">
      <t>デ</t>
    </rPh>
    <rPh sb="34" eb="35">
      <t>トウ</t>
    </rPh>
    <rPh sb="36" eb="38">
      <t>シンサ</t>
    </rPh>
    <rPh sb="39" eb="41">
      <t>シドウ</t>
    </rPh>
    <rPh sb="42" eb="44">
      <t>チョウキ</t>
    </rPh>
    <rPh sb="44" eb="46">
      <t>ユウリョウ</t>
    </rPh>
    <rPh sb="46" eb="48">
      <t>ジュウタク</t>
    </rPh>
    <rPh sb="49" eb="51">
      <t>ニンテイ</t>
    </rPh>
    <rPh sb="52" eb="54">
      <t>ケンチク</t>
    </rPh>
    <rPh sb="54" eb="56">
      <t>ソウダン</t>
    </rPh>
    <phoneticPr fontId="3"/>
  </si>
  <si>
    <t>審査係</t>
  </si>
  <si>
    <t>建築技術に係る計画・調整、建築の技術管理、建築許可・違反建築処分の公聴会、建築物の防音対策、違反建築物等の是正措置、建築物の調査・報告・指導</t>
    <rPh sb="13" eb="15">
      <t>ケンチク</t>
    </rPh>
    <rPh sb="16" eb="18">
      <t>ギジュツ</t>
    </rPh>
    <rPh sb="18" eb="20">
      <t>カンリ</t>
    </rPh>
    <rPh sb="21" eb="23">
      <t>ケンチク</t>
    </rPh>
    <rPh sb="23" eb="25">
      <t>キョカ</t>
    </rPh>
    <rPh sb="26" eb="28">
      <t>イハン</t>
    </rPh>
    <rPh sb="28" eb="30">
      <t>ケンチク</t>
    </rPh>
    <rPh sb="30" eb="32">
      <t>ショブン</t>
    </rPh>
    <rPh sb="33" eb="36">
      <t>コウチョウカイ</t>
    </rPh>
    <rPh sb="37" eb="40">
      <t>ケンチクブツ</t>
    </rPh>
    <rPh sb="41" eb="43">
      <t>ボウオン</t>
    </rPh>
    <rPh sb="43" eb="45">
      <t>タイサク</t>
    </rPh>
    <phoneticPr fontId="3"/>
  </si>
  <si>
    <t>計画指導係</t>
    <rPh sb="2" eb="4">
      <t>シドウ</t>
    </rPh>
    <rPh sb="4" eb="5">
      <t>カカリ</t>
    </rPh>
    <phoneticPr fontId="3"/>
  </si>
  <si>
    <t>建築に関する各種の申請等の受付・住宅用家屋証明を除く諸証明の発行、建築計画概要書の閲覧、住居表示、町区域の変更、建築行政共有データベースシステムの運用管理、指定確認検査機関からの報告、課内庶務</t>
    <rPh sb="13" eb="15">
      <t>ウケツケ</t>
    </rPh>
    <rPh sb="33" eb="35">
      <t>ケンチク</t>
    </rPh>
    <rPh sb="35" eb="37">
      <t>ケイカク</t>
    </rPh>
    <rPh sb="37" eb="39">
      <t>ガイヨウ</t>
    </rPh>
    <rPh sb="39" eb="40">
      <t>ショ</t>
    </rPh>
    <rPh sb="41" eb="43">
      <t>エツラン</t>
    </rPh>
    <rPh sb="49" eb="50">
      <t>マチ</t>
    </rPh>
    <rPh sb="50" eb="52">
      <t>クイキ</t>
    </rPh>
    <rPh sb="53" eb="55">
      <t>ヘンコウ</t>
    </rPh>
    <rPh sb="78" eb="80">
      <t>シテイ</t>
    </rPh>
    <rPh sb="80" eb="82">
      <t>カクニン</t>
    </rPh>
    <rPh sb="82" eb="84">
      <t>ケンサ</t>
    </rPh>
    <rPh sb="84" eb="86">
      <t>キカン</t>
    </rPh>
    <rPh sb="89" eb="91">
      <t>ホウコク</t>
    </rPh>
    <rPh sb="92" eb="94">
      <t>カナイ</t>
    </rPh>
    <rPh sb="94" eb="96">
      <t>ショム</t>
    </rPh>
    <phoneticPr fontId="3"/>
  </si>
  <si>
    <t>事務係</t>
  </si>
  <si>
    <t>建築課</t>
  </si>
  <si>
    <t>建築物の建替え等に伴う細街路の拡幅整備・用地処理、細街路の拡幅整備・宅地開発に係る技術管理</t>
    <rPh sb="0" eb="3">
      <t>ケンチクブツ</t>
    </rPh>
    <rPh sb="4" eb="6">
      <t>タテカ</t>
    </rPh>
    <rPh sb="7" eb="8">
      <t>トウ</t>
    </rPh>
    <rPh sb="9" eb="10">
      <t>トモナ</t>
    </rPh>
    <rPh sb="20" eb="22">
      <t>ヨウチ</t>
    </rPh>
    <rPh sb="22" eb="24">
      <t>ショリ</t>
    </rPh>
    <phoneticPr fontId="3"/>
  </si>
  <si>
    <t>細街路整備係</t>
  </si>
  <si>
    <t>開発行為等、道路位置の指定等、優良宅地の認定、既存道路の調査、特定施設に係る高齢者・障害者等に配慮した施設整備の推進、私道整備の助成、私道排水設備の助成、水洗便所の助成、中高層集合住宅等の建築指導</t>
    <rPh sb="13" eb="14">
      <t>トウ</t>
    </rPh>
    <rPh sb="59" eb="61">
      <t>シドウ</t>
    </rPh>
    <rPh sb="61" eb="63">
      <t>セイビ</t>
    </rPh>
    <rPh sb="64" eb="66">
      <t>ジョセイ</t>
    </rPh>
    <rPh sb="67" eb="69">
      <t>シドウ</t>
    </rPh>
    <rPh sb="69" eb="71">
      <t>ハイスイ</t>
    </rPh>
    <rPh sb="71" eb="73">
      <t>セツビ</t>
    </rPh>
    <rPh sb="74" eb="76">
      <t>ジョセイ</t>
    </rPh>
    <rPh sb="77" eb="79">
      <t>スイセン</t>
    </rPh>
    <rPh sb="79" eb="81">
      <t>ベンジョ</t>
    </rPh>
    <rPh sb="82" eb="84">
      <t>ジョセイ</t>
    </rPh>
    <phoneticPr fontId="3"/>
  </si>
  <si>
    <t>開発指導係</t>
  </si>
  <si>
    <t>区営住宅、区民住宅、コミュニティ住宅、高齢者・障害者向け住宅の整備、高齢者・障害者の住宅支援事業、都営住宅等の入居者募集、都営住宅の区移管、住宅用家屋証明、居住支援協議会、住宅セーフティネット</t>
    <rPh sb="16" eb="18">
      <t>ジュウタク</t>
    </rPh>
    <rPh sb="61" eb="63">
      <t>トエイ</t>
    </rPh>
    <rPh sb="63" eb="65">
      <t>ジュウタク</t>
    </rPh>
    <rPh sb="66" eb="67">
      <t>ク</t>
    </rPh>
    <rPh sb="67" eb="69">
      <t>イカン</t>
    </rPh>
    <rPh sb="78" eb="80">
      <t>キョジュウ</t>
    </rPh>
    <rPh sb="80" eb="82">
      <t>シエン</t>
    </rPh>
    <rPh sb="82" eb="85">
      <t>キョウギカイ</t>
    </rPh>
    <phoneticPr fontId="3"/>
  </si>
  <si>
    <t>住宅運営指導係</t>
    <rPh sb="2" eb="4">
      <t>ウンエイ</t>
    </rPh>
    <rPh sb="4" eb="6">
      <t>シドウ</t>
    </rPh>
    <phoneticPr fontId="3"/>
  </si>
  <si>
    <t>住宅政策の推進、住宅基本計画、分譲マンションに係る維持管理・建替えの相談、分譲マンションの適正管理の推進等、空き家の相談、空家等対策の推進に関する特別措置法に基づく措置・空家等対策計画の作成、空き家の有効活用、公共住宅の建設に係る協議・調整、建築紛争調整、課内庶務</t>
    <rPh sb="2" eb="4">
      <t>セイサク</t>
    </rPh>
    <rPh sb="5" eb="7">
      <t>スイシン</t>
    </rPh>
    <rPh sb="8" eb="10">
      <t>ジュウタク</t>
    </rPh>
    <rPh sb="10" eb="12">
      <t>キホン</t>
    </rPh>
    <rPh sb="12" eb="14">
      <t>ケイカク</t>
    </rPh>
    <rPh sb="15" eb="17">
      <t>ブンジョウ</t>
    </rPh>
    <rPh sb="23" eb="24">
      <t>カカ</t>
    </rPh>
    <rPh sb="25" eb="27">
      <t>イジ</t>
    </rPh>
    <rPh sb="27" eb="29">
      <t>カンリ</t>
    </rPh>
    <rPh sb="30" eb="32">
      <t>タテカ</t>
    </rPh>
    <rPh sb="34" eb="36">
      <t>ソウダン</t>
    </rPh>
    <rPh sb="54" eb="55">
      <t>ア</t>
    </rPh>
    <rPh sb="56" eb="57">
      <t>ヤ</t>
    </rPh>
    <rPh sb="58" eb="60">
      <t>ソウダン</t>
    </rPh>
    <rPh sb="61" eb="63">
      <t>アキヤ</t>
    </rPh>
    <rPh sb="63" eb="64">
      <t>ナド</t>
    </rPh>
    <rPh sb="64" eb="66">
      <t>タイサク</t>
    </rPh>
    <rPh sb="67" eb="69">
      <t>スイシン</t>
    </rPh>
    <rPh sb="70" eb="71">
      <t>カン</t>
    </rPh>
    <rPh sb="73" eb="75">
      <t>トクベツ</t>
    </rPh>
    <rPh sb="75" eb="78">
      <t>ソチホウ</t>
    </rPh>
    <rPh sb="79" eb="80">
      <t>モト</t>
    </rPh>
    <rPh sb="82" eb="84">
      <t>ソチ</t>
    </rPh>
    <rPh sb="85" eb="87">
      <t>アキヤ</t>
    </rPh>
    <rPh sb="87" eb="88">
      <t>ナド</t>
    </rPh>
    <rPh sb="88" eb="90">
      <t>タイサク</t>
    </rPh>
    <rPh sb="90" eb="92">
      <t>ケイカク</t>
    </rPh>
    <rPh sb="93" eb="95">
      <t>サクセイ</t>
    </rPh>
    <rPh sb="121" eb="123">
      <t>ケンチク</t>
    </rPh>
    <rPh sb="123" eb="125">
      <t>フンソウ</t>
    </rPh>
    <rPh sb="125" eb="127">
      <t>チョウセイ</t>
    </rPh>
    <phoneticPr fontId="3"/>
  </si>
  <si>
    <t>企画管理係</t>
    <rPh sb="0" eb="2">
      <t>キカク</t>
    </rPh>
    <rPh sb="2" eb="4">
      <t>カンリ</t>
    </rPh>
    <rPh sb="4" eb="5">
      <t>カカリ</t>
    </rPh>
    <phoneticPr fontId="3"/>
  </si>
  <si>
    <t>住環境整備課</t>
    <rPh sb="0" eb="3">
      <t>ジュウカンキョウ</t>
    </rPh>
    <rPh sb="3" eb="5">
      <t>セイビ</t>
    </rPh>
    <phoneticPr fontId="3"/>
  </si>
  <si>
    <t>高砂・鉄道立体担当課長</t>
    <rPh sb="0" eb="2">
      <t>タカサゴ</t>
    </rPh>
    <rPh sb="3" eb="5">
      <t>テツドウ</t>
    </rPh>
    <rPh sb="5" eb="7">
      <t>リッタイ</t>
    </rPh>
    <rPh sb="7" eb="9">
      <t>タントウ</t>
    </rPh>
    <rPh sb="9" eb="11">
      <t>カチョウ</t>
    </rPh>
    <phoneticPr fontId="3"/>
  </si>
  <si>
    <t>立石駅南街づくり担当課長</t>
    <rPh sb="0" eb="2">
      <t>タテイシ</t>
    </rPh>
    <rPh sb="2" eb="3">
      <t>エキ</t>
    </rPh>
    <rPh sb="3" eb="4">
      <t>ミナミ</t>
    </rPh>
    <rPh sb="4" eb="5">
      <t>マチ</t>
    </rPh>
    <rPh sb="8" eb="10">
      <t>タントウ</t>
    </rPh>
    <rPh sb="10" eb="11">
      <t>カ</t>
    </rPh>
    <rPh sb="11" eb="12">
      <t>チョウ</t>
    </rPh>
    <phoneticPr fontId="3"/>
  </si>
  <si>
    <t>立石駅北街づくり担当課長</t>
    <rPh sb="0" eb="2">
      <t>タテイシ</t>
    </rPh>
    <rPh sb="2" eb="3">
      <t>エキ</t>
    </rPh>
    <rPh sb="3" eb="4">
      <t>キタ</t>
    </rPh>
    <rPh sb="4" eb="5">
      <t>マチ</t>
    </rPh>
    <rPh sb="8" eb="10">
      <t>タントウ</t>
    </rPh>
    <rPh sb="10" eb="11">
      <t>カ</t>
    </rPh>
    <rPh sb="11" eb="12">
      <t>チョウ</t>
    </rPh>
    <phoneticPr fontId="3"/>
  </si>
  <si>
    <t>金町街づくり担当課長</t>
    <rPh sb="2" eb="3">
      <t>マチ</t>
    </rPh>
    <phoneticPr fontId="3"/>
  </si>
  <si>
    <t>新小岩街づくり担当課長</t>
    <rPh sb="1" eb="2">
      <t>コ</t>
    </rPh>
    <rPh sb="3" eb="4">
      <t>マチ</t>
    </rPh>
    <phoneticPr fontId="3"/>
  </si>
  <si>
    <t>立石駅周辺街づくり事業の調査・計画、立石駅周辺街づくりの啓発・街づくり組織の支援</t>
    <rPh sb="0" eb="2">
      <t>タテイシ</t>
    </rPh>
    <rPh sb="2" eb="3">
      <t>エキ</t>
    </rPh>
    <rPh sb="3" eb="5">
      <t>シュウヘン</t>
    </rPh>
    <rPh sb="5" eb="6">
      <t>マチ</t>
    </rPh>
    <rPh sb="9" eb="11">
      <t>ジギョウ</t>
    </rPh>
    <rPh sb="12" eb="14">
      <t>チョウサ</t>
    </rPh>
    <rPh sb="15" eb="17">
      <t>ケイカク</t>
    </rPh>
    <rPh sb="18" eb="20">
      <t>タテイシ</t>
    </rPh>
    <rPh sb="20" eb="21">
      <t>エキ</t>
    </rPh>
    <rPh sb="21" eb="23">
      <t>シュウヘン</t>
    </rPh>
    <rPh sb="23" eb="24">
      <t>マチ</t>
    </rPh>
    <rPh sb="28" eb="30">
      <t>ケイハツ</t>
    </rPh>
    <rPh sb="31" eb="32">
      <t>マチ</t>
    </rPh>
    <rPh sb="35" eb="37">
      <t>ソシキ</t>
    </rPh>
    <rPh sb="38" eb="40">
      <t>シエン</t>
    </rPh>
    <phoneticPr fontId="3"/>
  </si>
  <si>
    <t>高砂駅周辺街づくり事業の調査・計画、高砂駅周辺街づくりの啓発・街づくり組織の支援、高砂駅付近の鉄道立体化の推進</t>
    <rPh sb="0" eb="3">
      <t>タカサゴエキ</t>
    </rPh>
    <rPh sb="3" eb="5">
      <t>シュウヘン</t>
    </rPh>
    <rPh sb="5" eb="6">
      <t>マチ</t>
    </rPh>
    <rPh sb="9" eb="11">
      <t>ジギョウ</t>
    </rPh>
    <rPh sb="12" eb="14">
      <t>チョウサ</t>
    </rPh>
    <rPh sb="15" eb="17">
      <t>ケイカク</t>
    </rPh>
    <rPh sb="18" eb="20">
      <t>タカサゴ</t>
    </rPh>
    <rPh sb="20" eb="21">
      <t>エキ</t>
    </rPh>
    <rPh sb="21" eb="23">
      <t>シュウヘン</t>
    </rPh>
    <rPh sb="23" eb="24">
      <t>マチ</t>
    </rPh>
    <rPh sb="28" eb="30">
      <t>ケイハツ</t>
    </rPh>
    <rPh sb="31" eb="32">
      <t>マチ</t>
    </rPh>
    <rPh sb="35" eb="37">
      <t>ソシキ</t>
    </rPh>
    <rPh sb="38" eb="40">
      <t>シエン</t>
    </rPh>
    <rPh sb="41" eb="44">
      <t>タカサゴエキ</t>
    </rPh>
    <rPh sb="44" eb="46">
      <t>フキン</t>
    </rPh>
    <rPh sb="47" eb="49">
      <t>テツドウ</t>
    </rPh>
    <rPh sb="49" eb="52">
      <t>リッタイカ</t>
    </rPh>
    <rPh sb="53" eb="55">
      <t>スイシン</t>
    </rPh>
    <phoneticPr fontId="3"/>
  </si>
  <si>
    <t>高砂地域整備担当係</t>
    <rPh sb="0" eb="2">
      <t>タカサゴ</t>
    </rPh>
    <rPh sb="2" eb="4">
      <t>チイキ</t>
    </rPh>
    <rPh sb="4" eb="6">
      <t>セイビ</t>
    </rPh>
    <rPh sb="6" eb="8">
      <t>タントウ</t>
    </rPh>
    <rPh sb="8" eb="9">
      <t>カカリ</t>
    </rPh>
    <phoneticPr fontId="3"/>
  </si>
  <si>
    <t>京成押上線の鉄道立体事業の促進</t>
    <rPh sb="0" eb="2">
      <t>ケイセイ</t>
    </rPh>
    <rPh sb="2" eb="5">
      <t>オシアゲセン</t>
    </rPh>
    <phoneticPr fontId="3"/>
  </si>
  <si>
    <t>鉄道立体担当係</t>
  </si>
  <si>
    <t>立石駅北口地区街づくり事業の調査・計画、立石駅北口地区街づくりの啓発・街づくり組織の支援</t>
    <rPh sb="0" eb="2">
      <t>タテイシ</t>
    </rPh>
    <rPh sb="2" eb="3">
      <t>エキ</t>
    </rPh>
    <rPh sb="3" eb="4">
      <t>キタ</t>
    </rPh>
    <rPh sb="4" eb="5">
      <t>グチ</t>
    </rPh>
    <rPh sb="5" eb="7">
      <t>チク</t>
    </rPh>
    <rPh sb="7" eb="8">
      <t>マチ</t>
    </rPh>
    <rPh sb="11" eb="13">
      <t>ジギョウ</t>
    </rPh>
    <rPh sb="14" eb="16">
      <t>チョウサ</t>
    </rPh>
    <rPh sb="17" eb="19">
      <t>ケイカク</t>
    </rPh>
    <rPh sb="20" eb="22">
      <t>タテイシ</t>
    </rPh>
    <rPh sb="22" eb="23">
      <t>エキ</t>
    </rPh>
    <rPh sb="23" eb="25">
      <t>キタグチ</t>
    </rPh>
    <rPh sb="25" eb="27">
      <t>チク</t>
    </rPh>
    <rPh sb="27" eb="28">
      <t>マチ</t>
    </rPh>
    <rPh sb="32" eb="34">
      <t>ケイハツ</t>
    </rPh>
    <rPh sb="35" eb="36">
      <t>マチ</t>
    </rPh>
    <rPh sb="39" eb="41">
      <t>ソシキ</t>
    </rPh>
    <rPh sb="42" eb="44">
      <t>シエン</t>
    </rPh>
    <phoneticPr fontId="3"/>
  </si>
  <si>
    <t>立石駅北街づくり担当係</t>
    <rPh sb="0" eb="2">
      <t>タテイシ</t>
    </rPh>
    <rPh sb="2" eb="3">
      <t>エキ</t>
    </rPh>
    <rPh sb="3" eb="4">
      <t>キタ</t>
    </rPh>
    <rPh sb="4" eb="5">
      <t>マチ</t>
    </rPh>
    <rPh sb="8" eb="10">
      <t>タントウ</t>
    </rPh>
    <rPh sb="10" eb="11">
      <t>カカリ</t>
    </rPh>
    <phoneticPr fontId="3"/>
  </si>
  <si>
    <t>金町駅周辺街づくり事業の調査・計画、金町駅周辺街づくりの啓発・街づくり組織の支援</t>
    <rPh sb="38" eb="40">
      <t>シエン</t>
    </rPh>
    <phoneticPr fontId="3"/>
  </si>
  <si>
    <t>金町街づくり担当係</t>
    <rPh sb="0" eb="2">
      <t>カナマチ</t>
    </rPh>
    <rPh sb="2" eb="3">
      <t>マチ</t>
    </rPh>
    <rPh sb="6" eb="8">
      <t>タントウ</t>
    </rPh>
    <rPh sb="8" eb="9">
      <t>ガカリ</t>
    </rPh>
    <phoneticPr fontId="3"/>
  </si>
  <si>
    <t>新小岩駅周辺街づくり事業の調査・計画、新小岩駅周辺街づくりの啓発・街づくり組織の支援</t>
    <rPh sb="40" eb="42">
      <t>シエン</t>
    </rPh>
    <phoneticPr fontId="3"/>
  </si>
  <si>
    <t>新小岩街づくり担当係</t>
    <rPh sb="0" eb="3">
      <t>シンコイワ</t>
    </rPh>
    <rPh sb="3" eb="4">
      <t>マチ</t>
    </rPh>
    <rPh sb="7" eb="9">
      <t>タントウ</t>
    </rPh>
    <rPh sb="9" eb="10">
      <t>カカリ</t>
    </rPh>
    <phoneticPr fontId="3"/>
  </si>
  <si>
    <t>密集地域整備第三係</t>
    <rPh sb="0" eb="2">
      <t>ミッシュウ</t>
    </rPh>
    <rPh sb="2" eb="4">
      <t>チイキ</t>
    </rPh>
    <rPh sb="4" eb="6">
      <t>セイビ</t>
    </rPh>
    <rPh sb="6" eb="7">
      <t>ダイ</t>
    </rPh>
    <rPh sb="7" eb="8">
      <t>サン</t>
    </rPh>
    <rPh sb="8" eb="9">
      <t>カカリ</t>
    </rPh>
    <phoneticPr fontId="3"/>
  </si>
  <si>
    <t>密集地域整備第二係</t>
    <rPh sb="0" eb="2">
      <t>ミッシュウ</t>
    </rPh>
    <rPh sb="2" eb="4">
      <t>チイキ</t>
    </rPh>
    <rPh sb="4" eb="6">
      <t>セイビ</t>
    </rPh>
    <rPh sb="6" eb="7">
      <t>ダイ</t>
    </rPh>
    <rPh sb="7" eb="8">
      <t>ニ</t>
    </rPh>
    <rPh sb="8" eb="9">
      <t>カカリ</t>
    </rPh>
    <phoneticPr fontId="3"/>
  </si>
  <si>
    <t>住宅密集地域における地区計画、密集住宅市街地整備事業、住宅密集地域における市街地の整備、沿道まちづくり事業、その他防災都市づくり事業</t>
    <rPh sb="0" eb="2">
      <t>ジュウタク</t>
    </rPh>
    <rPh sb="2" eb="4">
      <t>ミッシュウ</t>
    </rPh>
    <rPh sb="4" eb="6">
      <t>チイキ</t>
    </rPh>
    <rPh sb="10" eb="12">
      <t>チク</t>
    </rPh>
    <rPh sb="12" eb="14">
      <t>ケイカク</t>
    </rPh>
    <rPh sb="31" eb="33">
      <t>チイキ</t>
    </rPh>
    <rPh sb="44" eb="46">
      <t>エンドウ</t>
    </rPh>
    <rPh sb="51" eb="53">
      <t>ジギョウ</t>
    </rPh>
    <phoneticPr fontId="3"/>
  </si>
  <si>
    <t>密集地域整備第一係</t>
    <rPh sb="0" eb="2">
      <t>ミッシュウ</t>
    </rPh>
    <rPh sb="2" eb="4">
      <t>チイキ</t>
    </rPh>
    <rPh sb="4" eb="6">
      <t>セイビ</t>
    </rPh>
    <rPh sb="6" eb="7">
      <t>ダイ</t>
    </rPh>
    <rPh sb="7" eb="8">
      <t>イチ</t>
    </rPh>
    <rPh sb="8" eb="9">
      <t>カカリ</t>
    </rPh>
    <phoneticPr fontId="3"/>
  </si>
  <si>
    <t>市街地整備の企画・事業推進、市街地整備に係る街づくりの啓発・街づくり組織の支援</t>
    <rPh sb="0" eb="3">
      <t>シガイチ</t>
    </rPh>
    <rPh sb="3" eb="5">
      <t>セイビ</t>
    </rPh>
    <rPh sb="6" eb="8">
      <t>キカク</t>
    </rPh>
    <rPh sb="9" eb="11">
      <t>ジギョウ</t>
    </rPh>
    <rPh sb="11" eb="13">
      <t>スイシン</t>
    </rPh>
    <rPh sb="14" eb="17">
      <t>シガイチ</t>
    </rPh>
    <rPh sb="17" eb="19">
      <t>セイビ</t>
    </rPh>
    <rPh sb="20" eb="21">
      <t>カカ</t>
    </rPh>
    <rPh sb="22" eb="23">
      <t>マチ</t>
    </rPh>
    <rPh sb="27" eb="29">
      <t>ケイハツ</t>
    </rPh>
    <rPh sb="30" eb="31">
      <t>マチ</t>
    </rPh>
    <rPh sb="34" eb="36">
      <t>ソシキ</t>
    </rPh>
    <rPh sb="37" eb="39">
      <t>シエン</t>
    </rPh>
    <phoneticPr fontId="3"/>
  </si>
  <si>
    <t>市街地開発担当係</t>
    <rPh sb="0" eb="3">
      <t>シガイチ</t>
    </rPh>
    <rPh sb="3" eb="5">
      <t>カイハツ</t>
    </rPh>
    <rPh sb="5" eb="7">
      <t>タントウ</t>
    </rPh>
    <rPh sb="7" eb="8">
      <t>カカリ</t>
    </rPh>
    <phoneticPr fontId="3"/>
  </si>
  <si>
    <t>市街地整備の企画・調整、都市再生整備計画、街づくりの啓発・街づくり組織の支援、街づくり事業の調査・計画、南水元土地区画整理事業、街づくり事業・密集地域整備事業に係る技術管理</t>
    <rPh sb="21" eb="22">
      <t>マチ</t>
    </rPh>
    <rPh sb="26" eb="28">
      <t>ケイハツ</t>
    </rPh>
    <rPh sb="29" eb="30">
      <t>マチ</t>
    </rPh>
    <rPh sb="33" eb="35">
      <t>ソシキ</t>
    </rPh>
    <rPh sb="36" eb="38">
      <t>シエン</t>
    </rPh>
    <rPh sb="39" eb="40">
      <t>マチ</t>
    </rPh>
    <rPh sb="43" eb="45">
      <t>ジギョウ</t>
    </rPh>
    <rPh sb="46" eb="48">
      <t>チョウサ</t>
    </rPh>
    <rPh sb="49" eb="51">
      <t>ケイカク</t>
    </rPh>
    <rPh sb="52" eb="53">
      <t>ミナミ</t>
    </rPh>
    <rPh sb="53" eb="55">
      <t>ミズモト</t>
    </rPh>
    <rPh sb="55" eb="57">
      <t>トチ</t>
    </rPh>
    <rPh sb="57" eb="59">
      <t>クカク</t>
    </rPh>
    <rPh sb="59" eb="61">
      <t>セイリ</t>
    </rPh>
    <rPh sb="61" eb="63">
      <t>ジギョウ</t>
    </rPh>
    <phoneticPr fontId="3"/>
  </si>
  <si>
    <t>地域街づくり担当係</t>
    <rPh sb="0" eb="2">
      <t>チイキ</t>
    </rPh>
    <rPh sb="2" eb="3">
      <t>マチ</t>
    </rPh>
    <rPh sb="6" eb="8">
      <t>タントウ</t>
    </rPh>
    <rPh sb="8" eb="9">
      <t>カカリ</t>
    </rPh>
    <phoneticPr fontId="3"/>
  </si>
  <si>
    <t>都市計画の基本方針、道路・公園等の全体の方針、都市景観の基本方針、水辺の全体計画、飾区区民参加による街づくり推進条例に基づく手続、都市復興</t>
    <rPh sb="0" eb="2">
      <t>トシ</t>
    </rPh>
    <rPh sb="2" eb="4">
      <t>ケイカク</t>
    </rPh>
    <rPh sb="5" eb="7">
      <t>キホン</t>
    </rPh>
    <rPh sb="7" eb="9">
      <t>ホウシン</t>
    </rPh>
    <rPh sb="10" eb="12">
      <t>ドウロ</t>
    </rPh>
    <rPh sb="13" eb="16">
      <t>コウエントウ</t>
    </rPh>
    <rPh sb="17" eb="19">
      <t>ゼンタイ</t>
    </rPh>
    <rPh sb="20" eb="22">
      <t>ホウシン</t>
    </rPh>
    <rPh sb="23" eb="25">
      <t>トシ</t>
    </rPh>
    <rPh sb="25" eb="27">
      <t>ケイカン</t>
    </rPh>
    <rPh sb="28" eb="30">
      <t>キホン</t>
    </rPh>
    <rPh sb="30" eb="32">
      <t>ホウシン</t>
    </rPh>
    <rPh sb="33" eb="35">
      <t>ミズベ</t>
    </rPh>
    <rPh sb="36" eb="38">
      <t>ゼンタイ</t>
    </rPh>
    <rPh sb="38" eb="40">
      <t>ケイカク</t>
    </rPh>
    <rPh sb="41" eb="44">
      <t>カツシカク</t>
    </rPh>
    <rPh sb="44" eb="46">
      <t>クミン</t>
    </rPh>
    <rPh sb="46" eb="48">
      <t>サンカ</t>
    </rPh>
    <rPh sb="51" eb="52">
      <t>マチ</t>
    </rPh>
    <rPh sb="55" eb="57">
      <t>スイシン</t>
    </rPh>
    <rPh sb="57" eb="59">
      <t>ジョウレイ</t>
    </rPh>
    <rPh sb="60" eb="61">
      <t>モト</t>
    </rPh>
    <rPh sb="63" eb="65">
      <t>テツヅ</t>
    </rPh>
    <rPh sb="66" eb="68">
      <t>トシ</t>
    </rPh>
    <rPh sb="68" eb="70">
      <t>フッコウ</t>
    </rPh>
    <phoneticPr fontId="3"/>
  </si>
  <si>
    <t>街づくり計画担当係</t>
    <rPh sb="0" eb="1">
      <t>マチ</t>
    </rPh>
    <rPh sb="4" eb="6">
      <t>ケイカク</t>
    </rPh>
    <rPh sb="6" eb="8">
      <t>タントウ</t>
    </rPh>
    <rPh sb="8" eb="9">
      <t>カカリ</t>
    </rPh>
    <phoneticPr fontId="3"/>
  </si>
  <si>
    <t>建築審査会、都市計画審議会、都市計画に係る相談・指導等、国土利用計画、区画整理等の開発に係る認可、公有地の拡大の推進</t>
    <rPh sb="0" eb="2">
      <t>ケンチク</t>
    </rPh>
    <rPh sb="2" eb="4">
      <t>シンサ</t>
    </rPh>
    <rPh sb="4" eb="5">
      <t>カイ</t>
    </rPh>
    <rPh sb="6" eb="8">
      <t>トシ</t>
    </rPh>
    <rPh sb="8" eb="10">
      <t>ケイカク</t>
    </rPh>
    <rPh sb="10" eb="13">
      <t>シンギカイ</t>
    </rPh>
    <rPh sb="14" eb="16">
      <t>トシ</t>
    </rPh>
    <rPh sb="16" eb="18">
      <t>ケイカク</t>
    </rPh>
    <rPh sb="19" eb="20">
      <t>カカ</t>
    </rPh>
    <rPh sb="21" eb="23">
      <t>ソウダン</t>
    </rPh>
    <rPh sb="24" eb="27">
      <t>シドウナド</t>
    </rPh>
    <rPh sb="28" eb="30">
      <t>コクド</t>
    </rPh>
    <rPh sb="30" eb="32">
      <t>リヨウ</t>
    </rPh>
    <rPh sb="32" eb="34">
      <t>ケイカク</t>
    </rPh>
    <rPh sb="35" eb="37">
      <t>クカク</t>
    </rPh>
    <rPh sb="37" eb="40">
      <t>セイリナド</t>
    </rPh>
    <rPh sb="41" eb="43">
      <t>カイハツ</t>
    </rPh>
    <rPh sb="44" eb="45">
      <t>カカ</t>
    </rPh>
    <rPh sb="46" eb="48">
      <t>ニンカ</t>
    </rPh>
    <rPh sb="49" eb="52">
      <t>コウユウチ</t>
    </rPh>
    <rPh sb="53" eb="55">
      <t>カクダイ</t>
    </rPh>
    <rPh sb="56" eb="58">
      <t>スイシン</t>
    </rPh>
    <phoneticPr fontId="3"/>
  </si>
  <si>
    <t>都市計画係</t>
    <rPh sb="0" eb="2">
      <t>トシ</t>
    </rPh>
    <rPh sb="2" eb="4">
      <t>ケイカク</t>
    </rPh>
    <rPh sb="4" eb="5">
      <t>カカリ</t>
    </rPh>
    <phoneticPr fontId="3"/>
  </si>
  <si>
    <t>課内庶務</t>
    <rPh sb="0" eb="1">
      <t>カ</t>
    </rPh>
    <rPh sb="1" eb="2">
      <t>ナイ</t>
    </rPh>
    <rPh sb="2" eb="4">
      <t>ショム</t>
    </rPh>
    <phoneticPr fontId="3"/>
  </si>
  <si>
    <t>事務係</t>
    <rPh sb="0" eb="2">
      <t>ジム</t>
    </rPh>
    <rPh sb="2" eb="3">
      <t>カカリ</t>
    </rPh>
    <phoneticPr fontId="3"/>
  </si>
  <si>
    <t>交通安全対策担当課長</t>
    <rPh sb="0" eb="2">
      <t>コウツウ</t>
    </rPh>
    <rPh sb="2" eb="4">
      <t>アンゼン</t>
    </rPh>
    <rPh sb="4" eb="6">
      <t>タイサク</t>
    </rPh>
    <rPh sb="6" eb="8">
      <t>タントウ</t>
    </rPh>
    <rPh sb="8" eb="10">
      <t>カチョウ</t>
    </rPh>
    <phoneticPr fontId="3"/>
  </si>
  <si>
    <t>交通安全対策、自転車の活用推進、自転車の安全利用、自転車駐車場の整備に係る調整、自転車駐車場・自転車置場・自転車保管場所の管理、民営自転車等駐車場の整備に係る助成、路上の放置自転車等の対策、駐車場整備計画、公共駐車場の設置・管理、駐車場の整備に係る助成、路外駐車場の届出、違法駐車等の対策</t>
    <phoneticPr fontId="3"/>
  </si>
  <si>
    <t>交通安全対策係</t>
    <rPh sb="0" eb="2">
      <t>コウツウ</t>
    </rPh>
    <rPh sb="2" eb="4">
      <t>アンゼン</t>
    </rPh>
    <phoneticPr fontId="3"/>
  </si>
  <si>
    <t>新金貨物線の旅客化</t>
    <phoneticPr fontId="3"/>
  </si>
  <si>
    <t>新金線旅客化担当係</t>
    <rPh sb="0" eb="1">
      <t>シン</t>
    </rPh>
    <rPh sb="1" eb="2">
      <t>キン</t>
    </rPh>
    <rPh sb="2" eb="3">
      <t>セン</t>
    </rPh>
    <rPh sb="3" eb="5">
      <t>リョキャク</t>
    </rPh>
    <rPh sb="5" eb="6">
      <t>カ</t>
    </rPh>
    <rPh sb="6" eb="8">
      <t>タントウ</t>
    </rPh>
    <rPh sb="8" eb="9">
      <t>カカリ</t>
    </rPh>
    <phoneticPr fontId="3"/>
  </si>
  <si>
    <t>交通計画の立案・関係機関との連絡調整、交通政策に係る技術管理、課内庶務</t>
    <rPh sb="19" eb="21">
      <t>コウツウ</t>
    </rPh>
    <rPh sb="21" eb="23">
      <t>セイサク</t>
    </rPh>
    <rPh sb="24" eb="25">
      <t>カカ</t>
    </rPh>
    <rPh sb="26" eb="28">
      <t>ギジュツ</t>
    </rPh>
    <rPh sb="28" eb="30">
      <t>カンリ</t>
    </rPh>
    <rPh sb="31" eb="33">
      <t>カナイ</t>
    </rPh>
    <rPh sb="33" eb="35">
      <t>ショム</t>
    </rPh>
    <phoneticPr fontId="3"/>
  </si>
  <si>
    <t>交通計画係</t>
    <rPh sb="0" eb="2">
      <t>コウツウ</t>
    </rPh>
    <rPh sb="2" eb="4">
      <t>ケイカク</t>
    </rPh>
    <rPh sb="4" eb="5">
      <t>カカリ</t>
    </rPh>
    <phoneticPr fontId="3"/>
  </si>
  <si>
    <t>交通政策課</t>
    <rPh sb="0" eb="2">
      <t>コウツウ</t>
    </rPh>
    <rPh sb="2" eb="4">
      <t>セイサク</t>
    </rPh>
    <rPh sb="4" eb="5">
      <t>カ</t>
    </rPh>
    <phoneticPr fontId="3"/>
  </si>
  <si>
    <t>部事務事業に係る部内・他の部との調整、部事務事業に係る関係機関との連絡調整、部の事業計画・進行管理、水防、雨水流出抑制計画の指導、土木の技術管理</t>
    <rPh sb="19" eb="20">
      <t>ブ</t>
    </rPh>
    <rPh sb="20" eb="22">
      <t>ジム</t>
    </rPh>
    <rPh sb="22" eb="24">
      <t>ジギョウ</t>
    </rPh>
    <rPh sb="25" eb="26">
      <t>カカ</t>
    </rPh>
    <rPh sb="27" eb="29">
      <t>カンケイ</t>
    </rPh>
    <rPh sb="29" eb="31">
      <t>キカン</t>
    </rPh>
    <rPh sb="33" eb="35">
      <t>レンラク</t>
    </rPh>
    <rPh sb="35" eb="37">
      <t>チョウセイ</t>
    </rPh>
    <rPh sb="38" eb="39">
      <t>ブ</t>
    </rPh>
    <rPh sb="40" eb="42">
      <t>ジギョウ</t>
    </rPh>
    <rPh sb="42" eb="44">
      <t>ケイカク</t>
    </rPh>
    <rPh sb="45" eb="47">
      <t>シンコウ</t>
    </rPh>
    <rPh sb="47" eb="49">
      <t>カンリ</t>
    </rPh>
    <rPh sb="50" eb="52">
      <t>スイボウ</t>
    </rPh>
    <rPh sb="53" eb="55">
      <t>ウスイ</t>
    </rPh>
    <rPh sb="55" eb="57">
      <t>リュウシュツ</t>
    </rPh>
    <rPh sb="57" eb="59">
      <t>ヨクセイ</t>
    </rPh>
    <rPh sb="59" eb="61">
      <t>ケイカク</t>
    </rPh>
    <rPh sb="62" eb="64">
      <t>シドウ</t>
    </rPh>
    <rPh sb="65" eb="67">
      <t>ドボク</t>
    </rPh>
    <rPh sb="68" eb="70">
      <t>ギジュツ</t>
    </rPh>
    <rPh sb="70" eb="72">
      <t>カンリ</t>
    </rPh>
    <phoneticPr fontId="3"/>
  </si>
  <si>
    <t>事業調整担当係</t>
    <rPh sb="0" eb="2">
      <t>ジギョウ</t>
    </rPh>
    <rPh sb="2" eb="4">
      <t>チョウセイ</t>
    </rPh>
    <rPh sb="4" eb="6">
      <t>タントウ</t>
    </rPh>
    <rPh sb="6" eb="7">
      <t>カカリ</t>
    </rPh>
    <phoneticPr fontId="3"/>
  </si>
  <si>
    <t>社会資本整備総合交付金システムの総合調整、部課内庶務</t>
    <rPh sb="0" eb="2">
      <t>シャカイ</t>
    </rPh>
    <rPh sb="2" eb="4">
      <t>シホン</t>
    </rPh>
    <rPh sb="4" eb="6">
      <t>セイビ</t>
    </rPh>
    <rPh sb="6" eb="8">
      <t>ソウゴウ</t>
    </rPh>
    <rPh sb="8" eb="11">
      <t>コウフキン</t>
    </rPh>
    <rPh sb="16" eb="18">
      <t>ソウゴウ</t>
    </rPh>
    <rPh sb="18" eb="20">
      <t>チョウセイ</t>
    </rPh>
    <rPh sb="21" eb="22">
      <t>ブ</t>
    </rPh>
    <rPh sb="22" eb="23">
      <t>カ</t>
    </rPh>
    <rPh sb="23" eb="24">
      <t>ナイ</t>
    </rPh>
    <rPh sb="24" eb="26">
      <t>ショム</t>
    </rPh>
    <phoneticPr fontId="3"/>
  </si>
  <si>
    <t>事務係</t>
    <rPh sb="0" eb="2">
      <t>ジム</t>
    </rPh>
    <phoneticPr fontId="3"/>
  </si>
  <si>
    <t>街づくり担当部長</t>
    <rPh sb="0" eb="1">
      <t>マチ</t>
    </rPh>
    <rPh sb="4" eb="6">
      <t>タントウ</t>
    </rPh>
    <phoneticPr fontId="3"/>
  </si>
  <si>
    <t>交通・都市施設担当部長</t>
    <rPh sb="0" eb="2">
      <t>コウツウ</t>
    </rPh>
    <rPh sb="3" eb="5">
      <t>トシ</t>
    </rPh>
    <rPh sb="5" eb="7">
      <t>シセツ</t>
    </rPh>
    <phoneticPr fontId="3"/>
  </si>
  <si>
    <t>都市整備部</t>
    <rPh sb="2" eb="4">
      <t>セイビ</t>
    </rPh>
    <phoneticPr fontId="3"/>
  </si>
  <si>
    <t>子ども・若者計画、子ども・若者育成支援、課内庶務</t>
    <rPh sb="0" eb="1">
      <t>コ</t>
    </rPh>
    <rPh sb="4" eb="6">
      <t>ワカモノ</t>
    </rPh>
    <rPh sb="6" eb="8">
      <t>ケイカク</t>
    </rPh>
    <rPh sb="9" eb="10">
      <t>コ</t>
    </rPh>
    <rPh sb="13" eb="15">
      <t>ワカモノ</t>
    </rPh>
    <rPh sb="15" eb="17">
      <t>イクセイ</t>
    </rPh>
    <rPh sb="17" eb="19">
      <t>シエン</t>
    </rPh>
    <rPh sb="20" eb="22">
      <t>カナイ</t>
    </rPh>
    <rPh sb="22" eb="24">
      <t>ショム</t>
    </rPh>
    <phoneticPr fontId="3"/>
  </si>
  <si>
    <t>児童相談所の開設、課内庶務</t>
    <rPh sb="0" eb="2">
      <t>ジドウ</t>
    </rPh>
    <rPh sb="2" eb="4">
      <t>ソウダン</t>
    </rPh>
    <rPh sb="4" eb="5">
      <t>ジョ</t>
    </rPh>
    <rPh sb="6" eb="8">
      <t>カイセツ</t>
    </rPh>
    <rPh sb="9" eb="11">
      <t>カナイ</t>
    </rPh>
    <rPh sb="11" eb="13">
      <t>ショム</t>
    </rPh>
    <phoneticPr fontId="3"/>
  </si>
  <si>
    <t>児童相談所開設準備担当係</t>
    <rPh sb="0" eb="2">
      <t>ジドウ</t>
    </rPh>
    <rPh sb="2" eb="4">
      <t>ソウダン</t>
    </rPh>
    <rPh sb="4" eb="5">
      <t>ジョ</t>
    </rPh>
    <rPh sb="5" eb="7">
      <t>カイセツ</t>
    </rPh>
    <rPh sb="7" eb="9">
      <t>ジュンビ</t>
    </rPh>
    <rPh sb="9" eb="11">
      <t>タントウ</t>
    </rPh>
    <rPh sb="11" eb="12">
      <t>カカリ</t>
    </rPh>
    <phoneticPr fontId="3"/>
  </si>
  <si>
    <t>児童相談所開設準備室</t>
    <rPh sb="0" eb="2">
      <t>ジドウ</t>
    </rPh>
    <rPh sb="2" eb="4">
      <t>ソウダン</t>
    </rPh>
    <rPh sb="4" eb="5">
      <t>ジョ</t>
    </rPh>
    <rPh sb="5" eb="7">
      <t>カイセツ</t>
    </rPh>
    <rPh sb="7" eb="9">
      <t>ジュンビ</t>
    </rPh>
    <rPh sb="9" eb="10">
      <t>シツ</t>
    </rPh>
    <phoneticPr fontId="3"/>
  </si>
  <si>
    <t>子どもの発達相談、子どもの発達障害に係る保育園等の巡回・訪問指導、子どもの発達障害に係る関係機関との連絡調整、障害者総合支援法・児童福祉法に規定する相談支援事業、５歳児健康診査事業</t>
    <rPh sb="0" eb="1">
      <t>コ</t>
    </rPh>
    <rPh sb="4" eb="6">
      <t>ハッタツ</t>
    </rPh>
    <rPh sb="6" eb="8">
      <t>ソウダン</t>
    </rPh>
    <rPh sb="9" eb="10">
      <t>コ</t>
    </rPh>
    <rPh sb="13" eb="15">
      <t>ハッタツ</t>
    </rPh>
    <rPh sb="15" eb="17">
      <t>ショウガイ</t>
    </rPh>
    <rPh sb="18" eb="19">
      <t>カカ</t>
    </rPh>
    <rPh sb="20" eb="23">
      <t>ホイクエン</t>
    </rPh>
    <rPh sb="23" eb="24">
      <t>ナド</t>
    </rPh>
    <rPh sb="25" eb="27">
      <t>ジュンカイ</t>
    </rPh>
    <rPh sb="28" eb="30">
      <t>ホウモン</t>
    </rPh>
    <rPh sb="30" eb="32">
      <t>シドウ</t>
    </rPh>
    <rPh sb="44" eb="46">
      <t>カンケイ</t>
    </rPh>
    <rPh sb="46" eb="48">
      <t>キカン</t>
    </rPh>
    <rPh sb="50" eb="52">
      <t>レンラク</t>
    </rPh>
    <rPh sb="52" eb="54">
      <t>チョウセイ</t>
    </rPh>
    <rPh sb="55" eb="58">
      <t>ショウガイシャ</t>
    </rPh>
    <rPh sb="58" eb="60">
      <t>ソウゴウ</t>
    </rPh>
    <rPh sb="60" eb="62">
      <t>シエン</t>
    </rPh>
    <rPh sb="62" eb="63">
      <t>ホウ</t>
    </rPh>
    <rPh sb="64" eb="66">
      <t>ジドウ</t>
    </rPh>
    <rPh sb="66" eb="68">
      <t>フクシ</t>
    </rPh>
    <rPh sb="68" eb="69">
      <t>ホウ</t>
    </rPh>
    <rPh sb="70" eb="72">
      <t>キテイ</t>
    </rPh>
    <rPh sb="74" eb="76">
      <t>ソウダン</t>
    </rPh>
    <rPh sb="76" eb="78">
      <t>シエン</t>
    </rPh>
    <rPh sb="78" eb="80">
      <t>ジギョウ</t>
    </rPh>
    <rPh sb="82" eb="83">
      <t>サイ</t>
    </rPh>
    <rPh sb="83" eb="84">
      <t>ジ</t>
    </rPh>
    <rPh sb="84" eb="86">
      <t>ケンコウ</t>
    </rPh>
    <rPh sb="86" eb="88">
      <t>シンサ</t>
    </rPh>
    <rPh sb="88" eb="90">
      <t>ジギョウ</t>
    </rPh>
    <phoneticPr fontId="3"/>
  </si>
  <si>
    <t>母子保健、母子保健に係る医療費助成、母子保健事業に係る保健所・保健センターとの連絡調整</t>
    <rPh sb="0" eb="2">
      <t>ボシ</t>
    </rPh>
    <rPh sb="2" eb="4">
      <t>ホケン</t>
    </rPh>
    <rPh sb="5" eb="7">
      <t>ボシ</t>
    </rPh>
    <rPh sb="7" eb="9">
      <t>ホケン</t>
    </rPh>
    <rPh sb="10" eb="11">
      <t>カカ</t>
    </rPh>
    <rPh sb="12" eb="15">
      <t>イリョウヒ</t>
    </rPh>
    <rPh sb="15" eb="17">
      <t>ジョセイ</t>
    </rPh>
    <rPh sb="18" eb="20">
      <t>ボシ</t>
    </rPh>
    <rPh sb="20" eb="22">
      <t>ホケン</t>
    </rPh>
    <rPh sb="22" eb="24">
      <t>ジギョウ</t>
    </rPh>
    <rPh sb="25" eb="26">
      <t>カカ</t>
    </rPh>
    <rPh sb="27" eb="30">
      <t>ホケンジョ</t>
    </rPh>
    <rPh sb="31" eb="33">
      <t>ホケン</t>
    </rPh>
    <rPh sb="39" eb="41">
      <t>レンラク</t>
    </rPh>
    <rPh sb="41" eb="43">
      <t>チョウセイ</t>
    </rPh>
    <phoneticPr fontId="3"/>
  </si>
  <si>
    <t>母子保健係</t>
    <rPh sb="0" eb="2">
      <t>ボシ</t>
    </rPh>
    <rPh sb="2" eb="4">
      <t>ホケン</t>
    </rPh>
    <rPh sb="4" eb="5">
      <t>カカリ</t>
    </rPh>
    <phoneticPr fontId="3"/>
  </si>
  <si>
    <t>金町子どもセンター係</t>
    <rPh sb="0" eb="2">
      <t>カナマチ</t>
    </rPh>
    <rPh sb="2" eb="3">
      <t>コ</t>
    </rPh>
    <rPh sb="9" eb="10">
      <t>カカリ</t>
    </rPh>
    <phoneticPr fontId="3"/>
  </si>
  <si>
    <t>子ども総合センター（子どもの発達相談・母子保健に関するものを除く。）、課内庶務</t>
    <rPh sb="0" eb="1">
      <t>コ</t>
    </rPh>
    <rPh sb="3" eb="5">
      <t>ソウゴウ</t>
    </rPh>
    <rPh sb="10" eb="11">
      <t>コ</t>
    </rPh>
    <rPh sb="14" eb="16">
      <t>ハッタツ</t>
    </rPh>
    <rPh sb="16" eb="18">
      <t>ソウダン</t>
    </rPh>
    <rPh sb="19" eb="21">
      <t>ボシ</t>
    </rPh>
    <rPh sb="21" eb="23">
      <t>ホケン</t>
    </rPh>
    <rPh sb="24" eb="25">
      <t>カン</t>
    </rPh>
    <rPh sb="30" eb="31">
      <t>ノゾ</t>
    </rPh>
    <rPh sb="35" eb="37">
      <t>カナイ</t>
    </rPh>
    <rPh sb="37" eb="39">
      <t>ショム</t>
    </rPh>
    <phoneticPr fontId="3"/>
  </si>
  <si>
    <t>子ども家庭係</t>
    <rPh sb="0" eb="1">
      <t>コ</t>
    </rPh>
    <rPh sb="3" eb="5">
      <t>カテイ</t>
    </rPh>
    <rPh sb="5" eb="6">
      <t>カカリ</t>
    </rPh>
    <phoneticPr fontId="3"/>
  </si>
  <si>
    <t>保育を必要とする乳児・幼児その他の児童の保育</t>
    <rPh sb="0" eb="2">
      <t>ホイク</t>
    </rPh>
    <rPh sb="3" eb="5">
      <t>ヒツヨウ</t>
    </rPh>
    <rPh sb="8" eb="10">
      <t>ニュウジ</t>
    </rPh>
    <rPh sb="11" eb="13">
      <t>ヨウジ</t>
    </rPh>
    <rPh sb="15" eb="16">
      <t>タ</t>
    </rPh>
    <rPh sb="17" eb="19">
      <t>ジドウ</t>
    </rPh>
    <rPh sb="20" eb="22">
      <t>ホイク</t>
    </rPh>
    <phoneticPr fontId="3"/>
  </si>
  <si>
    <t>保育所</t>
    <rPh sb="0" eb="2">
      <t>ホイク</t>
    </rPh>
    <rPh sb="2" eb="3">
      <t>ショ</t>
    </rPh>
    <phoneticPr fontId="3"/>
  </si>
  <si>
    <t>保育の必要性の認定、保育施設等の利用調整、保育の実施・保育料等の徴収</t>
    <rPh sb="0" eb="2">
      <t>ホイク</t>
    </rPh>
    <rPh sb="3" eb="6">
      <t>ヒツヨウセイ</t>
    </rPh>
    <rPh sb="7" eb="9">
      <t>ニンテイ</t>
    </rPh>
    <rPh sb="10" eb="12">
      <t>ホイク</t>
    </rPh>
    <rPh sb="12" eb="15">
      <t>シセツトウ</t>
    </rPh>
    <rPh sb="16" eb="18">
      <t>リヨウ</t>
    </rPh>
    <rPh sb="18" eb="20">
      <t>チョウセイ</t>
    </rPh>
    <rPh sb="21" eb="23">
      <t>ホイク</t>
    </rPh>
    <rPh sb="24" eb="26">
      <t>ジッシ</t>
    </rPh>
    <rPh sb="27" eb="29">
      <t>ホイク</t>
    </rPh>
    <rPh sb="29" eb="31">
      <t>リョウトウ</t>
    </rPh>
    <rPh sb="32" eb="34">
      <t>チョウシュウ</t>
    </rPh>
    <phoneticPr fontId="3"/>
  </si>
  <si>
    <t>入園相談係</t>
    <phoneticPr fontId="3"/>
  </si>
  <si>
    <t>区立保育所の管理運営、課内庶務</t>
    <rPh sb="0" eb="2">
      <t>クリツ</t>
    </rPh>
    <rPh sb="2" eb="4">
      <t>ホイク</t>
    </rPh>
    <rPh sb="4" eb="5">
      <t>ジョ</t>
    </rPh>
    <rPh sb="6" eb="8">
      <t>カンリ</t>
    </rPh>
    <rPh sb="8" eb="10">
      <t>ウンエイ</t>
    </rPh>
    <rPh sb="11" eb="13">
      <t>カナイ</t>
    </rPh>
    <rPh sb="13" eb="15">
      <t>ショム</t>
    </rPh>
    <phoneticPr fontId="3"/>
  </si>
  <si>
    <t>保育管理係</t>
    <rPh sb="0" eb="1">
      <t>タモツ</t>
    </rPh>
    <rPh sb="1" eb="2">
      <t>イク</t>
    </rPh>
    <rPh sb="2" eb="4">
      <t>カンリ</t>
    </rPh>
    <rPh sb="4" eb="5">
      <t>カカリ</t>
    </rPh>
    <phoneticPr fontId="3"/>
  </si>
  <si>
    <t>福祉事務所子育て支援課の経理、母子・父子福祉資金・母子・父子福祉応急小口資金の貸付け・償還等・女性福祉資金の償還等、母子・父子福祉、児童福祉法に基づく助産の実施・母子保護の実施に要する費用の支払・自己負担金の徴収、母子・父子寡婦福祉法・児童福祉法に係る国庫支出金・都支出金等</t>
    <rPh sb="0" eb="2">
      <t>フクシ</t>
    </rPh>
    <rPh sb="2" eb="4">
      <t>ジム</t>
    </rPh>
    <rPh sb="4" eb="5">
      <t>ショ</t>
    </rPh>
    <rPh sb="5" eb="7">
      <t>コソダ</t>
    </rPh>
    <rPh sb="8" eb="10">
      <t>シエン</t>
    </rPh>
    <rPh sb="10" eb="11">
      <t>カ</t>
    </rPh>
    <rPh sb="12" eb="14">
      <t>ケイリ</t>
    </rPh>
    <rPh sb="15" eb="17">
      <t>ボシ</t>
    </rPh>
    <rPh sb="18" eb="20">
      <t>フシ</t>
    </rPh>
    <rPh sb="20" eb="22">
      <t>フクシ</t>
    </rPh>
    <rPh sb="22" eb="24">
      <t>シキン</t>
    </rPh>
    <rPh sb="25" eb="27">
      <t>ボシ</t>
    </rPh>
    <rPh sb="28" eb="30">
      <t>フシ</t>
    </rPh>
    <rPh sb="30" eb="32">
      <t>フクシ</t>
    </rPh>
    <rPh sb="32" eb="34">
      <t>オウキュウ</t>
    </rPh>
    <rPh sb="34" eb="36">
      <t>コグチ</t>
    </rPh>
    <rPh sb="36" eb="38">
      <t>シキン</t>
    </rPh>
    <rPh sb="39" eb="41">
      <t>カシツ</t>
    </rPh>
    <rPh sb="43" eb="45">
      <t>ショウカン</t>
    </rPh>
    <rPh sb="45" eb="46">
      <t>トウ</t>
    </rPh>
    <rPh sb="47" eb="49">
      <t>ジョセイ</t>
    </rPh>
    <rPh sb="49" eb="51">
      <t>フクシ</t>
    </rPh>
    <rPh sb="51" eb="53">
      <t>シキン</t>
    </rPh>
    <rPh sb="54" eb="56">
      <t>ショウカン</t>
    </rPh>
    <rPh sb="56" eb="57">
      <t>トウ</t>
    </rPh>
    <rPh sb="58" eb="60">
      <t>ボシ</t>
    </rPh>
    <rPh sb="61" eb="63">
      <t>フシ</t>
    </rPh>
    <rPh sb="63" eb="65">
      <t>フクシ</t>
    </rPh>
    <rPh sb="66" eb="68">
      <t>ジドウ</t>
    </rPh>
    <rPh sb="68" eb="70">
      <t>フクシ</t>
    </rPh>
    <rPh sb="70" eb="71">
      <t>ホウ</t>
    </rPh>
    <rPh sb="72" eb="73">
      <t>モト</t>
    </rPh>
    <rPh sb="75" eb="77">
      <t>ジョサン</t>
    </rPh>
    <rPh sb="78" eb="80">
      <t>ジッシ</t>
    </rPh>
    <rPh sb="81" eb="83">
      <t>ボシ</t>
    </rPh>
    <rPh sb="83" eb="85">
      <t>ホゴ</t>
    </rPh>
    <rPh sb="86" eb="88">
      <t>ジッシ</t>
    </rPh>
    <rPh sb="89" eb="90">
      <t>ヨウ</t>
    </rPh>
    <rPh sb="92" eb="94">
      <t>ヒヨウ</t>
    </rPh>
    <rPh sb="95" eb="97">
      <t>シハライ</t>
    </rPh>
    <rPh sb="98" eb="100">
      <t>ジコ</t>
    </rPh>
    <rPh sb="100" eb="103">
      <t>フタンキン</t>
    </rPh>
    <rPh sb="104" eb="106">
      <t>チョウシュウ</t>
    </rPh>
    <rPh sb="107" eb="109">
      <t>ボシ</t>
    </rPh>
    <rPh sb="110" eb="112">
      <t>フシ</t>
    </rPh>
    <rPh sb="112" eb="114">
      <t>カフ</t>
    </rPh>
    <rPh sb="114" eb="117">
      <t>フクシホウ</t>
    </rPh>
    <rPh sb="118" eb="120">
      <t>ジドウ</t>
    </rPh>
    <rPh sb="120" eb="122">
      <t>フクシ</t>
    </rPh>
    <rPh sb="122" eb="123">
      <t>ホウ</t>
    </rPh>
    <rPh sb="124" eb="125">
      <t>カカ</t>
    </rPh>
    <rPh sb="126" eb="128">
      <t>コッコ</t>
    </rPh>
    <rPh sb="128" eb="131">
      <t>シシュツキン</t>
    </rPh>
    <rPh sb="132" eb="133">
      <t>ト</t>
    </rPh>
    <rPh sb="133" eb="136">
      <t>シシュツキン</t>
    </rPh>
    <rPh sb="136" eb="137">
      <t>トウ</t>
    </rPh>
    <phoneticPr fontId="3"/>
  </si>
  <si>
    <t>※ひとり親家庭相談係</t>
    <rPh sb="9" eb="10">
      <t>カカリ</t>
    </rPh>
    <phoneticPr fontId="3"/>
  </si>
  <si>
    <t>児童手当・児童扶養手当・特別児童扶養手当・児童育成手当、ひとり親家庭等の医療費助成、子どもの医療費助成</t>
    <rPh sb="34" eb="35">
      <t>トウ</t>
    </rPh>
    <rPh sb="36" eb="39">
      <t>イリョウヒ</t>
    </rPh>
    <rPh sb="39" eb="41">
      <t>ジョセイ</t>
    </rPh>
    <rPh sb="42" eb="43">
      <t>コ</t>
    </rPh>
    <phoneticPr fontId="3"/>
  </si>
  <si>
    <t>児童手当係</t>
    <rPh sb="0" eb="1">
      <t>ジ</t>
    </rPh>
    <rPh sb="1" eb="2">
      <t>ワラベ</t>
    </rPh>
    <rPh sb="2" eb="3">
      <t>テ</t>
    </rPh>
    <rPh sb="3" eb="4">
      <t>トウ</t>
    </rPh>
    <rPh sb="4" eb="5">
      <t>カカリ</t>
    </rPh>
    <phoneticPr fontId="3"/>
  </si>
  <si>
    <t>私立幼稚園等との連絡調整、私立幼稚園等の運営に係る補助金等、私立幼稚園等の利用者に対する補助金等</t>
    <rPh sb="32" eb="35">
      <t>ヨウチエン</t>
    </rPh>
    <phoneticPr fontId="3"/>
  </si>
  <si>
    <t>私立幼稚園係</t>
    <rPh sb="0" eb="2">
      <t>シリツ</t>
    </rPh>
    <rPh sb="2" eb="5">
      <t>ヨウチエン</t>
    </rPh>
    <rPh sb="5" eb="6">
      <t>カカリ</t>
    </rPh>
    <phoneticPr fontId="3"/>
  </si>
  <si>
    <t>私立保育施設等との連絡調整、私立保育施設等の運営に係る補助金等、緊急一時保育・一時保育・病後児保育等、私立保育施設等の利用者に対する補助金等、課内庶務</t>
    <rPh sb="0" eb="2">
      <t>シリツ</t>
    </rPh>
    <rPh sb="2" eb="4">
      <t>ホイク</t>
    </rPh>
    <rPh sb="4" eb="6">
      <t>シセツ</t>
    </rPh>
    <rPh sb="6" eb="7">
      <t>トウ</t>
    </rPh>
    <rPh sb="9" eb="11">
      <t>レンラク</t>
    </rPh>
    <rPh sb="11" eb="13">
      <t>チョウセイ</t>
    </rPh>
    <rPh sb="14" eb="16">
      <t>シリツ</t>
    </rPh>
    <rPh sb="16" eb="18">
      <t>ホイク</t>
    </rPh>
    <rPh sb="18" eb="20">
      <t>シセツ</t>
    </rPh>
    <rPh sb="20" eb="21">
      <t>トウ</t>
    </rPh>
    <rPh sb="22" eb="24">
      <t>ウンエイ</t>
    </rPh>
    <rPh sb="25" eb="26">
      <t>カカ</t>
    </rPh>
    <rPh sb="27" eb="30">
      <t>ホジョキン</t>
    </rPh>
    <rPh sb="30" eb="31">
      <t>トウ</t>
    </rPh>
    <rPh sb="32" eb="34">
      <t>キンキュウ</t>
    </rPh>
    <rPh sb="34" eb="36">
      <t>イチジ</t>
    </rPh>
    <rPh sb="36" eb="38">
      <t>ホイク</t>
    </rPh>
    <rPh sb="39" eb="41">
      <t>イチジ</t>
    </rPh>
    <rPh sb="41" eb="43">
      <t>ホイク</t>
    </rPh>
    <rPh sb="44" eb="46">
      <t>ビョウゴ</t>
    </rPh>
    <rPh sb="46" eb="47">
      <t>ジ</t>
    </rPh>
    <rPh sb="47" eb="49">
      <t>ホイク</t>
    </rPh>
    <rPh sb="49" eb="50">
      <t>トウ</t>
    </rPh>
    <rPh sb="71" eb="73">
      <t>カナイ</t>
    </rPh>
    <rPh sb="73" eb="75">
      <t>ショム</t>
    </rPh>
    <phoneticPr fontId="3"/>
  </si>
  <si>
    <t>子育て支援係</t>
    <rPh sb="0" eb="2">
      <t>コソダ</t>
    </rPh>
    <rPh sb="3" eb="5">
      <t>シエン</t>
    </rPh>
    <rPh sb="5" eb="6">
      <t>カカリ</t>
    </rPh>
    <phoneticPr fontId="3"/>
  </si>
  <si>
    <t>子育て支援課</t>
    <rPh sb="0" eb="2">
      <t>コソダ</t>
    </rPh>
    <rPh sb="3" eb="5">
      <t>シエン</t>
    </rPh>
    <rPh sb="5" eb="6">
      <t>カ</t>
    </rPh>
    <phoneticPr fontId="3"/>
  </si>
  <si>
    <t>地域子ども・子育て支援事業、地域子育て支援拠点事業、一時預かり事業、子どもの健全育成の支援、子どもの健全育成の支援に係る関係機関との連携・調整、配慮を必要とする子ども・保護者に対する支援、地域の子育て支援体制の強化</t>
    <rPh sb="46" eb="47">
      <t>コ</t>
    </rPh>
    <phoneticPr fontId="3"/>
  </si>
  <si>
    <t>施設の利用公開、児童福祉・児童文化に関する資料の収集・整理・展示・利用・交換、児童福祉に関する行事、児童の健全な育成についての相談、児童厚生施設・児童の福祉を増進することを目的とする組織等との連絡</t>
    <rPh sb="93" eb="94">
      <t>トウ</t>
    </rPh>
    <phoneticPr fontId="3"/>
  </si>
  <si>
    <t>児童館</t>
    <rPh sb="0" eb="3">
      <t>ジドウカン</t>
    </rPh>
    <phoneticPr fontId="3"/>
  </si>
  <si>
    <t>子育て支援施設の施設更新、子育て支援サービスの拡充、私立保育所等の整備、私立保育所等の認可申請等、私立保育所等の整備に係る補助金等</t>
    <rPh sb="0" eb="2">
      <t>コソダ</t>
    </rPh>
    <rPh sb="3" eb="5">
      <t>シエン</t>
    </rPh>
    <rPh sb="5" eb="7">
      <t>シセツ</t>
    </rPh>
    <rPh sb="8" eb="10">
      <t>シセツ</t>
    </rPh>
    <rPh sb="10" eb="12">
      <t>コウシン</t>
    </rPh>
    <rPh sb="13" eb="15">
      <t>コソダ</t>
    </rPh>
    <rPh sb="16" eb="18">
      <t>シエン</t>
    </rPh>
    <rPh sb="23" eb="25">
      <t>カクジュウ</t>
    </rPh>
    <rPh sb="26" eb="28">
      <t>シリツ</t>
    </rPh>
    <rPh sb="28" eb="30">
      <t>ホイク</t>
    </rPh>
    <rPh sb="30" eb="31">
      <t>ジョ</t>
    </rPh>
    <rPh sb="31" eb="32">
      <t>トウ</t>
    </rPh>
    <rPh sb="33" eb="35">
      <t>セイビ</t>
    </rPh>
    <rPh sb="36" eb="38">
      <t>シリツ</t>
    </rPh>
    <rPh sb="38" eb="40">
      <t>ホイク</t>
    </rPh>
    <rPh sb="40" eb="41">
      <t>ジョ</t>
    </rPh>
    <rPh sb="41" eb="42">
      <t>トウ</t>
    </rPh>
    <rPh sb="43" eb="45">
      <t>ニンカ</t>
    </rPh>
    <rPh sb="45" eb="47">
      <t>シンセイ</t>
    </rPh>
    <rPh sb="47" eb="48">
      <t>トウ</t>
    </rPh>
    <rPh sb="49" eb="51">
      <t>シリツ</t>
    </rPh>
    <rPh sb="51" eb="53">
      <t>ホイク</t>
    </rPh>
    <rPh sb="53" eb="54">
      <t>ジョ</t>
    </rPh>
    <rPh sb="54" eb="55">
      <t>トウ</t>
    </rPh>
    <rPh sb="56" eb="58">
      <t>セイビ</t>
    </rPh>
    <rPh sb="59" eb="60">
      <t>カカ</t>
    </rPh>
    <rPh sb="61" eb="64">
      <t>ホジョキン</t>
    </rPh>
    <rPh sb="64" eb="65">
      <t>トウ</t>
    </rPh>
    <phoneticPr fontId="3"/>
  </si>
  <si>
    <t>子育て施設整備担当係</t>
    <rPh sb="0" eb="2">
      <t>コソダ</t>
    </rPh>
    <rPh sb="3" eb="5">
      <t>シセツ</t>
    </rPh>
    <rPh sb="5" eb="7">
      <t>セイビ</t>
    </rPh>
    <rPh sb="7" eb="9">
      <t>タントウ</t>
    </rPh>
    <rPh sb="9" eb="10">
      <t>カカリ</t>
    </rPh>
    <phoneticPr fontId="3"/>
  </si>
  <si>
    <t>特定教育・保育施設・特定地域型保育事業者等の確認・指導検査、家庭的保育事業者等の許可、放課後児童健全育成事業の届出・運営指導、認証保育所等の運営指導</t>
    <rPh sb="0" eb="2">
      <t>トクテイ</t>
    </rPh>
    <rPh sb="2" eb="4">
      <t>キョウイク</t>
    </rPh>
    <rPh sb="5" eb="7">
      <t>ホイク</t>
    </rPh>
    <rPh sb="7" eb="9">
      <t>シセツ</t>
    </rPh>
    <rPh sb="10" eb="12">
      <t>トクテイ</t>
    </rPh>
    <rPh sb="12" eb="14">
      <t>チイキ</t>
    </rPh>
    <rPh sb="14" eb="15">
      <t>ガタ</t>
    </rPh>
    <rPh sb="15" eb="17">
      <t>ホイク</t>
    </rPh>
    <rPh sb="17" eb="19">
      <t>ジギョウ</t>
    </rPh>
    <rPh sb="19" eb="20">
      <t>シャ</t>
    </rPh>
    <rPh sb="20" eb="21">
      <t>ナド</t>
    </rPh>
    <rPh sb="22" eb="24">
      <t>カクニン</t>
    </rPh>
    <rPh sb="25" eb="27">
      <t>シドウ</t>
    </rPh>
    <rPh sb="27" eb="29">
      <t>ケンサ</t>
    </rPh>
    <rPh sb="30" eb="32">
      <t>カテイ</t>
    </rPh>
    <rPh sb="32" eb="33">
      <t>テキ</t>
    </rPh>
    <rPh sb="33" eb="35">
      <t>ホイク</t>
    </rPh>
    <rPh sb="35" eb="37">
      <t>ジギョウ</t>
    </rPh>
    <rPh sb="37" eb="38">
      <t>シャ</t>
    </rPh>
    <rPh sb="38" eb="39">
      <t>ナド</t>
    </rPh>
    <rPh sb="40" eb="42">
      <t>キョカ</t>
    </rPh>
    <rPh sb="43" eb="46">
      <t>ホウカゴ</t>
    </rPh>
    <rPh sb="46" eb="48">
      <t>ジドウ</t>
    </rPh>
    <rPh sb="48" eb="50">
      <t>ケンゼン</t>
    </rPh>
    <rPh sb="50" eb="52">
      <t>イクセイ</t>
    </rPh>
    <rPh sb="52" eb="54">
      <t>ジギョウ</t>
    </rPh>
    <rPh sb="55" eb="57">
      <t>トドケデ</t>
    </rPh>
    <rPh sb="58" eb="60">
      <t>ウンエイ</t>
    </rPh>
    <rPh sb="60" eb="62">
      <t>シドウ</t>
    </rPh>
    <rPh sb="63" eb="65">
      <t>ニンショウ</t>
    </rPh>
    <rPh sb="65" eb="67">
      <t>ホイク</t>
    </rPh>
    <rPh sb="67" eb="68">
      <t>ショ</t>
    </rPh>
    <rPh sb="68" eb="69">
      <t>ナド</t>
    </rPh>
    <rPh sb="70" eb="72">
      <t>ウンエイ</t>
    </rPh>
    <rPh sb="72" eb="74">
      <t>シドウ</t>
    </rPh>
    <phoneticPr fontId="3"/>
  </si>
  <si>
    <t>認可指導係</t>
    <rPh sb="0" eb="2">
      <t>ニンカ</t>
    </rPh>
    <rPh sb="2" eb="4">
      <t>シドウ</t>
    </rPh>
    <rPh sb="4" eb="5">
      <t>カカリ</t>
    </rPh>
    <phoneticPr fontId="3"/>
  </si>
  <si>
    <t>区立児童福祉施設等の管理運営総括、児童福祉関係の国庫支出金･都支出金等の総括、ファミリーサポートセンターの運営、児童館・区立学童保育クラブの管理運営、子ども未来プラザの管理運営、部事務事業の調整・進行管理、子ども・子育て支援事業計画、妊娠届の受付・母子健康手帳の交付、区立学童保育クラブの入会・使用料の徴収、区立学童保育クラブの間食費の助成、部課内庶務</t>
    <rPh sb="0" eb="2">
      <t>クリツ</t>
    </rPh>
    <rPh sb="2" eb="4">
      <t>ジドウ</t>
    </rPh>
    <rPh sb="4" eb="6">
      <t>フクシ</t>
    </rPh>
    <rPh sb="6" eb="8">
      <t>シセツ</t>
    </rPh>
    <rPh sb="8" eb="9">
      <t>トウ</t>
    </rPh>
    <rPh sb="10" eb="12">
      <t>カンリ</t>
    </rPh>
    <rPh sb="12" eb="14">
      <t>ウンエイ</t>
    </rPh>
    <rPh sb="14" eb="16">
      <t>ソウカツ</t>
    </rPh>
    <rPh sb="56" eb="59">
      <t>ジドウカン</t>
    </rPh>
    <rPh sb="60" eb="62">
      <t>クリツ</t>
    </rPh>
    <rPh sb="62" eb="64">
      <t>ガクドウ</t>
    </rPh>
    <rPh sb="64" eb="66">
      <t>ホイク</t>
    </rPh>
    <rPh sb="70" eb="72">
      <t>カンリ</t>
    </rPh>
    <rPh sb="72" eb="74">
      <t>ウンエイ</t>
    </rPh>
    <rPh sb="75" eb="76">
      <t>コ</t>
    </rPh>
    <rPh sb="78" eb="80">
      <t>ミライ</t>
    </rPh>
    <rPh sb="84" eb="86">
      <t>カンリ</t>
    </rPh>
    <rPh sb="86" eb="88">
      <t>ウンエイ</t>
    </rPh>
    <rPh sb="103" eb="104">
      <t>コ</t>
    </rPh>
    <rPh sb="107" eb="109">
      <t>コソダ</t>
    </rPh>
    <rPh sb="110" eb="112">
      <t>シエン</t>
    </rPh>
    <rPh sb="112" eb="114">
      <t>ジギョウ</t>
    </rPh>
    <rPh sb="114" eb="116">
      <t>ケイカク</t>
    </rPh>
    <rPh sb="117" eb="119">
      <t>ニンシン</t>
    </rPh>
    <rPh sb="119" eb="120">
      <t>トドケ</t>
    </rPh>
    <rPh sb="121" eb="123">
      <t>ウケツケ</t>
    </rPh>
    <rPh sb="124" eb="126">
      <t>ボシ</t>
    </rPh>
    <rPh sb="126" eb="128">
      <t>ケンコウ</t>
    </rPh>
    <rPh sb="128" eb="130">
      <t>テチョウ</t>
    </rPh>
    <rPh sb="131" eb="133">
      <t>コウフ</t>
    </rPh>
    <rPh sb="134" eb="136">
      <t>クリツ</t>
    </rPh>
    <rPh sb="136" eb="138">
      <t>ガクドウ</t>
    </rPh>
    <rPh sb="138" eb="140">
      <t>ホイク</t>
    </rPh>
    <rPh sb="144" eb="146">
      <t>ニュウカイ</t>
    </rPh>
    <rPh sb="147" eb="150">
      <t>シヨウリョウ</t>
    </rPh>
    <rPh sb="151" eb="153">
      <t>チョウシュウ</t>
    </rPh>
    <rPh sb="154" eb="156">
      <t>クリツ</t>
    </rPh>
    <rPh sb="156" eb="158">
      <t>ガクドウ</t>
    </rPh>
    <rPh sb="158" eb="160">
      <t>ホイク</t>
    </rPh>
    <rPh sb="164" eb="166">
      <t>カンショク</t>
    </rPh>
    <rPh sb="166" eb="167">
      <t>ヒ</t>
    </rPh>
    <rPh sb="168" eb="170">
      <t>ジョセイ</t>
    </rPh>
    <phoneticPr fontId="3"/>
  </si>
  <si>
    <t>管理係</t>
    <rPh sb="0" eb="2">
      <t>カンリ</t>
    </rPh>
    <rPh sb="2" eb="3">
      <t>カカリ</t>
    </rPh>
    <phoneticPr fontId="3"/>
  </si>
  <si>
    <t>※の組織が福祉事務所</t>
    <phoneticPr fontId="3"/>
  </si>
  <si>
    <t>子育て支援部</t>
    <rPh sb="0" eb="1">
      <t>コ</t>
    </rPh>
    <rPh sb="1" eb="2">
      <t>イク</t>
    </rPh>
    <rPh sb="3" eb="4">
      <t>ササ</t>
    </rPh>
    <rPh sb="4" eb="5">
      <t>オン</t>
    </rPh>
    <rPh sb="5" eb="6">
      <t>ブ</t>
    </rPh>
    <phoneticPr fontId="3"/>
  </si>
  <si>
    <t>地域の保健サービス（母子保健に関するものを除く。）、医療費公費負担事業、要介護認定の申請受付、健康づくり事業、公害認定患者家庭療養事業</t>
    <rPh sb="0" eb="2">
      <t>チイキ</t>
    </rPh>
    <rPh sb="3" eb="5">
      <t>ホケン</t>
    </rPh>
    <rPh sb="15" eb="16">
      <t>カン</t>
    </rPh>
    <rPh sb="21" eb="22">
      <t>ノゾ</t>
    </rPh>
    <rPh sb="26" eb="29">
      <t>イリョウヒ</t>
    </rPh>
    <rPh sb="29" eb="31">
      <t>コウヒ</t>
    </rPh>
    <rPh sb="31" eb="33">
      <t>フタン</t>
    </rPh>
    <rPh sb="33" eb="35">
      <t>ジギョウ</t>
    </rPh>
    <rPh sb="36" eb="37">
      <t>ヨウ</t>
    </rPh>
    <rPh sb="37" eb="39">
      <t>カイゴ</t>
    </rPh>
    <rPh sb="39" eb="41">
      <t>ニンテイ</t>
    </rPh>
    <rPh sb="42" eb="44">
      <t>シンセイ</t>
    </rPh>
    <rPh sb="44" eb="46">
      <t>ウケツケ</t>
    </rPh>
    <rPh sb="47" eb="49">
      <t>ケンコウ</t>
    </rPh>
    <rPh sb="52" eb="54">
      <t>ジギョウ</t>
    </rPh>
    <rPh sb="55" eb="57">
      <t>コウガイ</t>
    </rPh>
    <rPh sb="57" eb="59">
      <t>ニンテイ</t>
    </rPh>
    <rPh sb="59" eb="61">
      <t>カンジャ</t>
    </rPh>
    <rPh sb="61" eb="63">
      <t>カテイ</t>
    </rPh>
    <rPh sb="63" eb="65">
      <t>リョウヨウ</t>
    </rPh>
    <rPh sb="65" eb="67">
      <t>ジギョウ</t>
    </rPh>
    <phoneticPr fontId="3"/>
  </si>
  <si>
    <t>◎水元保健センター
　保健サービス係</t>
    <rPh sb="1" eb="3">
      <t>ミズモト</t>
    </rPh>
    <rPh sb="3" eb="5">
      <t>ホケン</t>
    </rPh>
    <rPh sb="11" eb="13">
      <t>ホケン</t>
    </rPh>
    <rPh sb="17" eb="18">
      <t>カカリ</t>
    </rPh>
    <phoneticPr fontId="3"/>
  </si>
  <si>
    <t>地域の保健サービス（母子保健に関するものを除く。）、医療費公費負担事業、要介護認定の申請受付、健康づくり事業、公害認定患者家庭療養事業、課内庶務</t>
    <rPh sb="0" eb="2">
      <t>チイキ</t>
    </rPh>
    <rPh sb="3" eb="5">
      <t>ホケン</t>
    </rPh>
    <rPh sb="15" eb="16">
      <t>カン</t>
    </rPh>
    <rPh sb="21" eb="22">
      <t>ノゾ</t>
    </rPh>
    <rPh sb="26" eb="29">
      <t>イリョウヒ</t>
    </rPh>
    <rPh sb="29" eb="31">
      <t>コウヒ</t>
    </rPh>
    <rPh sb="31" eb="33">
      <t>フタン</t>
    </rPh>
    <rPh sb="33" eb="35">
      <t>ジギョウ</t>
    </rPh>
    <rPh sb="36" eb="37">
      <t>ヨウ</t>
    </rPh>
    <rPh sb="37" eb="39">
      <t>カイゴ</t>
    </rPh>
    <rPh sb="39" eb="41">
      <t>ニンテイ</t>
    </rPh>
    <rPh sb="42" eb="44">
      <t>シンセイ</t>
    </rPh>
    <rPh sb="44" eb="46">
      <t>ウケツケ</t>
    </rPh>
    <rPh sb="47" eb="49">
      <t>ケンコウ</t>
    </rPh>
    <rPh sb="52" eb="54">
      <t>ジギョウ</t>
    </rPh>
    <rPh sb="55" eb="57">
      <t>コウガイ</t>
    </rPh>
    <rPh sb="57" eb="59">
      <t>ニンテイ</t>
    </rPh>
    <rPh sb="59" eb="61">
      <t>カンジャ</t>
    </rPh>
    <rPh sb="61" eb="63">
      <t>カテイ</t>
    </rPh>
    <rPh sb="63" eb="65">
      <t>リョウヨウ</t>
    </rPh>
    <rPh sb="65" eb="67">
      <t>ジギョウ</t>
    </rPh>
    <rPh sb="68" eb="70">
      <t>カナイ</t>
    </rPh>
    <rPh sb="70" eb="72">
      <t>ショム</t>
    </rPh>
    <phoneticPr fontId="3"/>
  </si>
  <si>
    <t>◎保健サービス係</t>
    <rPh sb="1" eb="3">
      <t>ホケン</t>
    </rPh>
    <rPh sb="7" eb="8">
      <t>カカリ</t>
    </rPh>
    <phoneticPr fontId="3"/>
  </si>
  <si>
    <t>地域の保健サービス（母子保健に関するものを除く。）、医療費公費負担事業、要介護認定の申請受付、健康づくり事業、公害認定患者家庭療養事業</t>
    <rPh sb="0" eb="2">
      <t>チイキ</t>
    </rPh>
    <rPh sb="3" eb="5">
      <t>ホケン</t>
    </rPh>
    <rPh sb="15" eb="16">
      <t>カン</t>
    </rPh>
    <rPh sb="21" eb="22">
      <t>ノゾ</t>
    </rPh>
    <rPh sb="26" eb="29">
      <t>イリョウヒ</t>
    </rPh>
    <rPh sb="29" eb="31">
      <t>コウヒ</t>
    </rPh>
    <rPh sb="31" eb="33">
      <t>フタン</t>
    </rPh>
    <rPh sb="33" eb="35">
      <t>ジギョウ</t>
    </rPh>
    <rPh sb="36" eb="39">
      <t>ヨウカイゴ</t>
    </rPh>
    <rPh sb="39" eb="41">
      <t>ニンテイ</t>
    </rPh>
    <rPh sb="42" eb="44">
      <t>シンセイ</t>
    </rPh>
    <rPh sb="44" eb="46">
      <t>ウケツケ</t>
    </rPh>
    <rPh sb="47" eb="49">
      <t>ケンコウ</t>
    </rPh>
    <rPh sb="52" eb="54">
      <t>ジギョウ</t>
    </rPh>
    <rPh sb="55" eb="57">
      <t>コウガイ</t>
    </rPh>
    <rPh sb="57" eb="59">
      <t>ニンテイ</t>
    </rPh>
    <rPh sb="59" eb="61">
      <t>カンジャ</t>
    </rPh>
    <rPh sb="61" eb="63">
      <t>カテイ</t>
    </rPh>
    <rPh sb="63" eb="65">
      <t>リョウヨウ</t>
    </rPh>
    <rPh sb="65" eb="67">
      <t>ジギョウ</t>
    </rPh>
    <phoneticPr fontId="3"/>
  </si>
  <si>
    <t>◎新小岩保健センター
　保健サービス係</t>
    <rPh sb="1" eb="4">
      <t>シンコイワ</t>
    </rPh>
    <rPh sb="4" eb="6">
      <t>ホケン</t>
    </rPh>
    <rPh sb="12" eb="14">
      <t>ホケン</t>
    </rPh>
    <rPh sb="18" eb="19">
      <t>カカリ</t>
    </rPh>
    <phoneticPr fontId="3"/>
  </si>
  <si>
    <t>保健センターの予算・決算、保健センターの経理事務、地域の保健サービス（母子保健に関するものを除く。）、健康づくり事業、公害認定患者家庭療養事業、課内庶務</t>
    <rPh sb="0" eb="2">
      <t>ホケン</t>
    </rPh>
    <rPh sb="7" eb="9">
      <t>ヨサン</t>
    </rPh>
    <rPh sb="10" eb="12">
      <t>ケッサン</t>
    </rPh>
    <rPh sb="20" eb="22">
      <t>ケイリ</t>
    </rPh>
    <rPh sb="22" eb="24">
      <t>ジム</t>
    </rPh>
    <rPh sb="25" eb="27">
      <t>チイキ</t>
    </rPh>
    <rPh sb="28" eb="30">
      <t>ホケン</t>
    </rPh>
    <rPh sb="51" eb="53">
      <t>ケンコウ</t>
    </rPh>
    <rPh sb="56" eb="58">
      <t>ジギョウ</t>
    </rPh>
    <rPh sb="59" eb="61">
      <t>コウガイ</t>
    </rPh>
    <rPh sb="61" eb="63">
      <t>ニンテイ</t>
    </rPh>
    <rPh sb="63" eb="65">
      <t>カンジャ</t>
    </rPh>
    <rPh sb="65" eb="67">
      <t>カテイ</t>
    </rPh>
    <rPh sb="67" eb="69">
      <t>リョウヨウ</t>
    </rPh>
    <rPh sb="69" eb="71">
      <t>ジギョウ</t>
    </rPh>
    <rPh sb="72" eb="73">
      <t>カ</t>
    </rPh>
    <phoneticPr fontId="3"/>
  </si>
  <si>
    <t>新型感染症予防接種担当課長</t>
    <rPh sb="0" eb="2">
      <t>シンガタ</t>
    </rPh>
    <rPh sb="2" eb="5">
      <t>カンセンショウ</t>
    </rPh>
    <rPh sb="5" eb="7">
      <t>ヨボウ</t>
    </rPh>
    <rPh sb="7" eb="9">
      <t>セッシュ</t>
    </rPh>
    <phoneticPr fontId="3"/>
  </si>
  <si>
    <t>新型コロナウイルス感染症に係る予防接種に関する保健所との連絡調整</t>
    <rPh sb="0" eb="2">
      <t>シンガタ</t>
    </rPh>
    <rPh sb="9" eb="12">
      <t>カンセンショウ</t>
    </rPh>
    <rPh sb="13" eb="14">
      <t>カカ</t>
    </rPh>
    <rPh sb="15" eb="17">
      <t>ヨボウ</t>
    </rPh>
    <rPh sb="17" eb="19">
      <t>セッシュ</t>
    </rPh>
    <rPh sb="20" eb="21">
      <t>カン</t>
    </rPh>
    <rPh sb="23" eb="26">
      <t>ホケンジョ</t>
    </rPh>
    <rPh sb="28" eb="30">
      <t>レンラク</t>
    </rPh>
    <rPh sb="30" eb="32">
      <t>チョウセイ</t>
    </rPh>
    <phoneticPr fontId="3"/>
  </si>
  <si>
    <t>◎新型コロナ予防接種担当係</t>
    <rPh sb="1" eb="3">
      <t>シンガタ</t>
    </rPh>
    <rPh sb="6" eb="8">
      <t>ヨボウ</t>
    </rPh>
    <rPh sb="8" eb="10">
      <t>セッシュ</t>
    </rPh>
    <rPh sb="10" eb="12">
      <t>タントウ</t>
    </rPh>
    <rPh sb="12" eb="13">
      <t>カカリ</t>
    </rPh>
    <phoneticPr fontId="3"/>
  </si>
  <si>
    <t>感染症対策に関する保健所との連絡調整</t>
    <rPh sb="0" eb="3">
      <t>カンセンショウ</t>
    </rPh>
    <rPh sb="3" eb="5">
      <t>タイサク</t>
    </rPh>
    <rPh sb="6" eb="7">
      <t>カン</t>
    </rPh>
    <rPh sb="9" eb="12">
      <t>ホケンジョ</t>
    </rPh>
    <rPh sb="14" eb="16">
      <t>レンラク</t>
    </rPh>
    <rPh sb="16" eb="18">
      <t>チョウセイ</t>
    </rPh>
    <phoneticPr fontId="3"/>
  </si>
  <si>
    <t>◎感染症対策担当係</t>
    <rPh sb="1" eb="3">
      <t>カンセン</t>
    </rPh>
    <rPh sb="3" eb="4">
      <t>ショウ</t>
    </rPh>
    <rPh sb="4" eb="6">
      <t>タイサク</t>
    </rPh>
    <rPh sb="6" eb="8">
      <t>タントウ</t>
    </rPh>
    <rPh sb="8" eb="9">
      <t>カカリ</t>
    </rPh>
    <phoneticPr fontId="3"/>
  </si>
  <si>
    <t>医務に関する保健所との連絡調整</t>
    <rPh sb="0" eb="2">
      <t>イム</t>
    </rPh>
    <rPh sb="3" eb="4">
      <t>カン</t>
    </rPh>
    <rPh sb="6" eb="9">
      <t>ホケンジョ</t>
    </rPh>
    <rPh sb="11" eb="13">
      <t>レンラク</t>
    </rPh>
    <rPh sb="13" eb="15">
      <t>チョウセイ</t>
    </rPh>
    <phoneticPr fontId="3"/>
  </si>
  <si>
    <t>◎医務担当係</t>
    <rPh sb="1" eb="3">
      <t>イム</t>
    </rPh>
    <rPh sb="3" eb="5">
      <t>タントウ</t>
    </rPh>
    <rPh sb="5" eb="6">
      <t>カカリ</t>
    </rPh>
    <phoneticPr fontId="3"/>
  </si>
  <si>
    <t>課所掌事業に係る課・保健センターの予算・決算の総括、課所掌事業に係る課・保健センターの経理事務、保健予防に関する企画・保健センターとの連絡調整、難病患者福祉手当、難病に係る医療費助成等、肝炎の治療に係る医療費助成、小児慢性特定疾病に係る医療費助成等、障害者総合支援法に基づく扶助費の支払い（身体障害者及び知的障害者に係るものを除く。）、障害者総合支援法の規定による介護給付費等に係る費用の事業者への支払い等（身体障害者及び知的障害者に係るものを除く。）、障害者総合支援法の規定による介護給付費等に係る支給決定（身体障害者及び知的障害者に係るものを除く。）、精神保健（保健所に属するものを除く。）、心身障害者福祉手当（身体障害者及び知的障害者に係るものを除く。）、心身障害者の医療費の助成（身体障害者及び知的障害者に係るものを除く。）、自殺対策、課内庶務</t>
    <rPh sb="0" eb="1">
      <t>カ</t>
    </rPh>
    <rPh sb="1" eb="3">
      <t>ショショウ</t>
    </rPh>
    <rPh sb="3" eb="5">
      <t>ジギョウ</t>
    </rPh>
    <rPh sb="6" eb="7">
      <t>カカ</t>
    </rPh>
    <rPh sb="8" eb="9">
      <t>カ</t>
    </rPh>
    <rPh sb="10" eb="12">
      <t>ホケン</t>
    </rPh>
    <rPh sb="17" eb="19">
      <t>ヨサン</t>
    </rPh>
    <rPh sb="20" eb="22">
      <t>ケッサン</t>
    </rPh>
    <rPh sb="23" eb="25">
      <t>ソウカツ</t>
    </rPh>
    <rPh sb="43" eb="45">
      <t>ケイリ</t>
    </rPh>
    <rPh sb="45" eb="47">
      <t>ジム</t>
    </rPh>
    <rPh sb="48" eb="50">
      <t>ホケン</t>
    </rPh>
    <rPh sb="50" eb="52">
      <t>ヨボウ</t>
    </rPh>
    <rPh sb="53" eb="54">
      <t>カン</t>
    </rPh>
    <rPh sb="56" eb="58">
      <t>キカク</t>
    </rPh>
    <rPh sb="59" eb="61">
      <t>ホケン</t>
    </rPh>
    <rPh sb="67" eb="69">
      <t>レンラク</t>
    </rPh>
    <rPh sb="69" eb="71">
      <t>チョウセイ</t>
    </rPh>
    <rPh sb="72" eb="74">
      <t>ナンビョウ</t>
    </rPh>
    <rPh sb="74" eb="76">
      <t>カンジャ</t>
    </rPh>
    <rPh sb="76" eb="78">
      <t>フクシ</t>
    </rPh>
    <rPh sb="78" eb="80">
      <t>テアテ</t>
    </rPh>
    <rPh sb="81" eb="83">
      <t>ナンビョウ</t>
    </rPh>
    <rPh sb="84" eb="85">
      <t>カカ</t>
    </rPh>
    <rPh sb="86" eb="88">
      <t>イリョウ</t>
    </rPh>
    <rPh sb="88" eb="89">
      <t>ヒ</t>
    </rPh>
    <rPh sb="89" eb="91">
      <t>ジョセイ</t>
    </rPh>
    <rPh sb="91" eb="92">
      <t>トウ</t>
    </rPh>
    <rPh sb="93" eb="95">
      <t>カンエン</t>
    </rPh>
    <rPh sb="96" eb="98">
      <t>チリョウ</t>
    </rPh>
    <rPh sb="99" eb="100">
      <t>カカ</t>
    </rPh>
    <rPh sb="101" eb="103">
      <t>イリョウ</t>
    </rPh>
    <rPh sb="103" eb="104">
      <t>ヒ</t>
    </rPh>
    <rPh sb="104" eb="106">
      <t>ジョセイ</t>
    </rPh>
    <rPh sb="107" eb="109">
      <t>ショウニ</t>
    </rPh>
    <rPh sb="109" eb="111">
      <t>マンセイ</t>
    </rPh>
    <rPh sb="111" eb="113">
      <t>トクテイ</t>
    </rPh>
    <rPh sb="113" eb="115">
      <t>シッペイ</t>
    </rPh>
    <rPh sb="116" eb="117">
      <t>カカ</t>
    </rPh>
    <rPh sb="118" eb="120">
      <t>イリョウ</t>
    </rPh>
    <rPh sb="120" eb="121">
      <t>ヒ</t>
    </rPh>
    <rPh sb="121" eb="123">
      <t>ジョセイ</t>
    </rPh>
    <rPh sb="123" eb="124">
      <t>トウ</t>
    </rPh>
    <rPh sb="125" eb="128">
      <t>ショウガイシャ</t>
    </rPh>
    <rPh sb="128" eb="130">
      <t>ソウゴウ</t>
    </rPh>
    <rPh sb="130" eb="132">
      <t>シエン</t>
    </rPh>
    <rPh sb="132" eb="133">
      <t>ホウ</t>
    </rPh>
    <rPh sb="134" eb="135">
      <t>モト</t>
    </rPh>
    <rPh sb="137" eb="140">
      <t>フジョヒ</t>
    </rPh>
    <rPh sb="141" eb="143">
      <t>シハラ</t>
    </rPh>
    <rPh sb="145" eb="147">
      <t>シンタイ</t>
    </rPh>
    <rPh sb="147" eb="150">
      <t>ショウガイシャ</t>
    </rPh>
    <rPh sb="150" eb="151">
      <t>オヨ</t>
    </rPh>
    <rPh sb="152" eb="154">
      <t>チテキ</t>
    </rPh>
    <rPh sb="154" eb="157">
      <t>ショウガイシャ</t>
    </rPh>
    <rPh sb="158" eb="159">
      <t>カカ</t>
    </rPh>
    <rPh sb="163" eb="164">
      <t>ノゾ</t>
    </rPh>
    <rPh sb="168" eb="171">
      <t>ショウガイシャ</t>
    </rPh>
    <rPh sb="171" eb="173">
      <t>ソウゴウ</t>
    </rPh>
    <rPh sb="173" eb="175">
      <t>シエン</t>
    </rPh>
    <rPh sb="175" eb="176">
      <t>ホウ</t>
    </rPh>
    <rPh sb="177" eb="179">
      <t>キテイ</t>
    </rPh>
    <rPh sb="182" eb="184">
      <t>カイゴ</t>
    </rPh>
    <rPh sb="184" eb="186">
      <t>キュウフ</t>
    </rPh>
    <rPh sb="186" eb="187">
      <t>ヒ</t>
    </rPh>
    <rPh sb="187" eb="188">
      <t>トウ</t>
    </rPh>
    <rPh sb="189" eb="190">
      <t>カカ</t>
    </rPh>
    <rPh sb="191" eb="193">
      <t>ヒヨウ</t>
    </rPh>
    <rPh sb="194" eb="197">
      <t>ジギョウシャ</t>
    </rPh>
    <rPh sb="199" eb="201">
      <t>シハラ</t>
    </rPh>
    <rPh sb="202" eb="203">
      <t>トウ</t>
    </rPh>
    <rPh sb="204" eb="206">
      <t>シンタイ</t>
    </rPh>
    <rPh sb="206" eb="209">
      <t>ショウガイシャ</t>
    </rPh>
    <rPh sb="209" eb="210">
      <t>オヨ</t>
    </rPh>
    <rPh sb="211" eb="213">
      <t>チテキ</t>
    </rPh>
    <rPh sb="213" eb="216">
      <t>ショウガイシャ</t>
    </rPh>
    <rPh sb="217" eb="218">
      <t>カカ</t>
    </rPh>
    <rPh sb="222" eb="223">
      <t>ノゾ</t>
    </rPh>
    <rPh sb="227" eb="230">
      <t>ショウガイシャ</t>
    </rPh>
    <rPh sb="230" eb="232">
      <t>ソウゴウ</t>
    </rPh>
    <rPh sb="232" eb="234">
      <t>シエン</t>
    </rPh>
    <rPh sb="234" eb="235">
      <t>ホウ</t>
    </rPh>
    <rPh sb="236" eb="238">
      <t>キテイ</t>
    </rPh>
    <rPh sb="241" eb="243">
      <t>カイゴ</t>
    </rPh>
    <rPh sb="243" eb="245">
      <t>キュウフ</t>
    </rPh>
    <rPh sb="245" eb="246">
      <t>ヒ</t>
    </rPh>
    <rPh sb="246" eb="247">
      <t>トウ</t>
    </rPh>
    <rPh sb="248" eb="249">
      <t>カカ</t>
    </rPh>
    <rPh sb="250" eb="252">
      <t>シキュウ</t>
    </rPh>
    <rPh sb="252" eb="254">
      <t>ケッテイ</t>
    </rPh>
    <rPh sb="255" eb="257">
      <t>シンタイ</t>
    </rPh>
    <rPh sb="257" eb="260">
      <t>ショウガイシャ</t>
    </rPh>
    <rPh sb="260" eb="261">
      <t>オヨ</t>
    </rPh>
    <rPh sb="262" eb="264">
      <t>チテキ</t>
    </rPh>
    <rPh sb="264" eb="267">
      <t>ショウガイシャ</t>
    </rPh>
    <rPh sb="268" eb="269">
      <t>カカ</t>
    </rPh>
    <rPh sb="273" eb="274">
      <t>ノゾ</t>
    </rPh>
    <rPh sb="278" eb="280">
      <t>セイシン</t>
    </rPh>
    <rPh sb="280" eb="282">
      <t>ホケン</t>
    </rPh>
    <rPh sb="283" eb="286">
      <t>ホケンジョ</t>
    </rPh>
    <rPh sb="287" eb="288">
      <t>ゾク</t>
    </rPh>
    <rPh sb="293" eb="294">
      <t>ノゾ</t>
    </rPh>
    <rPh sb="298" eb="300">
      <t>シンシン</t>
    </rPh>
    <rPh sb="300" eb="303">
      <t>ショウガイシャ</t>
    </rPh>
    <rPh sb="303" eb="305">
      <t>フクシ</t>
    </rPh>
    <rPh sb="305" eb="307">
      <t>テアテ</t>
    </rPh>
    <rPh sb="331" eb="333">
      <t>シンシン</t>
    </rPh>
    <rPh sb="333" eb="336">
      <t>ショウガイシャ</t>
    </rPh>
    <rPh sb="337" eb="339">
      <t>イリョウ</t>
    </rPh>
    <rPh sb="339" eb="340">
      <t>ヒ</t>
    </rPh>
    <rPh sb="341" eb="343">
      <t>ジョセイ</t>
    </rPh>
    <rPh sb="344" eb="346">
      <t>シンタイ</t>
    </rPh>
    <rPh sb="346" eb="349">
      <t>ショウガイシャ</t>
    </rPh>
    <rPh sb="349" eb="350">
      <t>オヨ</t>
    </rPh>
    <rPh sb="351" eb="353">
      <t>チテキ</t>
    </rPh>
    <rPh sb="353" eb="356">
      <t>ショウガイシャ</t>
    </rPh>
    <rPh sb="357" eb="358">
      <t>カカ</t>
    </rPh>
    <rPh sb="362" eb="363">
      <t>ノゾ</t>
    </rPh>
    <rPh sb="367" eb="369">
      <t>ジサツ</t>
    </rPh>
    <rPh sb="369" eb="371">
      <t>タイサク</t>
    </rPh>
    <rPh sb="372" eb="373">
      <t>カ</t>
    </rPh>
    <rPh sb="373" eb="374">
      <t>ナイ</t>
    </rPh>
    <rPh sb="374" eb="376">
      <t>ショム</t>
    </rPh>
    <phoneticPr fontId="3"/>
  </si>
  <si>
    <t>◎保健予防係</t>
    <rPh sb="1" eb="2">
      <t>タモツ</t>
    </rPh>
    <rPh sb="2" eb="3">
      <t>ケン</t>
    </rPh>
    <rPh sb="3" eb="4">
      <t>ヨ</t>
    </rPh>
    <rPh sb="4" eb="5">
      <t>ボウ</t>
    </rPh>
    <rPh sb="5" eb="6">
      <t>カカリ</t>
    </rPh>
    <phoneticPr fontId="3"/>
  </si>
  <si>
    <t>保健予防課</t>
    <rPh sb="0" eb="1">
      <t>タモツ</t>
    </rPh>
    <rPh sb="1" eb="2">
      <t>ケン</t>
    </rPh>
    <rPh sb="2" eb="3">
      <t>ヨ</t>
    </rPh>
    <rPh sb="3" eb="4">
      <t>ボウ</t>
    </rPh>
    <rPh sb="4" eb="5">
      <t>カ</t>
    </rPh>
    <phoneticPr fontId="3"/>
  </si>
  <si>
    <t>歯科保健（母子保健に関するものを除く。）、ねたきり高齢者・障害者の歯科診療</t>
    <rPh sb="0" eb="2">
      <t>シカ</t>
    </rPh>
    <rPh sb="2" eb="4">
      <t>ホケン</t>
    </rPh>
    <rPh sb="25" eb="28">
      <t>コウレイシャ</t>
    </rPh>
    <rPh sb="29" eb="32">
      <t>ショウガイシャ</t>
    </rPh>
    <rPh sb="33" eb="35">
      <t>シカ</t>
    </rPh>
    <rPh sb="35" eb="37">
      <t>シンリョウ</t>
    </rPh>
    <phoneticPr fontId="3"/>
  </si>
  <si>
    <t>◎歯科保健担当係</t>
    <rPh sb="1" eb="3">
      <t>シカ</t>
    </rPh>
    <rPh sb="3" eb="5">
      <t>ホケン</t>
    </rPh>
    <rPh sb="5" eb="7">
      <t>タントウ</t>
    </rPh>
    <rPh sb="7" eb="8">
      <t>カカリ</t>
    </rPh>
    <phoneticPr fontId="3"/>
  </si>
  <si>
    <t>栄養推進（母子保健に関するものを除く。）</t>
    <rPh sb="0" eb="2">
      <t>エイヨウ</t>
    </rPh>
    <rPh sb="2" eb="4">
      <t>スイシン</t>
    </rPh>
    <phoneticPr fontId="3"/>
  </si>
  <si>
    <t>◎栄養推進担当係</t>
    <rPh sb="1" eb="3">
      <t>エイヨウ</t>
    </rPh>
    <rPh sb="3" eb="5">
      <t>スイシン</t>
    </rPh>
    <rPh sb="5" eb="7">
      <t>タントウ</t>
    </rPh>
    <rPh sb="7" eb="8">
      <t>カカリ</t>
    </rPh>
    <phoneticPr fontId="3"/>
  </si>
  <si>
    <t>医務（母子保健に関するものを除く。）</t>
    <rPh sb="0" eb="2">
      <t>イム</t>
    </rPh>
    <rPh sb="3" eb="5">
      <t>ボシ</t>
    </rPh>
    <rPh sb="5" eb="7">
      <t>ホケン</t>
    </rPh>
    <rPh sb="8" eb="9">
      <t>カン</t>
    </rPh>
    <rPh sb="14" eb="15">
      <t>ノゾ</t>
    </rPh>
    <phoneticPr fontId="3"/>
  </si>
  <si>
    <t>◎医務担当係</t>
    <rPh sb="1" eb="2">
      <t>イ</t>
    </rPh>
    <rPh sb="2" eb="3">
      <t>ツトム</t>
    </rPh>
    <rPh sb="3" eb="4">
      <t>ニナ</t>
    </rPh>
    <rPh sb="4" eb="5">
      <t>トウ</t>
    </rPh>
    <rPh sb="5" eb="6">
      <t>カカリ</t>
    </rPh>
    <phoneticPr fontId="3"/>
  </si>
  <si>
    <t>課所掌事業に係る課・保健センターの予算・決算の総括、課所掌事業に係る課・保健センターの経理事務、医師会・歯科医師会等との連絡調整、健康づくり、健康増進事業、成人保健対策、食育推進に関する計画・調整、喫煙対策（分煙化対策を含む。）、献血等の普及啓発、骨髄移植ドナー支援、健康づくりに関する企画・保健センターとの連絡調整、要介護認定の申請受付、診療放射線に関する保健所との連絡調整、課内庶務</t>
    <rPh sb="0" eb="1">
      <t>カ</t>
    </rPh>
    <rPh sb="1" eb="3">
      <t>ショショウ</t>
    </rPh>
    <rPh sb="3" eb="5">
      <t>ジギョウ</t>
    </rPh>
    <rPh sb="6" eb="7">
      <t>カカ</t>
    </rPh>
    <rPh sb="8" eb="9">
      <t>カ</t>
    </rPh>
    <rPh sb="10" eb="12">
      <t>ホケン</t>
    </rPh>
    <rPh sb="17" eb="19">
      <t>ヨサン</t>
    </rPh>
    <rPh sb="20" eb="22">
      <t>ケッサン</t>
    </rPh>
    <rPh sb="23" eb="25">
      <t>ソウカツ</t>
    </rPh>
    <rPh sb="43" eb="45">
      <t>ケイリ</t>
    </rPh>
    <rPh sb="45" eb="47">
      <t>ジム</t>
    </rPh>
    <rPh sb="48" eb="51">
      <t>イシカイ</t>
    </rPh>
    <rPh sb="52" eb="54">
      <t>シカ</t>
    </rPh>
    <rPh sb="54" eb="57">
      <t>イシカイ</t>
    </rPh>
    <rPh sb="65" eb="67">
      <t>ケンコウ</t>
    </rPh>
    <rPh sb="71" eb="73">
      <t>ケンコウ</t>
    </rPh>
    <rPh sb="73" eb="75">
      <t>ゾウシン</t>
    </rPh>
    <rPh sb="75" eb="77">
      <t>ジギョウ</t>
    </rPh>
    <rPh sb="85" eb="86">
      <t>ショク</t>
    </rPh>
    <rPh sb="86" eb="87">
      <t>イク</t>
    </rPh>
    <rPh sb="87" eb="89">
      <t>スイシン</t>
    </rPh>
    <rPh sb="90" eb="91">
      <t>カン</t>
    </rPh>
    <rPh sb="93" eb="95">
      <t>ケイカク</t>
    </rPh>
    <rPh sb="96" eb="98">
      <t>チョウセイ</t>
    </rPh>
    <rPh sb="124" eb="126">
      <t>コツズイ</t>
    </rPh>
    <rPh sb="126" eb="128">
      <t>イショク</t>
    </rPh>
    <rPh sb="131" eb="133">
      <t>シエン</t>
    </rPh>
    <rPh sb="134" eb="136">
      <t>ケンコウ</t>
    </rPh>
    <rPh sb="140" eb="141">
      <t>カン</t>
    </rPh>
    <rPh sb="143" eb="145">
      <t>キカク</t>
    </rPh>
    <rPh sb="146" eb="148">
      <t>ホケン</t>
    </rPh>
    <rPh sb="154" eb="156">
      <t>レンラク</t>
    </rPh>
    <rPh sb="156" eb="158">
      <t>チョウセイ</t>
    </rPh>
    <rPh sb="159" eb="160">
      <t>ヨウ</t>
    </rPh>
    <rPh sb="160" eb="162">
      <t>カイゴ</t>
    </rPh>
    <rPh sb="162" eb="164">
      <t>ニンテイ</t>
    </rPh>
    <rPh sb="165" eb="167">
      <t>シンセイ</t>
    </rPh>
    <rPh sb="167" eb="169">
      <t>ウケツケ</t>
    </rPh>
    <rPh sb="170" eb="172">
      <t>シンリョウ</t>
    </rPh>
    <rPh sb="172" eb="174">
      <t>ホウシャ</t>
    </rPh>
    <rPh sb="174" eb="175">
      <t>セン</t>
    </rPh>
    <rPh sb="176" eb="177">
      <t>カン</t>
    </rPh>
    <rPh sb="179" eb="182">
      <t>ホケンジョ</t>
    </rPh>
    <rPh sb="184" eb="186">
      <t>レンラク</t>
    </rPh>
    <rPh sb="186" eb="188">
      <t>チョウセイ</t>
    </rPh>
    <rPh sb="189" eb="191">
      <t>カナイ</t>
    </rPh>
    <rPh sb="191" eb="193">
      <t>ショム</t>
    </rPh>
    <phoneticPr fontId="3"/>
  </si>
  <si>
    <t>◎健康づくり係</t>
    <rPh sb="1" eb="3">
      <t>ケンコウ</t>
    </rPh>
    <rPh sb="6" eb="7">
      <t>カカリ</t>
    </rPh>
    <phoneticPr fontId="3"/>
  </si>
  <si>
    <t>食品衛生に関する保健所との連絡調整</t>
    <rPh sb="0" eb="2">
      <t>ショクヒン</t>
    </rPh>
    <rPh sb="2" eb="4">
      <t>エイセイ</t>
    </rPh>
    <rPh sb="5" eb="6">
      <t>カン</t>
    </rPh>
    <rPh sb="8" eb="11">
      <t>ホケンジョ</t>
    </rPh>
    <rPh sb="13" eb="15">
      <t>レンラク</t>
    </rPh>
    <rPh sb="15" eb="17">
      <t>チョウセイ</t>
    </rPh>
    <phoneticPr fontId="3"/>
  </si>
  <si>
    <t>◎食品衛生担当係</t>
    <rPh sb="1" eb="3">
      <t>ショクヒン</t>
    </rPh>
    <rPh sb="3" eb="5">
      <t>エイセイ</t>
    </rPh>
    <rPh sb="5" eb="7">
      <t>タントウ</t>
    </rPh>
    <rPh sb="7" eb="8">
      <t>カカリ</t>
    </rPh>
    <phoneticPr fontId="3"/>
  </si>
  <si>
    <t>環境衛生に関する保健所との連絡調整</t>
    <rPh sb="0" eb="2">
      <t>カンキョウ</t>
    </rPh>
    <rPh sb="2" eb="4">
      <t>エイセイ</t>
    </rPh>
    <rPh sb="5" eb="6">
      <t>カン</t>
    </rPh>
    <rPh sb="8" eb="11">
      <t>ホケンジョ</t>
    </rPh>
    <rPh sb="13" eb="15">
      <t>レンラク</t>
    </rPh>
    <rPh sb="15" eb="17">
      <t>チョウセイ</t>
    </rPh>
    <phoneticPr fontId="3"/>
  </si>
  <si>
    <t>◎環境衛生担当係</t>
    <rPh sb="1" eb="3">
      <t>カンキョウ</t>
    </rPh>
    <rPh sb="3" eb="5">
      <t>エイセイ</t>
    </rPh>
    <rPh sb="5" eb="7">
      <t>タントウ</t>
    </rPh>
    <rPh sb="7" eb="8">
      <t>カカリ</t>
    </rPh>
    <phoneticPr fontId="3"/>
  </si>
  <si>
    <t>医事・薬事に関する保健所との連絡調整、毒物・劇物に関する保健所との連絡調整</t>
    <rPh sb="0" eb="2">
      <t>イジ</t>
    </rPh>
    <rPh sb="3" eb="5">
      <t>ヤクジ</t>
    </rPh>
    <rPh sb="6" eb="7">
      <t>カン</t>
    </rPh>
    <rPh sb="9" eb="12">
      <t>ホケンジョ</t>
    </rPh>
    <rPh sb="14" eb="16">
      <t>レンラク</t>
    </rPh>
    <rPh sb="16" eb="18">
      <t>チョウセイ</t>
    </rPh>
    <rPh sb="19" eb="21">
      <t>ドクブツ</t>
    </rPh>
    <rPh sb="22" eb="24">
      <t>ゲキブツ</t>
    </rPh>
    <rPh sb="25" eb="26">
      <t>カン</t>
    </rPh>
    <rPh sb="28" eb="31">
      <t>ホケンジョ</t>
    </rPh>
    <rPh sb="33" eb="35">
      <t>レンラク</t>
    </rPh>
    <rPh sb="35" eb="37">
      <t>チョウセイ</t>
    </rPh>
    <phoneticPr fontId="3"/>
  </si>
  <si>
    <t>◎医薬担当係</t>
    <rPh sb="1" eb="3">
      <t>イヤク</t>
    </rPh>
    <rPh sb="3" eb="5">
      <t>タントウ</t>
    </rPh>
    <rPh sb="5" eb="6">
      <t>ガカリ</t>
    </rPh>
    <phoneticPr fontId="3"/>
  </si>
  <si>
    <t>課所掌事業に係る課の予算・決算の総括、課所掌事業に係る課の経理事務、生活衛生事業の企画立案、化製場等、食品衛生・環境衛生の事務、興行場法・旅館業法・公衆浴場法運営協議会、課内庶務</t>
    <rPh sb="0" eb="1">
      <t>カ</t>
    </rPh>
    <rPh sb="1" eb="3">
      <t>ショショウ</t>
    </rPh>
    <rPh sb="3" eb="5">
      <t>ジギョウ</t>
    </rPh>
    <rPh sb="6" eb="7">
      <t>カカ</t>
    </rPh>
    <rPh sb="8" eb="9">
      <t>カ</t>
    </rPh>
    <rPh sb="10" eb="12">
      <t>ヨサン</t>
    </rPh>
    <rPh sb="13" eb="15">
      <t>ケッサン</t>
    </rPh>
    <rPh sb="16" eb="18">
      <t>ソウカツ</t>
    </rPh>
    <rPh sb="29" eb="31">
      <t>ケイリ</t>
    </rPh>
    <rPh sb="31" eb="33">
      <t>ジム</t>
    </rPh>
    <rPh sb="34" eb="36">
      <t>セイカツ</t>
    </rPh>
    <rPh sb="36" eb="38">
      <t>エイセイ</t>
    </rPh>
    <rPh sb="38" eb="40">
      <t>ジギョウ</t>
    </rPh>
    <rPh sb="41" eb="43">
      <t>キカク</t>
    </rPh>
    <rPh sb="43" eb="45">
      <t>リツアン</t>
    </rPh>
    <rPh sb="46" eb="49">
      <t>カセイジョウ</t>
    </rPh>
    <rPh sb="72" eb="73">
      <t>ホウ</t>
    </rPh>
    <phoneticPr fontId="3"/>
  </si>
  <si>
    <t>◎生活衛生係</t>
    <rPh sb="1" eb="2">
      <t>ショウ</t>
    </rPh>
    <rPh sb="2" eb="3">
      <t>カツ</t>
    </rPh>
    <rPh sb="3" eb="4">
      <t>マモル</t>
    </rPh>
    <rPh sb="4" eb="5">
      <t>ショウ</t>
    </rPh>
    <rPh sb="5" eb="6">
      <t>カカリ</t>
    </rPh>
    <phoneticPr fontId="3"/>
  </si>
  <si>
    <t>生活衛生課</t>
    <rPh sb="0" eb="1">
      <t>ショウ</t>
    </rPh>
    <rPh sb="1" eb="2">
      <t>カツ</t>
    </rPh>
    <rPh sb="2" eb="3">
      <t>マモル</t>
    </rPh>
    <rPh sb="3" eb="4">
      <t>ショウ</t>
    </rPh>
    <rPh sb="4" eb="5">
      <t>カ</t>
    </rPh>
    <phoneticPr fontId="3"/>
  </si>
  <si>
    <t>健康の増進・公衆衛生の向上に関する企画・調整、健康の増進・公衆衛生の向上に関する情報の収集・提供・調整、地域保健医療制度、地域医療連携、健康危機管理、災害医療</t>
    <rPh sb="0" eb="2">
      <t>ケンコウ</t>
    </rPh>
    <rPh sb="3" eb="5">
      <t>ゾウシン</t>
    </rPh>
    <rPh sb="6" eb="8">
      <t>コウシュウ</t>
    </rPh>
    <rPh sb="8" eb="10">
      <t>エイセイ</t>
    </rPh>
    <rPh sb="11" eb="13">
      <t>コウジョウ</t>
    </rPh>
    <rPh sb="14" eb="15">
      <t>カン</t>
    </rPh>
    <rPh sb="17" eb="19">
      <t>キカク</t>
    </rPh>
    <rPh sb="20" eb="22">
      <t>チョウセイ</t>
    </rPh>
    <rPh sb="23" eb="25">
      <t>ケンコウ</t>
    </rPh>
    <rPh sb="26" eb="28">
      <t>ゾウシン</t>
    </rPh>
    <rPh sb="29" eb="31">
      <t>コウシュウ</t>
    </rPh>
    <rPh sb="31" eb="33">
      <t>エイセイ</t>
    </rPh>
    <rPh sb="34" eb="36">
      <t>コウジョウ</t>
    </rPh>
    <rPh sb="37" eb="38">
      <t>カン</t>
    </rPh>
    <rPh sb="40" eb="42">
      <t>ジョウホウ</t>
    </rPh>
    <rPh sb="43" eb="45">
      <t>シュウシュウ</t>
    </rPh>
    <rPh sb="46" eb="48">
      <t>テイキョウ</t>
    </rPh>
    <rPh sb="49" eb="51">
      <t>チョウセイ</t>
    </rPh>
    <rPh sb="52" eb="54">
      <t>チイキ</t>
    </rPh>
    <rPh sb="54" eb="56">
      <t>ホケン</t>
    </rPh>
    <rPh sb="56" eb="58">
      <t>イリョウ</t>
    </rPh>
    <rPh sb="58" eb="60">
      <t>セイド</t>
    </rPh>
    <rPh sb="61" eb="63">
      <t>チイキ</t>
    </rPh>
    <rPh sb="63" eb="65">
      <t>イリョウ</t>
    </rPh>
    <rPh sb="65" eb="67">
      <t>レンケイ</t>
    </rPh>
    <rPh sb="68" eb="70">
      <t>ケンコウ</t>
    </rPh>
    <rPh sb="70" eb="72">
      <t>キキ</t>
    </rPh>
    <rPh sb="72" eb="74">
      <t>カンリ</t>
    </rPh>
    <rPh sb="75" eb="77">
      <t>サイガイ</t>
    </rPh>
    <rPh sb="77" eb="79">
      <t>イリョウ</t>
    </rPh>
    <phoneticPr fontId="3"/>
  </si>
  <si>
    <t>公害健康被害の認定・補償、公害健康被害認定審査会・公害健康被害補償診療報酬審査会、公害健康被害に係る調査・事業、大気汚染に係る障害者の認定、大気汚染障害者認定審査会</t>
    <rPh sb="0" eb="2">
      <t>コウガイ</t>
    </rPh>
    <rPh sb="2" eb="4">
      <t>ケンコウ</t>
    </rPh>
    <rPh sb="4" eb="6">
      <t>ヒガイ</t>
    </rPh>
    <rPh sb="7" eb="9">
      <t>ニンテイ</t>
    </rPh>
    <rPh sb="10" eb="12">
      <t>ホショウ</t>
    </rPh>
    <rPh sb="13" eb="15">
      <t>コウガイ</t>
    </rPh>
    <rPh sb="15" eb="17">
      <t>ケンコウ</t>
    </rPh>
    <rPh sb="17" eb="19">
      <t>ヒガイ</t>
    </rPh>
    <rPh sb="19" eb="21">
      <t>ニンテイ</t>
    </rPh>
    <rPh sb="21" eb="24">
      <t>シンサカイ</t>
    </rPh>
    <rPh sb="25" eb="27">
      <t>コウガイ</t>
    </rPh>
    <rPh sb="27" eb="29">
      <t>ケンコウ</t>
    </rPh>
    <rPh sb="29" eb="31">
      <t>ヒガイ</t>
    </rPh>
    <rPh sb="31" eb="33">
      <t>ホショウ</t>
    </rPh>
    <rPh sb="33" eb="35">
      <t>シンリョウ</t>
    </rPh>
    <rPh sb="35" eb="37">
      <t>ホウシュウ</t>
    </rPh>
    <rPh sb="37" eb="40">
      <t>シンサカイ</t>
    </rPh>
    <rPh sb="41" eb="42">
      <t>コウ</t>
    </rPh>
    <rPh sb="48" eb="49">
      <t>カカ</t>
    </rPh>
    <phoneticPr fontId="3"/>
  </si>
  <si>
    <t>公害保健係</t>
    <rPh sb="0" eb="1">
      <t>オオヤケ</t>
    </rPh>
    <rPh sb="1" eb="2">
      <t>ガイ</t>
    </rPh>
    <rPh sb="2" eb="3">
      <t>タモツ</t>
    </rPh>
    <rPh sb="3" eb="4">
      <t>ケン</t>
    </rPh>
    <rPh sb="4" eb="5">
      <t>カカリ</t>
    </rPh>
    <phoneticPr fontId="3"/>
  </si>
  <si>
    <t>部内・保健所との連絡調整、部・保健所の予算・決算の総括、部・保健所の施設設備の維持管理の総括、薬物乱用防止の普及啓発、休日応急診療、保健衛生医療事務連絡会、部課内庶務</t>
    <rPh sb="0" eb="1">
      <t>ブ</t>
    </rPh>
    <rPh sb="1" eb="2">
      <t>ナイ</t>
    </rPh>
    <rPh sb="3" eb="6">
      <t>ホケンジョ</t>
    </rPh>
    <rPh sb="8" eb="10">
      <t>レンラク</t>
    </rPh>
    <rPh sb="10" eb="12">
      <t>チョウセイ</t>
    </rPh>
    <rPh sb="13" eb="14">
      <t>ブ</t>
    </rPh>
    <rPh sb="15" eb="18">
      <t>ホケンジョ</t>
    </rPh>
    <rPh sb="19" eb="21">
      <t>ヨサン</t>
    </rPh>
    <rPh sb="22" eb="24">
      <t>ケッサン</t>
    </rPh>
    <rPh sb="25" eb="27">
      <t>ソウカツ</t>
    </rPh>
    <rPh sb="28" eb="29">
      <t>ブ</t>
    </rPh>
    <rPh sb="30" eb="33">
      <t>ホケンジョ</t>
    </rPh>
    <rPh sb="34" eb="36">
      <t>シセツ</t>
    </rPh>
    <rPh sb="36" eb="38">
      <t>セツビ</t>
    </rPh>
    <rPh sb="39" eb="41">
      <t>イジ</t>
    </rPh>
    <rPh sb="41" eb="43">
      <t>カンリ</t>
    </rPh>
    <rPh sb="44" eb="46">
      <t>ソウカツ</t>
    </rPh>
    <rPh sb="47" eb="49">
      <t>ヤクブツ</t>
    </rPh>
    <rPh sb="49" eb="51">
      <t>ランヨウ</t>
    </rPh>
    <rPh sb="51" eb="52">
      <t>ボウ</t>
    </rPh>
    <rPh sb="59" eb="61">
      <t>キュウジツ</t>
    </rPh>
    <rPh sb="61" eb="63">
      <t>オウキュウ</t>
    </rPh>
    <rPh sb="63" eb="65">
      <t>シンリョウ</t>
    </rPh>
    <rPh sb="78" eb="79">
      <t>ブ</t>
    </rPh>
    <phoneticPr fontId="3"/>
  </si>
  <si>
    <t>◎庶務係</t>
    <rPh sb="1" eb="3">
      <t>ショム</t>
    </rPh>
    <rPh sb="3" eb="4">
      <t>カカリ</t>
    </rPh>
    <phoneticPr fontId="3"/>
  </si>
  <si>
    <t>地域保健課</t>
    <rPh sb="0" eb="1">
      <t>チ</t>
    </rPh>
    <rPh sb="1" eb="2">
      <t>イキ</t>
    </rPh>
    <rPh sb="2" eb="3">
      <t>タモツ</t>
    </rPh>
    <rPh sb="3" eb="4">
      <t>ケン</t>
    </rPh>
    <rPh sb="4" eb="5">
      <t>カ</t>
    </rPh>
    <phoneticPr fontId="3"/>
  </si>
  <si>
    <t>◎の組織が保健所</t>
    <rPh sb="5" eb="8">
      <t>ホケンジョ</t>
    </rPh>
    <phoneticPr fontId="3"/>
  </si>
  <si>
    <t>中国残留邦人等の円滑な帰国の促進並びに永住帰国した中国残留邦人等及び特定配偶者の自立の支援に関する法律に基づく支援</t>
    <rPh sb="0" eb="2">
      <t>チュウゴク</t>
    </rPh>
    <rPh sb="2" eb="4">
      <t>ザンリュウ</t>
    </rPh>
    <rPh sb="4" eb="6">
      <t>ホウジン</t>
    </rPh>
    <rPh sb="6" eb="7">
      <t>ナド</t>
    </rPh>
    <rPh sb="8" eb="10">
      <t>エンカツ</t>
    </rPh>
    <rPh sb="11" eb="13">
      <t>キコク</t>
    </rPh>
    <rPh sb="14" eb="16">
      <t>ソクシン</t>
    </rPh>
    <rPh sb="16" eb="17">
      <t>ナラ</t>
    </rPh>
    <rPh sb="19" eb="21">
      <t>エイジュウ</t>
    </rPh>
    <rPh sb="21" eb="23">
      <t>キコク</t>
    </rPh>
    <rPh sb="25" eb="27">
      <t>チュウゴク</t>
    </rPh>
    <rPh sb="27" eb="29">
      <t>ザンリュウ</t>
    </rPh>
    <rPh sb="29" eb="31">
      <t>ホウジン</t>
    </rPh>
    <rPh sb="31" eb="32">
      <t>ナド</t>
    </rPh>
    <rPh sb="32" eb="33">
      <t>オヨ</t>
    </rPh>
    <rPh sb="34" eb="36">
      <t>トクテイ</t>
    </rPh>
    <rPh sb="36" eb="39">
      <t>ハイグウシャ</t>
    </rPh>
    <rPh sb="40" eb="42">
      <t>ジリツ</t>
    </rPh>
    <rPh sb="43" eb="45">
      <t>シエン</t>
    </rPh>
    <rPh sb="46" eb="47">
      <t>カン</t>
    </rPh>
    <rPh sb="49" eb="51">
      <t>ホウリツ</t>
    </rPh>
    <rPh sb="52" eb="53">
      <t>モト</t>
    </rPh>
    <rPh sb="55" eb="57">
      <t>シエン</t>
    </rPh>
    <phoneticPr fontId="3"/>
  </si>
  <si>
    <t>中国帰国者支援担当係</t>
    <rPh sb="0" eb="2">
      <t>チュウゴク</t>
    </rPh>
    <rPh sb="2" eb="4">
      <t>キコク</t>
    </rPh>
    <rPh sb="4" eb="5">
      <t>シャ</t>
    </rPh>
    <rPh sb="5" eb="7">
      <t>シエン</t>
    </rPh>
    <rPh sb="7" eb="9">
      <t>タントウ</t>
    </rPh>
    <rPh sb="9" eb="10">
      <t>カカリ</t>
    </rPh>
    <phoneticPr fontId="3"/>
  </si>
  <si>
    <t>※生活第五係</t>
    <rPh sb="4" eb="5">
      <t>ゴ</t>
    </rPh>
    <phoneticPr fontId="3"/>
  </si>
  <si>
    <t>※生活第四係</t>
    <rPh sb="4" eb="5">
      <t>ヨン</t>
    </rPh>
    <phoneticPr fontId="3"/>
  </si>
  <si>
    <t>※生活第三係</t>
  </si>
  <si>
    <t>※生活第二係</t>
  </si>
  <si>
    <t>生活保護等に係る法外援護事務の調査</t>
    <rPh sb="4" eb="5">
      <t>トウ</t>
    </rPh>
    <phoneticPr fontId="3"/>
  </si>
  <si>
    <t>※生活第一係</t>
  </si>
  <si>
    <t>受付・面接相談、女性福祉</t>
    <phoneticPr fontId="3"/>
  </si>
  <si>
    <t>※相談係</t>
    <rPh sb="1" eb="2">
      <t>ソウ</t>
    </rPh>
    <phoneticPr fontId="3"/>
  </si>
  <si>
    <t>課・福祉事務所東生活課の経理、庁舎の維持管理、生活保護等に係る法外援護事務、生活保護法に基づく扶助費・措置費の支払等、区長が必要と認める個別的援護事務、課内庶務</t>
    <rPh sb="2" eb="4">
      <t>フクシ</t>
    </rPh>
    <rPh sb="4" eb="6">
      <t>ジム</t>
    </rPh>
    <rPh sb="6" eb="7">
      <t>ショ</t>
    </rPh>
    <rPh sb="7" eb="8">
      <t>ヒガシ</t>
    </rPh>
    <rPh sb="8" eb="10">
      <t>セイカツ</t>
    </rPh>
    <rPh sb="10" eb="11">
      <t>カ</t>
    </rPh>
    <phoneticPr fontId="3"/>
  </si>
  <si>
    <t>※管理係</t>
  </si>
  <si>
    <t>※生活第六係</t>
    <rPh sb="4" eb="5">
      <t>ロク</t>
    </rPh>
    <phoneticPr fontId="3"/>
  </si>
  <si>
    <t>※生活第四係</t>
  </si>
  <si>
    <t>※相談係</t>
  </si>
  <si>
    <t>課・福祉事務所西生活課の経理、生活保護等に係る法外援護事務、生活保護法に基づく扶助費・措置費の支払等、生活保護法に係る医療費の支払基金等への払込み、生活保護法に係る国庫支出金・都支出金等、区長が必要と認める個別的援護事務、課内庶務</t>
    <rPh sb="2" eb="4">
      <t>フクシ</t>
    </rPh>
    <rPh sb="4" eb="6">
      <t>ジム</t>
    </rPh>
    <rPh sb="6" eb="7">
      <t>ショ</t>
    </rPh>
    <rPh sb="7" eb="8">
      <t>ニシ</t>
    </rPh>
    <rPh sb="8" eb="10">
      <t>セイカツ</t>
    </rPh>
    <rPh sb="10" eb="11">
      <t>カ</t>
    </rPh>
    <rPh sb="51" eb="53">
      <t>セイカツ</t>
    </rPh>
    <rPh sb="53" eb="56">
      <t>ホゴホウ</t>
    </rPh>
    <rPh sb="57" eb="58">
      <t>カカ</t>
    </rPh>
    <rPh sb="59" eb="62">
      <t>イリョウヒ</t>
    </rPh>
    <rPh sb="63" eb="65">
      <t>シハライ</t>
    </rPh>
    <rPh sb="65" eb="68">
      <t>キキントウ</t>
    </rPh>
    <rPh sb="70" eb="72">
      <t>ハライコミ</t>
    </rPh>
    <rPh sb="74" eb="76">
      <t>セイカツ</t>
    </rPh>
    <rPh sb="76" eb="79">
      <t>ホゴホウ</t>
    </rPh>
    <rPh sb="80" eb="81">
      <t>カカ</t>
    </rPh>
    <rPh sb="82" eb="84">
      <t>コッコ</t>
    </rPh>
    <rPh sb="84" eb="87">
      <t>シシュツキン</t>
    </rPh>
    <rPh sb="88" eb="89">
      <t>ト</t>
    </rPh>
    <rPh sb="89" eb="92">
      <t>シシュツキン</t>
    </rPh>
    <rPh sb="92" eb="93">
      <t>トウ</t>
    </rPh>
    <rPh sb="94" eb="96">
      <t>クチョウ</t>
    </rPh>
    <rPh sb="97" eb="99">
      <t>ヒツヨウ</t>
    </rPh>
    <rPh sb="100" eb="101">
      <t>ミト</t>
    </rPh>
    <rPh sb="103" eb="106">
      <t>コベツテキ</t>
    </rPh>
    <rPh sb="106" eb="108">
      <t>エンゴ</t>
    </rPh>
    <rPh sb="108" eb="110">
      <t>ジム</t>
    </rPh>
    <rPh sb="111" eb="113">
      <t>カナイ</t>
    </rPh>
    <phoneticPr fontId="3"/>
  </si>
  <si>
    <t>西生活課</t>
  </si>
  <si>
    <t>介護保険被保険者の資格管理、介護保険被保険者証、介護保険料の賦課、保険料の収納・滞納整理・還付・充当、保険料の減免、介護保険事業に係るシステムの開発・運用・調整</t>
    <rPh sb="0" eb="2">
      <t>カイゴ</t>
    </rPh>
    <rPh sb="2" eb="4">
      <t>ホケン</t>
    </rPh>
    <rPh sb="4" eb="8">
      <t>ヒホケンシャ</t>
    </rPh>
    <rPh sb="14" eb="16">
      <t>カイゴ</t>
    </rPh>
    <rPh sb="16" eb="18">
      <t>ホケン</t>
    </rPh>
    <rPh sb="24" eb="26">
      <t>カイゴ</t>
    </rPh>
    <rPh sb="33" eb="36">
      <t>ホケンリョウ</t>
    </rPh>
    <rPh sb="51" eb="54">
      <t>ホケンリョウ</t>
    </rPh>
    <rPh sb="62" eb="64">
      <t>ジギョウ</t>
    </rPh>
    <rPh sb="65" eb="66">
      <t>カカ</t>
    </rPh>
    <phoneticPr fontId="3"/>
  </si>
  <si>
    <t>資格収納係</t>
  </si>
  <si>
    <t>要介護認定の申請受付、要介護認定の調査、介護認定審査会、他の係に属しない要介護認定</t>
    <phoneticPr fontId="3"/>
  </si>
  <si>
    <t>認定係</t>
    <rPh sb="0" eb="2">
      <t>ニンテイ</t>
    </rPh>
    <phoneticPr fontId="3"/>
  </si>
  <si>
    <t>介護サービス事業者の指導・育成支援、介護老人保健施設の実地指導、特別養護老人ホームの優先入所基準、地域密着型サービス事業者の指定、居宅介護支援事業者の指定</t>
    <rPh sb="0" eb="2">
      <t>カイゴ</t>
    </rPh>
    <rPh sb="6" eb="8">
      <t>ジギョウ</t>
    </rPh>
    <rPh sb="8" eb="9">
      <t>シャ</t>
    </rPh>
    <rPh sb="10" eb="12">
      <t>シドウ</t>
    </rPh>
    <rPh sb="13" eb="15">
      <t>イクセイ</t>
    </rPh>
    <rPh sb="15" eb="17">
      <t>シエン</t>
    </rPh>
    <rPh sb="18" eb="20">
      <t>カイゴ</t>
    </rPh>
    <rPh sb="20" eb="22">
      <t>ロウジン</t>
    </rPh>
    <rPh sb="22" eb="24">
      <t>ホケン</t>
    </rPh>
    <rPh sb="24" eb="26">
      <t>シセツ</t>
    </rPh>
    <rPh sb="27" eb="29">
      <t>ジッチ</t>
    </rPh>
    <rPh sb="29" eb="31">
      <t>シドウ</t>
    </rPh>
    <phoneticPr fontId="3"/>
  </si>
  <si>
    <t>事業者係</t>
    <rPh sb="0" eb="3">
      <t>ジギョウシャ</t>
    </rPh>
    <rPh sb="3" eb="4">
      <t>カカリ</t>
    </rPh>
    <phoneticPr fontId="3"/>
  </si>
  <si>
    <t>介護保険の給付、償還払の給付、高額介護サービス費等の貸付け、利用者負担金の減免、居宅介護住宅改修費等の申請受付、国民健康保険団体連合会との連絡調整、介護保険に係る給付の適正化、介護保険法に基づく訪問型サービス・通所型サービス（住民主体サービスを除く。）・介護予防支援事業</t>
    <phoneticPr fontId="3"/>
  </si>
  <si>
    <t>給付係</t>
    <rPh sb="0" eb="2">
      <t>キュウフ</t>
    </rPh>
    <rPh sb="2" eb="3">
      <t>カカリ</t>
    </rPh>
    <phoneticPr fontId="3"/>
  </si>
  <si>
    <t>介護保険事業計画、介護保険事業審議会、介護保険事業の企画・調整・統計、趣旨の普及、予算、課内庶務</t>
    <rPh sb="0" eb="2">
      <t>カイゴ</t>
    </rPh>
    <rPh sb="2" eb="4">
      <t>ホケン</t>
    </rPh>
    <rPh sb="4" eb="6">
      <t>ジギョウ</t>
    </rPh>
    <rPh sb="6" eb="8">
      <t>ケイカク</t>
    </rPh>
    <rPh sb="9" eb="11">
      <t>カイゴ</t>
    </rPh>
    <rPh sb="11" eb="13">
      <t>ホケン</t>
    </rPh>
    <rPh sb="13" eb="15">
      <t>ジギョウ</t>
    </rPh>
    <rPh sb="15" eb="18">
      <t>シンギカイ</t>
    </rPh>
    <rPh sb="19" eb="21">
      <t>カイゴ</t>
    </rPh>
    <rPh sb="21" eb="23">
      <t>ホケン</t>
    </rPh>
    <rPh sb="23" eb="25">
      <t>ジギョウ</t>
    </rPh>
    <rPh sb="26" eb="28">
      <t>キカク</t>
    </rPh>
    <rPh sb="29" eb="31">
      <t>チョウセイ</t>
    </rPh>
    <rPh sb="32" eb="34">
      <t>トウケイ</t>
    </rPh>
    <rPh sb="35" eb="37">
      <t>シュシ</t>
    </rPh>
    <rPh sb="38" eb="40">
      <t>フキュウ</t>
    </rPh>
    <rPh sb="41" eb="43">
      <t>ヨサン</t>
    </rPh>
    <rPh sb="44" eb="46">
      <t>カナイ</t>
    </rPh>
    <phoneticPr fontId="3"/>
  </si>
  <si>
    <t>介護保険課</t>
  </si>
  <si>
    <t>長寿医療・年金担当課長</t>
    <rPh sb="0" eb="2">
      <t>チョウジュ</t>
    </rPh>
    <rPh sb="2" eb="4">
      <t>イリョウ</t>
    </rPh>
    <rPh sb="5" eb="7">
      <t>ネンキン</t>
    </rPh>
    <rPh sb="7" eb="9">
      <t>タントウ</t>
    </rPh>
    <rPh sb="9" eb="11">
      <t>カチョウ</t>
    </rPh>
    <phoneticPr fontId="3"/>
  </si>
  <si>
    <t>国民健康保険制度等の調整、特定健康診査等の実施、特定健康診査等実施計画の策定</t>
    <rPh sb="0" eb="2">
      <t>コクミン</t>
    </rPh>
    <rPh sb="2" eb="4">
      <t>ケンコウ</t>
    </rPh>
    <rPh sb="4" eb="6">
      <t>ホケン</t>
    </rPh>
    <rPh sb="6" eb="9">
      <t>セイドナド</t>
    </rPh>
    <rPh sb="10" eb="12">
      <t>チョウセイ</t>
    </rPh>
    <rPh sb="13" eb="15">
      <t>トクテイ</t>
    </rPh>
    <rPh sb="15" eb="17">
      <t>ケンコウ</t>
    </rPh>
    <rPh sb="17" eb="20">
      <t>シンサナド</t>
    </rPh>
    <rPh sb="21" eb="23">
      <t>ジッシ</t>
    </rPh>
    <rPh sb="24" eb="26">
      <t>トクテイ</t>
    </rPh>
    <rPh sb="26" eb="28">
      <t>ケンコウ</t>
    </rPh>
    <rPh sb="28" eb="31">
      <t>シンサナド</t>
    </rPh>
    <rPh sb="31" eb="33">
      <t>ジッシ</t>
    </rPh>
    <rPh sb="33" eb="35">
      <t>ケイカク</t>
    </rPh>
    <rPh sb="36" eb="38">
      <t>サクテイ</t>
    </rPh>
    <phoneticPr fontId="3"/>
  </si>
  <si>
    <t>福祉年金、拠出年金の給付・相談、国民年金保険料の免除、国民年金保険被保険者の資格の得喪・適用審査事務、特別障害給付金の支給</t>
    <rPh sb="13" eb="15">
      <t>ソウダン</t>
    </rPh>
    <rPh sb="16" eb="18">
      <t>コクミン</t>
    </rPh>
    <rPh sb="18" eb="20">
      <t>ネンキン</t>
    </rPh>
    <rPh sb="20" eb="23">
      <t>ホケンリョウ</t>
    </rPh>
    <rPh sb="24" eb="26">
      <t>メンジョ</t>
    </rPh>
    <rPh sb="33" eb="37">
      <t>ヒホケンシャ</t>
    </rPh>
    <rPh sb="38" eb="40">
      <t>シカク</t>
    </rPh>
    <rPh sb="41" eb="42">
      <t>トク</t>
    </rPh>
    <rPh sb="42" eb="43">
      <t>ソウ</t>
    </rPh>
    <rPh sb="44" eb="46">
      <t>テキヨウ</t>
    </rPh>
    <rPh sb="46" eb="48">
      <t>シンサ</t>
    </rPh>
    <rPh sb="48" eb="50">
      <t>ジム</t>
    </rPh>
    <rPh sb="51" eb="53">
      <t>トクベツ</t>
    </rPh>
    <rPh sb="53" eb="55">
      <t>ショウガイ</t>
    </rPh>
    <rPh sb="55" eb="58">
      <t>キュウフキン</t>
    </rPh>
    <rPh sb="59" eb="61">
      <t>シキュウ</t>
    </rPh>
    <phoneticPr fontId="3"/>
  </si>
  <si>
    <t>国民年金係</t>
    <rPh sb="0" eb="2">
      <t>コクミン</t>
    </rPh>
    <rPh sb="2" eb="4">
      <t>ネンキン</t>
    </rPh>
    <rPh sb="4" eb="5">
      <t>カカリ</t>
    </rPh>
    <phoneticPr fontId="3"/>
  </si>
  <si>
    <t>保険料収納計画の立案、保険料の収納整理、保険料の納付指導・納付奨励、保険料の口座振替、保険料の督促・催告、保険料の滞納整理・滞納処分、保険料その他徴収金の嘱託・受託、過誤納金の還付・充当、保険料の証明、後期高齢者医療の事務のうち後期高齢者医療保険料の徴収等</t>
    <rPh sb="15" eb="17">
      <t>シュウノウ</t>
    </rPh>
    <rPh sb="17" eb="19">
      <t>セイリ</t>
    </rPh>
    <rPh sb="24" eb="26">
      <t>ノウフ</t>
    </rPh>
    <rPh sb="26" eb="28">
      <t>シドウ</t>
    </rPh>
    <rPh sb="29" eb="31">
      <t>ノウフ</t>
    </rPh>
    <rPh sb="31" eb="33">
      <t>ショウレイ</t>
    </rPh>
    <rPh sb="38" eb="40">
      <t>コウザ</t>
    </rPh>
    <rPh sb="40" eb="42">
      <t>フリカエ</t>
    </rPh>
    <rPh sb="47" eb="49">
      <t>トクソク</t>
    </rPh>
    <rPh sb="50" eb="52">
      <t>サイコク</t>
    </rPh>
    <rPh sb="57" eb="59">
      <t>タイノウ</t>
    </rPh>
    <rPh sb="59" eb="61">
      <t>セイリ</t>
    </rPh>
    <rPh sb="62" eb="64">
      <t>タイノウ</t>
    </rPh>
    <rPh sb="64" eb="66">
      <t>ショブン</t>
    </rPh>
    <rPh sb="67" eb="70">
      <t>ホケンリョウ</t>
    </rPh>
    <rPh sb="72" eb="73">
      <t>ホカ</t>
    </rPh>
    <rPh sb="73" eb="75">
      <t>チョウシュウ</t>
    </rPh>
    <rPh sb="75" eb="76">
      <t>キン</t>
    </rPh>
    <rPh sb="77" eb="79">
      <t>ショクタク</t>
    </rPh>
    <rPh sb="80" eb="82">
      <t>ジュタク</t>
    </rPh>
    <rPh sb="101" eb="103">
      <t>コウキ</t>
    </rPh>
    <rPh sb="103" eb="106">
      <t>コウレイシャ</t>
    </rPh>
    <rPh sb="106" eb="108">
      <t>イリョウ</t>
    </rPh>
    <rPh sb="109" eb="111">
      <t>ジム</t>
    </rPh>
    <rPh sb="114" eb="116">
      <t>コウキ</t>
    </rPh>
    <rPh sb="116" eb="118">
      <t>コウレイ</t>
    </rPh>
    <rPh sb="118" eb="119">
      <t>シャ</t>
    </rPh>
    <rPh sb="119" eb="121">
      <t>イリョウ</t>
    </rPh>
    <rPh sb="121" eb="124">
      <t>ホケンリョウ</t>
    </rPh>
    <rPh sb="125" eb="127">
      <t>チョウシュウ</t>
    </rPh>
    <rPh sb="127" eb="128">
      <t>ナド</t>
    </rPh>
    <phoneticPr fontId="3"/>
  </si>
  <si>
    <t>収納係</t>
  </si>
  <si>
    <t>療養の給付・療養費等、出産育児一時金・葬祭費・移送費、高額療養費資金の貸付、第三者行為、公害補償に係る求償、一部負担金の減免・徴収猶予、給付の不正・不当利得・過誤調整、後期高齢者医療の事務のうち療養の給付等に係る届出等、改正前老人保健法による医療事業</t>
    <rPh sb="9" eb="10">
      <t>トウ</t>
    </rPh>
    <rPh sb="11" eb="13">
      <t>シュッサン</t>
    </rPh>
    <rPh sb="13" eb="15">
      <t>イクジ</t>
    </rPh>
    <rPh sb="15" eb="18">
      <t>イチジキン</t>
    </rPh>
    <rPh sb="19" eb="21">
      <t>ソウサイ</t>
    </rPh>
    <rPh sb="21" eb="22">
      <t>ヒ</t>
    </rPh>
    <rPh sb="23" eb="25">
      <t>イソウ</t>
    </rPh>
    <rPh sb="25" eb="26">
      <t>ヒ</t>
    </rPh>
    <rPh sb="32" eb="34">
      <t>シキン</t>
    </rPh>
    <rPh sb="35" eb="37">
      <t>カシツ</t>
    </rPh>
    <rPh sb="49" eb="50">
      <t>カカ</t>
    </rPh>
    <rPh sb="56" eb="59">
      <t>フタンキン</t>
    </rPh>
    <rPh sb="60" eb="62">
      <t>ゲンメン</t>
    </rPh>
    <rPh sb="63" eb="65">
      <t>チョウシュウ</t>
    </rPh>
    <rPh sb="65" eb="67">
      <t>ユウヨ</t>
    </rPh>
    <rPh sb="84" eb="86">
      <t>コウキ</t>
    </rPh>
    <rPh sb="86" eb="89">
      <t>コウレイシャ</t>
    </rPh>
    <rPh sb="89" eb="91">
      <t>イリョウ</t>
    </rPh>
    <rPh sb="92" eb="94">
      <t>ジム</t>
    </rPh>
    <rPh sb="97" eb="99">
      <t>リョウヨウ</t>
    </rPh>
    <rPh sb="100" eb="103">
      <t>キュウフナド</t>
    </rPh>
    <rPh sb="104" eb="105">
      <t>カカ</t>
    </rPh>
    <rPh sb="106" eb="108">
      <t>トドケデ</t>
    </rPh>
    <rPh sb="108" eb="109">
      <t>ナド</t>
    </rPh>
    <phoneticPr fontId="3"/>
  </si>
  <si>
    <t>給付係</t>
  </si>
  <si>
    <t>後期高齢者医療の事務のうち被保険者の資格に係る届出等、東京都後期高齢者医療広域連合との連絡調整</t>
    <rPh sb="0" eb="2">
      <t>コウキ</t>
    </rPh>
    <rPh sb="2" eb="5">
      <t>コウレイシャ</t>
    </rPh>
    <rPh sb="5" eb="7">
      <t>イリョウ</t>
    </rPh>
    <rPh sb="8" eb="10">
      <t>ジム</t>
    </rPh>
    <rPh sb="13" eb="17">
      <t>ヒホケンシャ</t>
    </rPh>
    <rPh sb="18" eb="20">
      <t>シカク</t>
    </rPh>
    <rPh sb="21" eb="22">
      <t>カカ</t>
    </rPh>
    <rPh sb="23" eb="25">
      <t>トドケデ</t>
    </rPh>
    <rPh sb="25" eb="26">
      <t>ナド</t>
    </rPh>
    <rPh sb="27" eb="29">
      <t>トウキョウ</t>
    </rPh>
    <rPh sb="29" eb="30">
      <t>ト</t>
    </rPh>
    <rPh sb="30" eb="32">
      <t>コウキ</t>
    </rPh>
    <rPh sb="32" eb="35">
      <t>コウレイシャ</t>
    </rPh>
    <rPh sb="35" eb="37">
      <t>イリョウ</t>
    </rPh>
    <rPh sb="37" eb="39">
      <t>コウイキ</t>
    </rPh>
    <rPh sb="39" eb="41">
      <t>レンゴウ</t>
    </rPh>
    <rPh sb="43" eb="45">
      <t>レンラク</t>
    </rPh>
    <rPh sb="45" eb="47">
      <t>チョウセイ</t>
    </rPh>
    <phoneticPr fontId="3"/>
  </si>
  <si>
    <t>長寿医療係</t>
    <rPh sb="0" eb="2">
      <t>チョウジュ</t>
    </rPh>
    <rPh sb="2" eb="4">
      <t>イリョウ</t>
    </rPh>
    <rPh sb="4" eb="5">
      <t>カカリ</t>
    </rPh>
    <phoneticPr fontId="3"/>
  </si>
  <si>
    <t>国民健康保険被保険者の資格の得喪、国民健康保険被保険者証、国民健康保険料の賦課、保険料の減免、退職者医療制度</t>
    <rPh sb="0" eb="2">
      <t>コクミン</t>
    </rPh>
    <rPh sb="2" eb="4">
      <t>ケンコウ</t>
    </rPh>
    <rPh sb="4" eb="6">
      <t>ホケン</t>
    </rPh>
    <rPh sb="29" eb="31">
      <t>コクミン</t>
    </rPh>
    <rPh sb="31" eb="33">
      <t>ケンコウ</t>
    </rPh>
    <rPh sb="40" eb="43">
      <t>ホケンリョウ</t>
    </rPh>
    <phoneticPr fontId="3"/>
  </si>
  <si>
    <t>資格係</t>
  </si>
  <si>
    <t>国民健康保険事業の企画・調査・統計、国民健康保険事業の趣旨の普及、国民健康保険運営協議会、国民健康保険団体連合会その他の団体との連絡調整、国民健康保険事業の保健事業、国民健康保険事業特別会計・後期高齢者医療事業特別会計、国民年金事務に係る国庫支出金、課内庶務</t>
    <rPh sb="27" eb="29">
      <t>シュシ</t>
    </rPh>
    <rPh sb="30" eb="32">
      <t>フキュウ</t>
    </rPh>
    <rPh sb="33" eb="35">
      <t>コクミン</t>
    </rPh>
    <rPh sb="35" eb="37">
      <t>ケンコウ</t>
    </rPh>
    <rPh sb="37" eb="39">
      <t>ホケン</t>
    </rPh>
    <rPh sb="45" eb="47">
      <t>コクミン</t>
    </rPh>
    <rPh sb="47" eb="49">
      <t>ケンコウ</t>
    </rPh>
    <rPh sb="49" eb="51">
      <t>ホケン</t>
    </rPh>
    <rPh sb="51" eb="53">
      <t>ダンタイ</t>
    </rPh>
    <rPh sb="53" eb="56">
      <t>レンゴウカイ</t>
    </rPh>
    <rPh sb="58" eb="59">
      <t>タ</t>
    </rPh>
    <rPh sb="60" eb="62">
      <t>ダンタイ</t>
    </rPh>
    <rPh sb="64" eb="65">
      <t>レン</t>
    </rPh>
    <rPh sb="80" eb="82">
      <t>ジギョウ</t>
    </rPh>
    <rPh sb="83" eb="85">
      <t>コクミン</t>
    </rPh>
    <rPh sb="85" eb="87">
      <t>ケンコウ</t>
    </rPh>
    <rPh sb="87" eb="89">
      <t>ホケン</t>
    </rPh>
    <rPh sb="89" eb="91">
      <t>ジギョウ</t>
    </rPh>
    <rPh sb="91" eb="93">
      <t>トクベツ</t>
    </rPh>
    <rPh sb="93" eb="95">
      <t>カイケイ</t>
    </rPh>
    <rPh sb="96" eb="98">
      <t>コウキ</t>
    </rPh>
    <rPh sb="98" eb="101">
      <t>コウレイシャ</t>
    </rPh>
    <rPh sb="101" eb="103">
      <t>イリョウ</t>
    </rPh>
    <rPh sb="103" eb="105">
      <t>ジギョウ</t>
    </rPh>
    <rPh sb="105" eb="107">
      <t>トクベツ</t>
    </rPh>
    <rPh sb="107" eb="109">
      <t>カイケイ</t>
    </rPh>
    <rPh sb="110" eb="112">
      <t>コクミン</t>
    </rPh>
    <rPh sb="112" eb="114">
      <t>ネンキン</t>
    </rPh>
    <rPh sb="114" eb="116">
      <t>ジム</t>
    </rPh>
    <rPh sb="117" eb="118">
      <t>カカ</t>
    </rPh>
    <rPh sb="119" eb="121">
      <t>コッコ</t>
    </rPh>
    <rPh sb="121" eb="124">
      <t>シシュツキン</t>
    </rPh>
    <phoneticPr fontId="3"/>
  </si>
  <si>
    <t>国保年金課</t>
    <rPh sb="2" eb="3">
      <t>トシ</t>
    </rPh>
    <rPh sb="3" eb="4">
      <t>キン</t>
    </rPh>
    <rPh sb="4" eb="5">
      <t>カ</t>
    </rPh>
    <phoneticPr fontId="3"/>
  </si>
  <si>
    <t>〃</t>
    <phoneticPr fontId="3"/>
  </si>
  <si>
    <t>発達支援第二係</t>
    <rPh sb="0" eb="2">
      <t>ハッタツ</t>
    </rPh>
    <rPh sb="2" eb="4">
      <t>シエン</t>
    </rPh>
    <rPh sb="4" eb="6">
      <t>ダイニ</t>
    </rPh>
    <rPh sb="6" eb="7">
      <t>カカリ</t>
    </rPh>
    <phoneticPr fontId="3"/>
  </si>
  <si>
    <t>子ども発達センター、知的障害児等に対する療育支援・知的障害児等に対する指導内容の保育園等との調整</t>
    <rPh sb="0" eb="1">
      <t>コ</t>
    </rPh>
    <rPh sb="3" eb="5">
      <t>ハッタツ</t>
    </rPh>
    <rPh sb="10" eb="12">
      <t>チテキ</t>
    </rPh>
    <rPh sb="12" eb="15">
      <t>ショウガイジ</t>
    </rPh>
    <rPh sb="15" eb="16">
      <t>トウ</t>
    </rPh>
    <rPh sb="17" eb="18">
      <t>タイ</t>
    </rPh>
    <rPh sb="20" eb="22">
      <t>リョウイク</t>
    </rPh>
    <rPh sb="22" eb="24">
      <t>シエン</t>
    </rPh>
    <rPh sb="30" eb="31">
      <t>トウ</t>
    </rPh>
    <rPh sb="35" eb="37">
      <t>シドウ</t>
    </rPh>
    <rPh sb="37" eb="39">
      <t>ナイヨウ</t>
    </rPh>
    <rPh sb="40" eb="43">
      <t>ホイクエン</t>
    </rPh>
    <rPh sb="43" eb="44">
      <t>ナド</t>
    </rPh>
    <rPh sb="46" eb="48">
      <t>チョウセイ</t>
    </rPh>
    <phoneticPr fontId="3"/>
  </si>
  <si>
    <t>発達支援第一係</t>
    <rPh sb="0" eb="2">
      <t>ハッタツ</t>
    </rPh>
    <rPh sb="2" eb="4">
      <t>シエン</t>
    </rPh>
    <rPh sb="4" eb="6">
      <t>ダイイチ</t>
    </rPh>
    <rPh sb="6" eb="7">
      <t>カカリ</t>
    </rPh>
    <phoneticPr fontId="3"/>
  </si>
  <si>
    <t>障害者生活介護事業所、特別支援学校・区内の通所施設等との連絡調整</t>
    <rPh sb="0" eb="3">
      <t>ショウガイシャ</t>
    </rPh>
    <rPh sb="3" eb="7">
      <t>セイカツカイゴ</t>
    </rPh>
    <rPh sb="7" eb="9">
      <t>ジギョウ</t>
    </rPh>
    <rPh sb="9" eb="10">
      <t>ショ</t>
    </rPh>
    <rPh sb="11" eb="13">
      <t>トクベツ</t>
    </rPh>
    <rPh sb="13" eb="15">
      <t>シエン</t>
    </rPh>
    <rPh sb="15" eb="17">
      <t>ガッコウ</t>
    </rPh>
    <rPh sb="18" eb="20">
      <t>クナイ</t>
    </rPh>
    <rPh sb="19" eb="20">
      <t>ガック</t>
    </rPh>
    <rPh sb="21" eb="22">
      <t>ツウ</t>
    </rPh>
    <rPh sb="22" eb="23">
      <t>ショ</t>
    </rPh>
    <rPh sb="23" eb="25">
      <t>シセツ</t>
    </rPh>
    <rPh sb="25" eb="26">
      <t>トウ</t>
    </rPh>
    <rPh sb="28" eb="30">
      <t>レンラク</t>
    </rPh>
    <rPh sb="30" eb="32">
      <t>チョウセイ</t>
    </rPh>
    <phoneticPr fontId="3"/>
  </si>
  <si>
    <t>通所施設係</t>
    <rPh sb="0" eb="2">
      <t>ツウショ</t>
    </rPh>
    <rPh sb="2" eb="4">
      <t>シセツ</t>
    </rPh>
    <rPh sb="4" eb="5">
      <t>カカリ</t>
    </rPh>
    <phoneticPr fontId="3"/>
  </si>
  <si>
    <t>地域活動支援センター、自立訓練事業所、障害者に対する地域生活支援</t>
    <rPh sb="0" eb="2">
      <t>チイキ</t>
    </rPh>
    <rPh sb="2" eb="4">
      <t>カツドウ</t>
    </rPh>
    <rPh sb="4" eb="6">
      <t>シエン</t>
    </rPh>
    <rPh sb="11" eb="13">
      <t>ジリツ</t>
    </rPh>
    <rPh sb="13" eb="15">
      <t>クンレン</t>
    </rPh>
    <rPh sb="15" eb="18">
      <t>ジギョウショ</t>
    </rPh>
    <rPh sb="19" eb="22">
      <t>ショウガイシャ</t>
    </rPh>
    <rPh sb="23" eb="24">
      <t>タイ</t>
    </rPh>
    <rPh sb="26" eb="28">
      <t>チイキ</t>
    </rPh>
    <rPh sb="28" eb="30">
      <t>セイカツ</t>
    </rPh>
    <rPh sb="30" eb="32">
      <t>シエン</t>
    </rPh>
    <phoneticPr fontId="3"/>
  </si>
  <si>
    <t>地域活動支援係</t>
    <rPh sb="0" eb="2">
      <t>チイキ</t>
    </rPh>
    <rPh sb="2" eb="4">
      <t>カツドウ</t>
    </rPh>
    <rPh sb="4" eb="6">
      <t>シエン</t>
    </rPh>
    <rPh sb="6" eb="7">
      <t>カカリ</t>
    </rPh>
    <phoneticPr fontId="3"/>
  </si>
  <si>
    <t>障害者福祉センターの管理、障害者福祉センターの事業・運営の総括、障害者福祉センターの利用団体等との連絡調整、課内庶務</t>
    <rPh sb="0" eb="3">
      <t>ショウガイシャ</t>
    </rPh>
    <rPh sb="3" eb="5">
      <t>フクシ</t>
    </rPh>
    <rPh sb="10" eb="12">
      <t>カンリ</t>
    </rPh>
    <rPh sb="13" eb="16">
      <t>ショウガイシャ</t>
    </rPh>
    <rPh sb="16" eb="18">
      <t>フクシ</t>
    </rPh>
    <rPh sb="23" eb="25">
      <t>ジギョウ</t>
    </rPh>
    <rPh sb="26" eb="28">
      <t>ウンエイ</t>
    </rPh>
    <rPh sb="29" eb="31">
      <t>ソウカツ</t>
    </rPh>
    <rPh sb="42" eb="44">
      <t>リヨウ</t>
    </rPh>
    <rPh sb="44" eb="46">
      <t>ダンタイ</t>
    </rPh>
    <rPh sb="46" eb="47">
      <t>トウ</t>
    </rPh>
    <rPh sb="49" eb="51">
      <t>レンラク</t>
    </rPh>
    <rPh sb="51" eb="53">
      <t>チョウセイ</t>
    </rPh>
    <rPh sb="54" eb="56">
      <t>カナイ</t>
    </rPh>
    <rPh sb="56" eb="58">
      <t>ショム</t>
    </rPh>
    <phoneticPr fontId="3"/>
  </si>
  <si>
    <t>障害援護担当課長</t>
    <rPh sb="0" eb="2">
      <t>ショウガイ</t>
    </rPh>
    <rPh sb="2" eb="4">
      <t>エンゴ</t>
    </rPh>
    <rPh sb="4" eb="6">
      <t>タントウ</t>
    </rPh>
    <rPh sb="6" eb="7">
      <t>カ</t>
    </rPh>
    <rPh sb="7" eb="8">
      <t>チョウ</t>
    </rPh>
    <phoneticPr fontId="3"/>
  </si>
  <si>
    <t>障害者の一般的就労の促進・相談・職場開拓・定着支援、障害者の福祉的就労の推進、障害者を雇用する事業者の支援</t>
    <rPh sb="4" eb="7">
      <t>イッパンテキ</t>
    </rPh>
    <rPh sb="26" eb="29">
      <t>ショウガイシャ</t>
    </rPh>
    <rPh sb="30" eb="32">
      <t>フクシ</t>
    </rPh>
    <rPh sb="32" eb="33">
      <t>テキ</t>
    </rPh>
    <rPh sb="33" eb="35">
      <t>シュウロウ</t>
    </rPh>
    <rPh sb="36" eb="38">
      <t>スイシン</t>
    </rPh>
    <rPh sb="39" eb="42">
      <t>ショウガイシャ</t>
    </rPh>
    <rPh sb="43" eb="45">
      <t>コヨウ</t>
    </rPh>
    <rPh sb="47" eb="50">
      <t>ジギョウシャ</t>
    </rPh>
    <rPh sb="51" eb="53">
      <t>シエン</t>
    </rPh>
    <phoneticPr fontId="3"/>
  </si>
  <si>
    <t>就労支援係</t>
  </si>
  <si>
    <t>身体障害者・知的障害者に対する指導・訪問調査、身体障害者相談員、知的障害者相談員、障害者総合支援法の規定による介護給付費等（移動支援事業に関するものを除く。）に係る給付、児童福祉法・身体障害者福祉法・知的障害者福祉法・障害者総合支援法に基づく扶助費の支払</t>
    <rPh sb="0" eb="2">
      <t>シンタイ</t>
    </rPh>
    <rPh sb="2" eb="5">
      <t>ショウガイシャ</t>
    </rPh>
    <rPh sb="6" eb="8">
      <t>チテキ</t>
    </rPh>
    <rPh sb="8" eb="11">
      <t>ショウガイシャ</t>
    </rPh>
    <rPh sb="12" eb="13">
      <t>タイ</t>
    </rPh>
    <rPh sb="15" eb="17">
      <t>シドウ</t>
    </rPh>
    <rPh sb="18" eb="20">
      <t>ホウモン</t>
    </rPh>
    <rPh sb="20" eb="22">
      <t>チョウサ</t>
    </rPh>
    <rPh sb="23" eb="25">
      <t>シンタイ</t>
    </rPh>
    <rPh sb="25" eb="28">
      <t>ショウガイシャ</t>
    </rPh>
    <rPh sb="28" eb="31">
      <t>ソウダンイン</t>
    </rPh>
    <rPh sb="32" eb="34">
      <t>チテキ</t>
    </rPh>
    <rPh sb="34" eb="37">
      <t>ショウガイシャ</t>
    </rPh>
    <rPh sb="37" eb="40">
      <t>ソウダンイン</t>
    </rPh>
    <rPh sb="41" eb="43">
      <t>ショウガイ</t>
    </rPh>
    <rPh sb="43" eb="44">
      <t>シャ</t>
    </rPh>
    <rPh sb="44" eb="46">
      <t>ソウゴウ</t>
    </rPh>
    <rPh sb="46" eb="48">
      <t>シエン</t>
    </rPh>
    <rPh sb="48" eb="49">
      <t>ホウ</t>
    </rPh>
    <rPh sb="50" eb="52">
      <t>キテイ</t>
    </rPh>
    <rPh sb="55" eb="57">
      <t>カイゴ</t>
    </rPh>
    <rPh sb="57" eb="59">
      <t>キュウフ</t>
    </rPh>
    <rPh sb="59" eb="60">
      <t>ヒ</t>
    </rPh>
    <rPh sb="60" eb="61">
      <t>トウ</t>
    </rPh>
    <rPh sb="62" eb="64">
      <t>イドウ</t>
    </rPh>
    <rPh sb="64" eb="66">
      <t>シエン</t>
    </rPh>
    <rPh sb="66" eb="68">
      <t>ジギョウ</t>
    </rPh>
    <rPh sb="69" eb="70">
      <t>カン</t>
    </rPh>
    <rPh sb="75" eb="76">
      <t>ノゾ</t>
    </rPh>
    <rPh sb="80" eb="81">
      <t>カカ</t>
    </rPh>
    <rPh sb="82" eb="84">
      <t>キュウフ</t>
    </rPh>
    <rPh sb="91" eb="93">
      <t>シンタイ</t>
    </rPh>
    <rPh sb="93" eb="96">
      <t>ショウガイシャ</t>
    </rPh>
    <rPh sb="96" eb="98">
      <t>フクシ</t>
    </rPh>
    <rPh sb="98" eb="99">
      <t>ホウ</t>
    </rPh>
    <rPh sb="100" eb="102">
      <t>チテキ</t>
    </rPh>
    <rPh sb="102" eb="105">
      <t>ショウガイシャ</t>
    </rPh>
    <rPh sb="105" eb="107">
      <t>フクシ</t>
    </rPh>
    <rPh sb="107" eb="108">
      <t>ホウ</t>
    </rPh>
    <rPh sb="118" eb="119">
      <t>モト</t>
    </rPh>
    <rPh sb="121" eb="124">
      <t>フジョヒ</t>
    </rPh>
    <rPh sb="125" eb="127">
      <t>シハラ</t>
    </rPh>
    <phoneticPr fontId="3"/>
  </si>
  <si>
    <t>※援護係</t>
    <rPh sb="1" eb="3">
      <t>エンゴ</t>
    </rPh>
    <rPh sb="3" eb="4">
      <t>カカリ</t>
    </rPh>
    <phoneticPr fontId="3"/>
  </si>
  <si>
    <t>身体障害者・知的障害者に対する相談、障害者に対する差別の解消の推進、障害者権利擁護窓口の運営、障害者に対する自立支援・相談支援事業、児童福祉法の規定による障害児通所給付費等に係る給付</t>
    <rPh sb="0" eb="2">
      <t>シンタイ</t>
    </rPh>
    <rPh sb="2" eb="5">
      <t>ショウガイシャ</t>
    </rPh>
    <rPh sb="6" eb="8">
      <t>チテキ</t>
    </rPh>
    <rPh sb="8" eb="11">
      <t>ショウガイシャ</t>
    </rPh>
    <rPh sb="12" eb="13">
      <t>タイ</t>
    </rPh>
    <rPh sb="15" eb="17">
      <t>ソウダン</t>
    </rPh>
    <rPh sb="18" eb="21">
      <t>ショウガイシャ</t>
    </rPh>
    <rPh sb="22" eb="23">
      <t>タイ</t>
    </rPh>
    <rPh sb="25" eb="27">
      <t>サベツ</t>
    </rPh>
    <rPh sb="28" eb="30">
      <t>カイショウ</t>
    </rPh>
    <rPh sb="31" eb="33">
      <t>スイシン</t>
    </rPh>
    <rPh sb="34" eb="37">
      <t>ショウガイシャ</t>
    </rPh>
    <rPh sb="37" eb="39">
      <t>ケンリ</t>
    </rPh>
    <rPh sb="39" eb="41">
      <t>ヨウゴ</t>
    </rPh>
    <rPh sb="41" eb="43">
      <t>マドグチ</t>
    </rPh>
    <rPh sb="44" eb="46">
      <t>ウンエイ</t>
    </rPh>
    <rPh sb="47" eb="50">
      <t>ショウガイシャ</t>
    </rPh>
    <rPh sb="51" eb="52">
      <t>タイ</t>
    </rPh>
    <rPh sb="54" eb="56">
      <t>ジリツ</t>
    </rPh>
    <rPh sb="56" eb="58">
      <t>シエン</t>
    </rPh>
    <rPh sb="59" eb="61">
      <t>ソウダン</t>
    </rPh>
    <rPh sb="61" eb="63">
      <t>シエン</t>
    </rPh>
    <rPh sb="63" eb="65">
      <t>ジギョウ</t>
    </rPh>
    <rPh sb="66" eb="68">
      <t>ジドウ</t>
    </rPh>
    <rPh sb="68" eb="70">
      <t>フクシ</t>
    </rPh>
    <rPh sb="70" eb="71">
      <t>ホウ</t>
    </rPh>
    <rPh sb="72" eb="74">
      <t>キテイ</t>
    </rPh>
    <rPh sb="77" eb="79">
      <t>ショウガイ</t>
    </rPh>
    <rPh sb="79" eb="80">
      <t>ジ</t>
    </rPh>
    <rPh sb="80" eb="82">
      <t>ツウショ</t>
    </rPh>
    <rPh sb="82" eb="84">
      <t>キュウフ</t>
    </rPh>
    <rPh sb="84" eb="85">
      <t>ヒ</t>
    </rPh>
    <rPh sb="85" eb="86">
      <t>トウ</t>
    </rPh>
    <rPh sb="87" eb="88">
      <t>カカ</t>
    </rPh>
    <rPh sb="89" eb="91">
      <t>キュウフ</t>
    </rPh>
    <phoneticPr fontId="3"/>
  </si>
  <si>
    <t>相談係</t>
    <rPh sb="0" eb="2">
      <t>ソウダン</t>
    </rPh>
    <rPh sb="2" eb="3">
      <t>カカリ</t>
    </rPh>
    <phoneticPr fontId="3"/>
  </si>
  <si>
    <t>障害者総合支援法の規定による障害支援区分の調査・認定、障害福祉サービス給付認定審査会、障害者総合支援法の規定による介護給付費等・児童福祉法の規定による障害児通所給付費等に係る支給決定、移動支援事業</t>
    <rPh sb="16" eb="18">
      <t>シエン</t>
    </rPh>
    <rPh sb="21" eb="23">
      <t>チョウサ</t>
    </rPh>
    <rPh sb="43" eb="46">
      <t>ショウガイシャ</t>
    </rPh>
    <rPh sb="46" eb="48">
      <t>ソウゴウ</t>
    </rPh>
    <rPh sb="48" eb="50">
      <t>シエン</t>
    </rPh>
    <rPh sb="50" eb="51">
      <t>ホウ</t>
    </rPh>
    <rPh sb="52" eb="54">
      <t>キテイ</t>
    </rPh>
    <rPh sb="57" eb="59">
      <t>カイゴ</t>
    </rPh>
    <rPh sb="59" eb="61">
      <t>キュウフ</t>
    </rPh>
    <rPh sb="61" eb="62">
      <t>ヒ</t>
    </rPh>
    <rPh sb="62" eb="63">
      <t>トウ</t>
    </rPh>
    <rPh sb="64" eb="66">
      <t>ジドウ</t>
    </rPh>
    <rPh sb="66" eb="68">
      <t>フクシ</t>
    </rPh>
    <rPh sb="68" eb="69">
      <t>ホウ</t>
    </rPh>
    <rPh sb="70" eb="72">
      <t>キテイ</t>
    </rPh>
    <rPh sb="75" eb="78">
      <t>ショウガイジ</t>
    </rPh>
    <rPh sb="78" eb="80">
      <t>ツウショ</t>
    </rPh>
    <rPh sb="80" eb="82">
      <t>キュウフ</t>
    </rPh>
    <rPh sb="82" eb="83">
      <t>ヒ</t>
    </rPh>
    <rPh sb="83" eb="84">
      <t>トウ</t>
    </rPh>
    <rPh sb="85" eb="86">
      <t>カカ</t>
    </rPh>
    <rPh sb="87" eb="89">
      <t>シキュウ</t>
    </rPh>
    <rPh sb="89" eb="91">
      <t>ケッテイ</t>
    </rPh>
    <rPh sb="92" eb="94">
      <t>イドウ</t>
    </rPh>
    <rPh sb="94" eb="96">
      <t>シエン</t>
    </rPh>
    <rPh sb="96" eb="98">
      <t>ジギョウ</t>
    </rPh>
    <phoneticPr fontId="3"/>
  </si>
  <si>
    <t>審査係</t>
    <rPh sb="0" eb="2">
      <t>シンサ</t>
    </rPh>
    <rPh sb="2" eb="3">
      <t>カカリ</t>
    </rPh>
    <phoneticPr fontId="3"/>
  </si>
  <si>
    <t>障害者総合支援法の規定による介護給付費等に係る費用の事業者への支払等（精神障害者（知的障害者を除く。）・難病患者等に係るものを除く。）、児童福祉法の規定による障害児通所給付費等に係る費用の事業者への支払等、障害者総合支援法・児童福祉法に係る国庫支出金・都支出金等、障害者総合支援法の規定に基づく指定特定相談支援事業者・児童福祉法の規定に基づく指定障害児相談支援事業者の指定・検査・指導、障害福祉サービス事業者の育成指導</t>
    <rPh sb="14" eb="16">
      <t>カイゴ</t>
    </rPh>
    <rPh sb="16" eb="18">
      <t>キュウフ</t>
    </rPh>
    <rPh sb="18" eb="19">
      <t>ヒ</t>
    </rPh>
    <rPh sb="19" eb="20">
      <t>トウ</t>
    </rPh>
    <rPh sb="21" eb="22">
      <t>カカ</t>
    </rPh>
    <rPh sb="23" eb="25">
      <t>ヒヨウ</t>
    </rPh>
    <rPh sb="26" eb="29">
      <t>ジギョウシャ</t>
    </rPh>
    <rPh sb="31" eb="33">
      <t>シハライ</t>
    </rPh>
    <rPh sb="33" eb="34">
      <t>トウ</t>
    </rPh>
    <rPh sb="35" eb="37">
      <t>セイシン</t>
    </rPh>
    <rPh sb="37" eb="39">
      <t>ショウガイ</t>
    </rPh>
    <rPh sb="39" eb="40">
      <t>シャ</t>
    </rPh>
    <rPh sb="41" eb="43">
      <t>チテキ</t>
    </rPh>
    <rPh sb="43" eb="46">
      <t>ショウガイシャ</t>
    </rPh>
    <rPh sb="47" eb="48">
      <t>ノゾ</t>
    </rPh>
    <rPh sb="52" eb="54">
      <t>ナンビョウ</t>
    </rPh>
    <rPh sb="54" eb="56">
      <t>カンジャ</t>
    </rPh>
    <rPh sb="56" eb="57">
      <t>トウ</t>
    </rPh>
    <rPh sb="58" eb="59">
      <t>カカ</t>
    </rPh>
    <rPh sb="63" eb="64">
      <t>ノゾ</t>
    </rPh>
    <rPh sb="68" eb="70">
      <t>ジドウ</t>
    </rPh>
    <rPh sb="70" eb="72">
      <t>フクシ</t>
    </rPh>
    <rPh sb="72" eb="73">
      <t>ホウ</t>
    </rPh>
    <rPh sb="74" eb="76">
      <t>キテイ</t>
    </rPh>
    <rPh sb="79" eb="82">
      <t>ショウガイジ</t>
    </rPh>
    <rPh sb="82" eb="84">
      <t>ツウショ</t>
    </rPh>
    <rPh sb="84" eb="86">
      <t>キュウフ</t>
    </rPh>
    <rPh sb="86" eb="87">
      <t>ヒ</t>
    </rPh>
    <rPh sb="87" eb="88">
      <t>ナド</t>
    </rPh>
    <rPh sb="89" eb="90">
      <t>カカ</t>
    </rPh>
    <rPh sb="91" eb="93">
      <t>ヒヨウ</t>
    </rPh>
    <rPh sb="94" eb="97">
      <t>ジギョウシャ</t>
    </rPh>
    <rPh sb="99" eb="101">
      <t>シハライ</t>
    </rPh>
    <rPh sb="101" eb="102">
      <t>ナド</t>
    </rPh>
    <rPh sb="112" eb="114">
      <t>ジドウ</t>
    </rPh>
    <rPh sb="114" eb="116">
      <t>フクシ</t>
    </rPh>
    <rPh sb="116" eb="117">
      <t>ホウ</t>
    </rPh>
    <rPh sb="118" eb="119">
      <t>カカ</t>
    </rPh>
    <rPh sb="120" eb="122">
      <t>コッコ</t>
    </rPh>
    <rPh sb="122" eb="125">
      <t>シシュツキン</t>
    </rPh>
    <rPh sb="126" eb="127">
      <t>ト</t>
    </rPh>
    <rPh sb="127" eb="129">
      <t>シシュツ</t>
    </rPh>
    <rPh sb="129" eb="130">
      <t>キン</t>
    </rPh>
    <rPh sb="130" eb="131">
      <t>トウ</t>
    </rPh>
    <rPh sb="141" eb="143">
      <t>キテイ</t>
    </rPh>
    <rPh sb="144" eb="145">
      <t>モト</t>
    </rPh>
    <rPh sb="147" eb="149">
      <t>シテイ</t>
    </rPh>
    <rPh sb="149" eb="151">
      <t>トクテイ</t>
    </rPh>
    <rPh sb="151" eb="153">
      <t>ソウダン</t>
    </rPh>
    <rPh sb="153" eb="155">
      <t>シエン</t>
    </rPh>
    <rPh sb="155" eb="158">
      <t>ジギョウシャ</t>
    </rPh>
    <rPh sb="159" eb="161">
      <t>ジドウ</t>
    </rPh>
    <rPh sb="161" eb="163">
      <t>フクシ</t>
    </rPh>
    <rPh sb="163" eb="164">
      <t>ホウ</t>
    </rPh>
    <rPh sb="165" eb="167">
      <t>キテイ</t>
    </rPh>
    <rPh sb="168" eb="169">
      <t>モト</t>
    </rPh>
    <rPh sb="171" eb="173">
      <t>シテイ</t>
    </rPh>
    <rPh sb="173" eb="176">
      <t>ショウガイジ</t>
    </rPh>
    <rPh sb="176" eb="178">
      <t>ソウダン</t>
    </rPh>
    <rPh sb="178" eb="180">
      <t>シエン</t>
    </rPh>
    <rPh sb="180" eb="183">
      <t>ジギョウシャ</t>
    </rPh>
    <rPh sb="184" eb="186">
      <t>シテイ</t>
    </rPh>
    <rPh sb="187" eb="189">
      <t>ケンサ</t>
    </rPh>
    <rPh sb="190" eb="192">
      <t>シドウ</t>
    </rPh>
    <rPh sb="193" eb="195">
      <t>ショウガイ</t>
    </rPh>
    <rPh sb="195" eb="197">
      <t>フクシ</t>
    </rPh>
    <rPh sb="201" eb="204">
      <t>ジギョウシャ</t>
    </rPh>
    <rPh sb="205" eb="207">
      <t>イクセイ</t>
    </rPh>
    <rPh sb="207" eb="209">
      <t>シドウ</t>
    </rPh>
    <phoneticPr fontId="3"/>
  </si>
  <si>
    <t>支援給付係</t>
    <rPh sb="0" eb="2">
      <t>シエン</t>
    </rPh>
    <rPh sb="2" eb="4">
      <t>キュウフ</t>
    </rPh>
    <rPh sb="4" eb="5">
      <t>カカリ</t>
    </rPh>
    <phoneticPr fontId="3"/>
  </si>
  <si>
    <t>心身障害者福祉手当、心身障害者の医療費の助成、心身障害者に対する在宅福祉・援護、身体障害者手帳・愛の手帳</t>
    <rPh sb="0" eb="2">
      <t>シンシン</t>
    </rPh>
    <rPh sb="2" eb="5">
      <t>ショウガイシャ</t>
    </rPh>
    <rPh sb="5" eb="7">
      <t>フクシ</t>
    </rPh>
    <rPh sb="7" eb="9">
      <t>テアテ</t>
    </rPh>
    <rPh sb="10" eb="12">
      <t>シンシン</t>
    </rPh>
    <rPh sb="12" eb="15">
      <t>ショウガイシャ</t>
    </rPh>
    <rPh sb="16" eb="19">
      <t>イリョウヒ</t>
    </rPh>
    <rPh sb="20" eb="22">
      <t>ジョセイ</t>
    </rPh>
    <rPh sb="23" eb="25">
      <t>シンシン</t>
    </rPh>
    <rPh sb="25" eb="28">
      <t>ショウガイシャ</t>
    </rPh>
    <rPh sb="29" eb="30">
      <t>タイ</t>
    </rPh>
    <rPh sb="32" eb="34">
      <t>ザイタク</t>
    </rPh>
    <rPh sb="34" eb="36">
      <t>フクシ</t>
    </rPh>
    <rPh sb="37" eb="39">
      <t>エンゴ</t>
    </rPh>
    <rPh sb="40" eb="42">
      <t>シンタイ</t>
    </rPh>
    <rPh sb="42" eb="45">
      <t>ショウガイシャ</t>
    </rPh>
    <rPh sb="45" eb="47">
      <t>テチョウ</t>
    </rPh>
    <rPh sb="48" eb="49">
      <t>アイ</t>
    </rPh>
    <rPh sb="50" eb="52">
      <t>テチョウ</t>
    </rPh>
    <phoneticPr fontId="3"/>
  </si>
  <si>
    <t>※障害事業係</t>
    <rPh sb="1" eb="3">
      <t>ショウガイ</t>
    </rPh>
    <rPh sb="3" eb="5">
      <t>ジギョウ</t>
    </rPh>
    <rPh sb="5" eb="6">
      <t>カカリ</t>
    </rPh>
    <phoneticPr fontId="3"/>
  </si>
  <si>
    <t>課・福祉事務所障害福祉課の経理、児童福祉法・身体障害者福祉法・知的障害者福祉法・障害者総合支援法に係る国庫支出金・都支出金等、障害者施策推進計画・障害福祉計画・障害児福祉計画、障害者団体との連絡調整、障害者福祉施設との連絡調整、障害者福祉施設を経営する社会福祉法人の育成・助成、障害者福祉施設の建設・整備、障害者福祉に係る広報・啓発活動、課内庶務</t>
    <rPh sb="22" eb="24">
      <t>シンタイ</t>
    </rPh>
    <rPh sb="24" eb="27">
      <t>ショウガイシャ</t>
    </rPh>
    <rPh sb="27" eb="30">
      <t>フクシホウ</t>
    </rPh>
    <rPh sb="31" eb="33">
      <t>チテキ</t>
    </rPh>
    <rPh sb="33" eb="36">
      <t>ショウガイシャ</t>
    </rPh>
    <rPh sb="36" eb="38">
      <t>フクシ</t>
    </rPh>
    <rPh sb="38" eb="39">
      <t>ホウ</t>
    </rPh>
    <rPh sb="49" eb="50">
      <t>カカ</t>
    </rPh>
    <rPh sb="51" eb="53">
      <t>コッコ</t>
    </rPh>
    <rPh sb="53" eb="55">
      <t>シシュツ</t>
    </rPh>
    <rPh sb="55" eb="56">
      <t>キン</t>
    </rPh>
    <rPh sb="57" eb="58">
      <t>ト</t>
    </rPh>
    <rPh sb="58" eb="60">
      <t>シシュツ</t>
    </rPh>
    <rPh sb="60" eb="61">
      <t>キン</t>
    </rPh>
    <rPh sb="61" eb="62">
      <t>トウ</t>
    </rPh>
    <rPh sb="63" eb="66">
      <t>ショウガイシャ</t>
    </rPh>
    <rPh sb="66" eb="68">
      <t>シサク</t>
    </rPh>
    <rPh sb="68" eb="70">
      <t>スイシン</t>
    </rPh>
    <rPh sb="70" eb="72">
      <t>ケイカク</t>
    </rPh>
    <rPh sb="73" eb="75">
      <t>ショウガイ</t>
    </rPh>
    <rPh sb="75" eb="77">
      <t>フクシ</t>
    </rPh>
    <rPh sb="77" eb="79">
      <t>ケイカク</t>
    </rPh>
    <rPh sb="80" eb="82">
      <t>ショウガイ</t>
    </rPh>
    <rPh sb="82" eb="83">
      <t>ジ</t>
    </rPh>
    <rPh sb="83" eb="85">
      <t>フクシ</t>
    </rPh>
    <rPh sb="85" eb="87">
      <t>ケイカク</t>
    </rPh>
    <rPh sb="88" eb="91">
      <t>ショウガイシャ</t>
    </rPh>
    <rPh sb="91" eb="93">
      <t>ダンタイ</t>
    </rPh>
    <rPh sb="95" eb="97">
      <t>レンラク</t>
    </rPh>
    <rPh sb="97" eb="99">
      <t>チョウセイ</t>
    </rPh>
    <rPh sb="100" eb="103">
      <t>ショウガイシャ</t>
    </rPh>
    <rPh sb="103" eb="105">
      <t>フクシ</t>
    </rPh>
    <rPh sb="105" eb="107">
      <t>シセツ</t>
    </rPh>
    <rPh sb="109" eb="111">
      <t>レンラク</t>
    </rPh>
    <rPh sb="111" eb="113">
      <t>チョウセイ</t>
    </rPh>
    <rPh sb="114" eb="117">
      <t>ショウガイシャ</t>
    </rPh>
    <rPh sb="117" eb="119">
      <t>フクシ</t>
    </rPh>
    <rPh sb="119" eb="121">
      <t>シセツ</t>
    </rPh>
    <rPh sb="122" eb="124">
      <t>ケイエイ</t>
    </rPh>
    <rPh sb="126" eb="128">
      <t>シャカイ</t>
    </rPh>
    <rPh sb="128" eb="130">
      <t>フクシ</t>
    </rPh>
    <rPh sb="130" eb="132">
      <t>ホウジン</t>
    </rPh>
    <rPh sb="133" eb="135">
      <t>イクセイ</t>
    </rPh>
    <rPh sb="136" eb="138">
      <t>ジョセイ</t>
    </rPh>
    <rPh sb="139" eb="142">
      <t>ショウガイシャ</t>
    </rPh>
    <rPh sb="142" eb="144">
      <t>フクシ</t>
    </rPh>
    <rPh sb="144" eb="146">
      <t>シセツ</t>
    </rPh>
    <rPh sb="147" eb="149">
      <t>ケンセツ</t>
    </rPh>
    <rPh sb="150" eb="152">
      <t>セイビ</t>
    </rPh>
    <rPh sb="153" eb="155">
      <t>ショウガイ</t>
    </rPh>
    <rPh sb="155" eb="156">
      <t>シャ</t>
    </rPh>
    <rPh sb="156" eb="158">
      <t>フクシ</t>
    </rPh>
    <rPh sb="159" eb="160">
      <t>カカ</t>
    </rPh>
    <rPh sb="161" eb="163">
      <t>コウホウ</t>
    </rPh>
    <rPh sb="164" eb="166">
      <t>ケイハツ</t>
    </rPh>
    <rPh sb="166" eb="168">
      <t>カツドウ</t>
    </rPh>
    <rPh sb="169" eb="170">
      <t>カ</t>
    </rPh>
    <rPh sb="170" eb="171">
      <t>ナイ</t>
    </rPh>
    <rPh sb="171" eb="173">
      <t>ショム</t>
    </rPh>
    <phoneticPr fontId="3"/>
  </si>
  <si>
    <t>※管理係</t>
    <rPh sb="1" eb="3">
      <t>カンリ</t>
    </rPh>
    <rPh sb="3" eb="4">
      <t>カカリ</t>
    </rPh>
    <phoneticPr fontId="3"/>
  </si>
  <si>
    <t>障害福祉課</t>
  </si>
  <si>
    <t>シニアの社会参加に対する支援、健康の維持・増進、教養の向上・レクリエーション、日常生活、健康等についての相談・指導、シニア活動支援センターの利用等センター内庶務</t>
    <rPh sb="72" eb="73">
      <t>トウ</t>
    </rPh>
    <phoneticPr fontId="3"/>
  </si>
  <si>
    <t>介護保険法に基づく住民主体サービス、運動習慣推進プラチナフィットネス事業、シニア版ポニースクール事業、高齢者の保健事業と介護予防の一体的な実施、地域包括ケアシステムに関する連絡調整</t>
    <rPh sb="0" eb="2">
      <t>カイゴ</t>
    </rPh>
    <rPh sb="2" eb="4">
      <t>ホケン</t>
    </rPh>
    <rPh sb="4" eb="5">
      <t>ホウ</t>
    </rPh>
    <rPh sb="6" eb="7">
      <t>モト</t>
    </rPh>
    <rPh sb="9" eb="11">
      <t>ジュウミン</t>
    </rPh>
    <rPh sb="11" eb="13">
      <t>シュタイ</t>
    </rPh>
    <rPh sb="18" eb="20">
      <t>ウンドウ</t>
    </rPh>
    <rPh sb="20" eb="22">
      <t>シュウカン</t>
    </rPh>
    <rPh sb="22" eb="24">
      <t>スイシン</t>
    </rPh>
    <rPh sb="34" eb="36">
      <t>ジギョウ</t>
    </rPh>
    <rPh sb="40" eb="41">
      <t>バン</t>
    </rPh>
    <rPh sb="48" eb="50">
      <t>ジギョウ</t>
    </rPh>
    <phoneticPr fontId="3"/>
  </si>
  <si>
    <t>介護予防係</t>
    <rPh sb="0" eb="2">
      <t>カイゴ</t>
    </rPh>
    <rPh sb="2" eb="4">
      <t>ヨボウ</t>
    </rPh>
    <rPh sb="4" eb="5">
      <t>カカリ</t>
    </rPh>
    <phoneticPr fontId="3"/>
  </si>
  <si>
    <t>高齢者の相談・訪問調査、福祉事務所高齢者支援課の経理、高齢者虐待の防止・高齢者の養護者に対する支援等に関する法律に基づく措置、認知症事業</t>
    <rPh sb="0" eb="3">
      <t>コウレイシャ</t>
    </rPh>
    <rPh sb="4" eb="6">
      <t>ソウダン</t>
    </rPh>
    <rPh sb="7" eb="9">
      <t>ホウモン</t>
    </rPh>
    <rPh sb="9" eb="11">
      <t>チョウサ</t>
    </rPh>
    <rPh sb="12" eb="14">
      <t>フクシ</t>
    </rPh>
    <rPh sb="14" eb="16">
      <t>ジム</t>
    </rPh>
    <rPh sb="16" eb="17">
      <t>ショ</t>
    </rPh>
    <rPh sb="17" eb="19">
      <t>コウレイ</t>
    </rPh>
    <rPh sb="19" eb="20">
      <t>モノ</t>
    </rPh>
    <rPh sb="20" eb="22">
      <t>シエン</t>
    </rPh>
    <rPh sb="22" eb="23">
      <t>カ</t>
    </rPh>
    <rPh sb="24" eb="26">
      <t>ケイリ</t>
    </rPh>
    <rPh sb="27" eb="30">
      <t>コウレイシャ</t>
    </rPh>
    <rPh sb="30" eb="32">
      <t>ギャクタイ</t>
    </rPh>
    <rPh sb="33" eb="35">
      <t>ボウシ</t>
    </rPh>
    <rPh sb="36" eb="39">
      <t>コウレイシャ</t>
    </rPh>
    <rPh sb="40" eb="42">
      <t>ヨウゴ</t>
    </rPh>
    <rPh sb="42" eb="43">
      <t>シャ</t>
    </rPh>
    <rPh sb="44" eb="45">
      <t>タイ</t>
    </rPh>
    <rPh sb="47" eb="49">
      <t>シエン</t>
    </rPh>
    <rPh sb="49" eb="50">
      <t>ナド</t>
    </rPh>
    <rPh sb="51" eb="52">
      <t>カン</t>
    </rPh>
    <rPh sb="54" eb="56">
      <t>ホウリツ</t>
    </rPh>
    <rPh sb="57" eb="58">
      <t>モト</t>
    </rPh>
    <rPh sb="60" eb="62">
      <t>ソチ</t>
    </rPh>
    <rPh sb="63" eb="66">
      <t>ニンチショウ</t>
    </rPh>
    <rPh sb="66" eb="68">
      <t>ジギョウ</t>
    </rPh>
    <phoneticPr fontId="3"/>
  </si>
  <si>
    <t>※相談係</t>
    <rPh sb="1" eb="2">
      <t>ソウ</t>
    </rPh>
    <rPh sb="2" eb="3">
      <t>ダン</t>
    </rPh>
    <rPh sb="3" eb="4">
      <t>カカリ</t>
    </rPh>
    <phoneticPr fontId="3"/>
  </si>
  <si>
    <t>ひとり暮らし高齢者等の自立生活の支援、在宅高齢者の生活援護、敬老事業</t>
    <rPh sb="3" eb="4">
      <t>ク</t>
    </rPh>
    <rPh sb="6" eb="9">
      <t>コウレイシャ</t>
    </rPh>
    <rPh sb="9" eb="10">
      <t>トウ</t>
    </rPh>
    <rPh sb="11" eb="13">
      <t>ジリツ</t>
    </rPh>
    <rPh sb="13" eb="15">
      <t>セイカツ</t>
    </rPh>
    <rPh sb="16" eb="18">
      <t>シエン</t>
    </rPh>
    <rPh sb="19" eb="21">
      <t>ザイタク</t>
    </rPh>
    <rPh sb="21" eb="24">
      <t>コウレイシャ</t>
    </rPh>
    <rPh sb="25" eb="27">
      <t>セイカツ</t>
    </rPh>
    <rPh sb="27" eb="29">
      <t>エンゴ</t>
    </rPh>
    <rPh sb="30" eb="32">
      <t>ケイロウ</t>
    </rPh>
    <rPh sb="32" eb="34">
      <t>ジギョウ</t>
    </rPh>
    <phoneticPr fontId="3"/>
  </si>
  <si>
    <t>在宅サービス係</t>
    <rPh sb="0" eb="2">
      <t>ザイタク</t>
    </rPh>
    <rPh sb="6" eb="7">
      <t>カカリ</t>
    </rPh>
    <phoneticPr fontId="3"/>
  </si>
  <si>
    <t>地域包括支援センター、シニア活動支援センターとの連絡調整、課内庶務</t>
    <rPh sb="0" eb="2">
      <t>チイキ</t>
    </rPh>
    <rPh sb="2" eb="4">
      <t>ホウカツ</t>
    </rPh>
    <rPh sb="4" eb="6">
      <t>シエン</t>
    </rPh>
    <rPh sb="24" eb="26">
      <t>レンラク</t>
    </rPh>
    <rPh sb="26" eb="28">
      <t>チョウセイ</t>
    </rPh>
    <phoneticPr fontId="3"/>
  </si>
  <si>
    <t>生活困窮者自立支援事業</t>
    <rPh sb="0" eb="2">
      <t>セイカツ</t>
    </rPh>
    <rPh sb="2" eb="5">
      <t>コンキュウシャ</t>
    </rPh>
    <rPh sb="5" eb="7">
      <t>ジリツ</t>
    </rPh>
    <rPh sb="7" eb="9">
      <t>シエン</t>
    </rPh>
    <rPh sb="9" eb="11">
      <t>ジギョウ</t>
    </rPh>
    <phoneticPr fontId="3"/>
  </si>
  <si>
    <t>民生委員・児童委員、民生委員推薦会、社会福祉協議会、かつしかボランティアセンターの管理運営、飾区公共施設予約システムによる受付、赤十字奉仕団、生業資金の償還等、災害弔慰金の支給・災害援護資金、旧軍人軍属・戦没者遺族等の援護・引揚者、旧軍人軍属等の定例叙勲・戦没者の叙勲、行旅死亡人、その他の福祉厚生</t>
    <rPh sb="0" eb="2">
      <t>ミンセイ</t>
    </rPh>
    <rPh sb="2" eb="4">
      <t>イイン</t>
    </rPh>
    <rPh sb="5" eb="7">
      <t>ジドウ</t>
    </rPh>
    <rPh sb="7" eb="9">
      <t>イイン</t>
    </rPh>
    <rPh sb="10" eb="12">
      <t>ミンセイ</t>
    </rPh>
    <rPh sb="12" eb="14">
      <t>イイン</t>
    </rPh>
    <rPh sb="14" eb="16">
      <t>スイセン</t>
    </rPh>
    <rPh sb="16" eb="17">
      <t>カイ</t>
    </rPh>
    <rPh sb="18" eb="20">
      <t>シャカイ</t>
    </rPh>
    <rPh sb="20" eb="22">
      <t>フクシ</t>
    </rPh>
    <rPh sb="22" eb="25">
      <t>キョウギカイ</t>
    </rPh>
    <rPh sb="41" eb="43">
      <t>カンリ</t>
    </rPh>
    <rPh sb="46" eb="49">
      <t>カツシカク</t>
    </rPh>
    <rPh sb="49" eb="51">
      <t>コウキョウ</t>
    </rPh>
    <rPh sb="51" eb="53">
      <t>シセツ</t>
    </rPh>
    <rPh sb="53" eb="55">
      <t>ヨヤク</t>
    </rPh>
    <rPh sb="62" eb="64">
      <t>ウケツケ</t>
    </rPh>
    <rPh sb="77" eb="79">
      <t>ショウカン</t>
    </rPh>
    <rPh sb="79" eb="80">
      <t>トウ</t>
    </rPh>
    <rPh sb="87" eb="89">
      <t>シキュウ</t>
    </rPh>
    <rPh sb="108" eb="109">
      <t>トウ</t>
    </rPh>
    <rPh sb="110" eb="112">
      <t>エンゴ</t>
    </rPh>
    <rPh sb="117" eb="118">
      <t>キュウ</t>
    </rPh>
    <rPh sb="118" eb="120">
      <t>グンジン</t>
    </rPh>
    <rPh sb="120" eb="123">
      <t>グンゾクトウ</t>
    </rPh>
    <rPh sb="124" eb="126">
      <t>テイレイ</t>
    </rPh>
    <rPh sb="126" eb="128">
      <t>ジョクン</t>
    </rPh>
    <rPh sb="129" eb="132">
      <t>センボツシャ</t>
    </rPh>
    <rPh sb="133" eb="135">
      <t>ジョクン</t>
    </rPh>
    <phoneticPr fontId="3"/>
  </si>
  <si>
    <t>地域福祉係</t>
    <rPh sb="0" eb="1">
      <t>チ</t>
    </rPh>
    <rPh sb="1" eb="2">
      <t>イキ</t>
    </rPh>
    <rPh sb="2" eb="3">
      <t>フク</t>
    </rPh>
    <rPh sb="3" eb="4">
      <t>シ</t>
    </rPh>
    <rPh sb="4" eb="5">
      <t>カカリ</t>
    </rPh>
    <phoneticPr fontId="3"/>
  </si>
  <si>
    <t>高齢者福祉施設・介護老人保健施設等の整備・助成、社会福祉法人の認可等・指導監査、福祉サービスの第三者評価事業の推進</t>
    <rPh sb="16" eb="17">
      <t>トウ</t>
    </rPh>
    <rPh sb="18" eb="20">
      <t>セイビ</t>
    </rPh>
    <rPh sb="37" eb="39">
      <t>カンサ</t>
    </rPh>
    <phoneticPr fontId="3"/>
  </si>
  <si>
    <t>施設整備法人指導係</t>
    <rPh sb="0" eb="2">
      <t>シセツ</t>
    </rPh>
    <rPh sb="2" eb="4">
      <t>セイビ</t>
    </rPh>
    <rPh sb="4" eb="6">
      <t>ホウジン</t>
    </rPh>
    <rPh sb="6" eb="8">
      <t>シドウ</t>
    </rPh>
    <rPh sb="8" eb="9">
      <t>カカリ</t>
    </rPh>
    <phoneticPr fontId="3"/>
  </si>
  <si>
    <t>人にやさしいまちづくり、高齢者保健福祉計画、地域福祉計画、その他福祉（児童福祉を除く。）に係る計画・調整等、福祉サービス苦情調整委員、福祉事務所、保健所との連絡調整、部事務事業の総合調整・進行管理、部課内庶務</t>
    <rPh sb="0" eb="1">
      <t>ヒト</t>
    </rPh>
    <rPh sb="12" eb="15">
      <t>コウレイシャ</t>
    </rPh>
    <rPh sb="15" eb="17">
      <t>ホケン</t>
    </rPh>
    <rPh sb="17" eb="19">
      <t>フクシ</t>
    </rPh>
    <rPh sb="19" eb="21">
      <t>ケイカク</t>
    </rPh>
    <rPh sb="22" eb="24">
      <t>チイキ</t>
    </rPh>
    <rPh sb="24" eb="26">
      <t>フクシ</t>
    </rPh>
    <rPh sb="26" eb="28">
      <t>ケイカク</t>
    </rPh>
    <rPh sb="31" eb="32">
      <t>タ</t>
    </rPh>
    <rPh sb="54" eb="56">
      <t>フクシ</t>
    </rPh>
    <phoneticPr fontId="3"/>
  </si>
  <si>
    <t>企画係</t>
    <rPh sb="0" eb="1">
      <t>クワダ</t>
    </rPh>
    <rPh sb="1" eb="2">
      <t>ガ</t>
    </rPh>
    <rPh sb="2" eb="3">
      <t>カカリ</t>
    </rPh>
    <phoneticPr fontId="3"/>
  </si>
  <si>
    <t>福祉管理課</t>
    <rPh sb="2" eb="3">
      <t>カン</t>
    </rPh>
    <rPh sb="3" eb="4">
      <t>リ</t>
    </rPh>
    <rPh sb="4" eb="5">
      <t>カ</t>
    </rPh>
    <phoneticPr fontId="3"/>
  </si>
  <si>
    <t>福祉部</t>
    <phoneticPr fontId="3"/>
  </si>
  <si>
    <t>資源の持ち去り対策、事業系一般廃棄物の適正処理の推進、一般廃棄物処理業等の許可、一般廃棄物処理業許可手数料等、浄化槽、廃棄物処理手数料等、廃棄物の排出指導、集団回収、粗大ごみの中継作業</t>
    <rPh sb="0" eb="2">
      <t>シゲン</t>
    </rPh>
    <rPh sb="3" eb="4">
      <t>モ</t>
    </rPh>
    <rPh sb="5" eb="6">
      <t>サ</t>
    </rPh>
    <rPh sb="7" eb="9">
      <t>タイサク</t>
    </rPh>
    <rPh sb="10" eb="12">
      <t>ジギョウ</t>
    </rPh>
    <rPh sb="12" eb="13">
      <t>ケイ</t>
    </rPh>
    <rPh sb="13" eb="15">
      <t>イッパン</t>
    </rPh>
    <rPh sb="15" eb="18">
      <t>ハイキブツ</t>
    </rPh>
    <rPh sb="19" eb="21">
      <t>テキセイ</t>
    </rPh>
    <rPh sb="21" eb="23">
      <t>ショリ</t>
    </rPh>
    <rPh sb="24" eb="26">
      <t>スイシン</t>
    </rPh>
    <rPh sb="27" eb="29">
      <t>イッパン</t>
    </rPh>
    <rPh sb="29" eb="32">
      <t>ハイキブツ</t>
    </rPh>
    <rPh sb="32" eb="34">
      <t>ショリ</t>
    </rPh>
    <rPh sb="34" eb="35">
      <t>ギョウ</t>
    </rPh>
    <rPh sb="35" eb="36">
      <t>ナド</t>
    </rPh>
    <rPh sb="37" eb="39">
      <t>キョカ</t>
    </rPh>
    <rPh sb="48" eb="50">
      <t>キョカ</t>
    </rPh>
    <rPh sb="50" eb="53">
      <t>テスウリョウ</t>
    </rPh>
    <rPh sb="53" eb="54">
      <t>トウ</t>
    </rPh>
    <rPh sb="55" eb="58">
      <t>ジョウカソウ</t>
    </rPh>
    <rPh sb="59" eb="62">
      <t>ハイキブツ</t>
    </rPh>
    <rPh sb="62" eb="64">
      <t>ショリ</t>
    </rPh>
    <rPh sb="64" eb="67">
      <t>テスウリョウ</t>
    </rPh>
    <rPh sb="67" eb="68">
      <t>トウ</t>
    </rPh>
    <rPh sb="69" eb="72">
      <t>ハイキブツ</t>
    </rPh>
    <rPh sb="73" eb="75">
      <t>ハイシュツ</t>
    </rPh>
    <rPh sb="75" eb="77">
      <t>シドウ</t>
    </rPh>
    <rPh sb="78" eb="80">
      <t>シュウダン</t>
    </rPh>
    <rPh sb="80" eb="82">
      <t>カイシュウ</t>
    </rPh>
    <rPh sb="83" eb="85">
      <t>ソダイ</t>
    </rPh>
    <rPh sb="88" eb="90">
      <t>チュウケイ</t>
    </rPh>
    <rPh sb="90" eb="92">
      <t>サギョウ</t>
    </rPh>
    <phoneticPr fontId="3"/>
  </si>
  <si>
    <t>事業調整係</t>
    <rPh sb="0" eb="2">
      <t>ジギョウ</t>
    </rPh>
    <rPh sb="2" eb="4">
      <t>チョウセイ</t>
    </rPh>
    <rPh sb="4" eb="5">
      <t>カカリ</t>
    </rPh>
    <phoneticPr fontId="3"/>
  </si>
  <si>
    <t>廃棄物の収集・運搬、廃棄物排出量の算定、廃棄物処理手数料等、廃棄物の排出指導、収集・運搬に係る作業統計、作業用庁用自動車の管理・修理、自動車事故・作業実施上等の事故の処理、コンテナ中継所、拠点回収、集積所の新設・廃止・分散・移動、し尿の収集、その他清掃作業の実施</t>
    <rPh sb="28" eb="29">
      <t>トウ</t>
    </rPh>
    <rPh sb="78" eb="79">
      <t>トウ</t>
    </rPh>
    <rPh sb="94" eb="96">
      <t>キョテン</t>
    </rPh>
    <rPh sb="96" eb="98">
      <t>カイシュウ</t>
    </rPh>
    <rPh sb="99" eb="101">
      <t>シュウセキ</t>
    </rPh>
    <rPh sb="101" eb="102">
      <t>ジョ</t>
    </rPh>
    <rPh sb="103" eb="105">
      <t>シンセツ</t>
    </rPh>
    <rPh sb="106" eb="108">
      <t>ハイシ</t>
    </rPh>
    <rPh sb="109" eb="111">
      <t>ブンサン</t>
    </rPh>
    <rPh sb="112" eb="114">
      <t>イドウ</t>
    </rPh>
    <rPh sb="116" eb="117">
      <t>ニョウ</t>
    </rPh>
    <rPh sb="118" eb="120">
      <t>シュウシュウ</t>
    </rPh>
    <rPh sb="129" eb="131">
      <t>ジッシ</t>
    </rPh>
    <phoneticPr fontId="3"/>
  </si>
  <si>
    <t>作業係</t>
  </si>
  <si>
    <t>所の文書管理･予算・決算・会計・経理、清掃協力会、コンテナ中継所、清掃施設再編、所内庶務</t>
    <rPh sb="19" eb="21">
      <t>セイソウ</t>
    </rPh>
    <rPh sb="21" eb="24">
      <t>キョウリョクカイ</t>
    </rPh>
    <rPh sb="29" eb="31">
      <t>チュウケイ</t>
    </rPh>
    <rPh sb="31" eb="32">
      <t>ジョ</t>
    </rPh>
    <phoneticPr fontId="3"/>
  </si>
  <si>
    <t>ごみ減量・リサイクルの普及啓発・推進、かつしかエコライフプラザ</t>
    <rPh sb="2" eb="4">
      <t>ゲンリョウ</t>
    </rPh>
    <phoneticPr fontId="3"/>
  </si>
  <si>
    <t>ごみ減量推進係</t>
    <rPh sb="2" eb="4">
      <t>ゲンリョウ</t>
    </rPh>
    <rPh sb="4" eb="6">
      <t>スイシン</t>
    </rPh>
    <rPh sb="6" eb="7">
      <t>カカリ</t>
    </rPh>
    <phoneticPr fontId="3"/>
  </si>
  <si>
    <t>リサイクル・清掃行政の企画・調整、清掃事務所との連絡調整、東京二十三区清掃一部事務組合・東京二十三区清掃協議会その他関係機関との連絡調整、作業計画、清掃車両、廃棄物の排出指導、一般廃棄物処理基本計画・分別収集計画の策定・推進、ごみ量の推計・排出実態調査、リサイクル清掃審議会、課内庶務</t>
    <rPh sb="14" eb="16">
      <t>チョウセイ</t>
    </rPh>
    <rPh sb="19" eb="21">
      <t>ジム</t>
    </rPh>
    <rPh sb="69" eb="71">
      <t>サギョウ</t>
    </rPh>
    <rPh sb="71" eb="73">
      <t>ケイカク</t>
    </rPh>
    <rPh sb="74" eb="76">
      <t>セイソウ</t>
    </rPh>
    <rPh sb="76" eb="78">
      <t>シャリョウ</t>
    </rPh>
    <rPh sb="79" eb="82">
      <t>ハイキブツ</t>
    </rPh>
    <rPh sb="83" eb="85">
      <t>ハイシュツ</t>
    </rPh>
    <rPh sb="85" eb="87">
      <t>シドウ</t>
    </rPh>
    <rPh sb="88" eb="90">
      <t>イッパン</t>
    </rPh>
    <rPh sb="90" eb="93">
      <t>ハイキブツ</t>
    </rPh>
    <rPh sb="93" eb="95">
      <t>ショリ</t>
    </rPh>
    <rPh sb="95" eb="97">
      <t>キホン</t>
    </rPh>
    <rPh sb="97" eb="99">
      <t>ケイカク</t>
    </rPh>
    <rPh sb="100" eb="102">
      <t>ブンベツ</t>
    </rPh>
    <rPh sb="102" eb="104">
      <t>シュウシュウ</t>
    </rPh>
    <rPh sb="104" eb="106">
      <t>ケイカク</t>
    </rPh>
    <rPh sb="107" eb="109">
      <t>サクテイ</t>
    </rPh>
    <rPh sb="110" eb="112">
      <t>スイシン</t>
    </rPh>
    <rPh sb="115" eb="116">
      <t>リョウ</t>
    </rPh>
    <rPh sb="117" eb="119">
      <t>スイケイ</t>
    </rPh>
    <rPh sb="120" eb="122">
      <t>ハイシュツ</t>
    </rPh>
    <rPh sb="122" eb="124">
      <t>ジッタイ</t>
    </rPh>
    <rPh sb="124" eb="126">
      <t>チョウサ</t>
    </rPh>
    <rPh sb="132" eb="134">
      <t>セイソウ</t>
    </rPh>
    <rPh sb="134" eb="137">
      <t>シンギカイ</t>
    </rPh>
    <phoneticPr fontId="3"/>
  </si>
  <si>
    <t>計画調整係</t>
    <rPh sb="0" eb="2">
      <t>ケイカク</t>
    </rPh>
    <rPh sb="2" eb="4">
      <t>チョウセイ</t>
    </rPh>
    <rPh sb="4" eb="5">
      <t>カカリ</t>
    </rPh>
    <phoneticPr fontId="3"/>
  </si>
  <si>
    <t>リサイクル清掃課</t>
  </si>
  <si>
    <t>民間緑化事業の推進、緑化の指導・啓発、区民農園、あき地の管理の適正化</t>
    <phoneticPr fontId="3"/>
  </si>
  <si>
    <t>緑と花のまち推進係</t>
    <rPh sb="2" eb="3">
      <t>ハナ</t>
    </rPh>
    <phoneticPr fontId="3"/>
  </si>
  <si>
    <t>公害の相談・指導、工場の認可・立地に係る届出・調査・騒音等の指導、指定作業場の届出・調査・騒音等の指導、特定施設の届出、特定建設作業の規制・届出、指定建設作業の規制、土壌汚染・化学物質対策、地下水の揚水規制、大気汚染・水質・交通騒音・交通振動の調査、環境影響評価、深夜営業・飲食店等の騒音等の指導、解体工事等に伴うアスベスト飛散防止対策、空間放射線量の測定、健康部・消費生活センターに属しない放射線対策</t>
    <rPh sb="0" eb="2">
      <t>コウガイ</t>
    </rPh>
    <rPh sb="3" eb="5">
      <t>ソウダン</t>
    </rPh>
    <rPh sb="6" eb="8">
      <t>シドウ</t>
    </rPh>
    <rPh sb="9" eb="11">
      <t>コウジョウ</t>
    </rPh>
    <rPh sb="12" eb="14">
      <t>ニンカ</t>
    </rPh>
    <rPh sb="15" eb="17">
      <t>リッチ</t>
    </rPh>
    <rPh sb="18" eb="19">
      <t>カカ</t>
    </rPh>
    <rPh sb="20" eb="22">
      <t>トドケデ</t>
    </rPh>
    <rPh sb="23" eb="25">
      <t>チョウサ</t>
    </rPh>
    <rPh sb="26" eb="28">
      <t>ソウオン</t>
    </rPh>
    <rPh sb="28" eb="29">
      <t>トウ</t>
    </rPh>
    <rPh sb="30" eb="32">
      <t>シドウ</t>
    </rPh>
    <rPh sb="33" eb="35">
      <t>シテイ</t>
    </rPh>
    <rPh sb="35" eb="37">
      <t>サギョウ</t>
    </rPh>
    <rPh sb="37" eb="38">
      <t>ジョウ</t>
    </rPh>
    <rPh sb="39" eb="41">
      <t>トドケデ</t>
    </rPh>
    <rPh sb="42" eb="44">
      <t>チョウサ</t>
    </rPh>
    <rPh sb="45" eb="47">
      <t>ソウオン</t>
    </rPh>
    <rPh sb="47" eb="48">
      <t>トウ</t>
    </rPh>
    <rPh sb="49" eb="51">
      <t>シドウ</t>
    </rPh>
    <rPh sb="52" eb="54">
      <t>トクテイ</t>
    </rPh>
    <rPh sb="54" eb="56">
      <t>シセツ</t>
    </rPh>
    <rPh sb="57" eb="59">
      <t>トドケデ</t>
    </rPh>
    <rPh sb="60" eb="62">
      <t>トクテイ</t>
    </rPh>
    <rPh sb="62" eb="64">
      <t>ケンセツ</t>
    </rPh>
    <rPh sb="64" eb="66">
      <t>サギョウ</t>
    </rPh>
    <rPh sb="67" eb="69">
      <t>キセイ</t>
    </rPh>
    <rPh sb="70" eb="72">
      <t>トドケデ</t>
    </rPh>
    <rPh sb="73" eb="75">
      <t>シテイ</t>
    </rPh>
    <rPh sb="75" eb="77">
      <t>ケンセツ</t>
    </rPh>
    <rPh sb="77" eb="79">
      <t>サギョウ</t>
    </rPh>
    <rPh sb="80" eb="82">
      <t>キセイ</t>
    </rPh>
    <rPh sb="83" eb="85">
      <t>ドジョウ</t>
    </rPh>
    <rPh sb="85" eb="87">
      <t>オセン</t>
    </rPh>
    <rPh sb="88" eb="90">
      <t>カガク</t>
    </rPh>
    <rPh sb="90" eb="92">
      <t>ブッシツ</t>
    </rPh>
    <rPh sb="92" eb="94">
      <t>タイサク</t>
    </rPh>
    <rPh sb="95" eb="97">
      <t>チカ</t>
    </rPh>
    <rPh sb="97" eb="98">
      <t>スイ</t>
    </rPh>
    <rPh sb="99" eb="101">
      <t>ヨウスイ</t>
    </rPh>
    <rPh sb="101" eb="103">
      <t>キセイ</t>
    </rPh>
    <rPh sb="104" eb="106">
      <t>タイキ</t>
    </rPh>
    <rPh sb="106" eb="108">
      <t>オセン</t>
    </rPh>
    <rPh sb="109" eb="111">
      <t>スイシツ</t>
    </rPh>
    <rPh sb="112" eb="114">
      <t>コウツウ</t>
    </rPh>
    <rPh sb="114" eb="116">
      <t>ソウオン</t>
    </rPh>
    <rPh sb="117" eb="119">
      <t>コウツウ</t>
    </rPh>
    <rPh sb="119" eb="121">
      <t>シンドウ</t>
    </rPh>
    <rPh sb="122" eb="124">
      <t>チョウサ</t>
    </rPh>
    <rPh sb="125" eb="127">
      <t>カンキョウ</t>
    </rPh>
    <rPh sb="127" eb="129">
      <t>エイキョウ</t>
    </rPh>
    <rPh sb="129" eb="131">
      <t>ヒョウカ</t>
    </rPh>
    <rPh sb="132" eb="134">
      <t>シンヤ</t>
    </rPh>
    <rPh sb="134" eb="136">
      <t>エイギョウ</t>
    </rPh>
    <rPh sb="137" eb="139">
      <t>インショク</t>
    </rPh>
    <rPh sb="139" eb="140">
      <t>テン</t>
    </rPh>
    <rPh sb="140" eb="141">
      <t>トウ</t>
    </rPh>
    <rPh sb="142" eb="144">
      <t>ソウオン</t>
    </rPh>
    <rPh sb="144" eb="145">
      <t>トウ</t>
    </rPh>
    <rPh sb="146" eb="148">
      <t>シドウ</t>
    </rPh>
    <rPh sb="149" eb="151">
      <t>カイタイ</t>
    </rPh>
    <rPh sb="151" eb="153">
      <t>コウジ</t>
    </rPh>
    <rPh sb="153" eb="154">
      <t>トウ</t>
    </rPh>
    <rPh sb="155" eb="156">
      <t>トモナ</t>
    </rPh>
    <rPh sb="162" eb="164">
      <t>ヒサン</t>
    </rPh>
    <rPh sb="164" eb="166">
      <t>ボウシ</t>
    </rPh>
    <rPh sb="166" eb="168">
      <t>タイサク</t>
    </rPh>
    <rPh sb="169" eb="171">
      <t>クウカン</t>
    </rPh>
    <rPh sb="171" eb="173">
      <t>ホウシャ</t>
    </rPh>
    <rPh sb="173" eb="174">
      <t>セン</t>
    </rPh>
    <rPh sb="174" eb="175">
      <t>リョウ</t>
    </rPh>
    <rPh sb="176" eb="178">
      <t>ソクテイ</t>
    </rPh>
    <rPh sb="179" eb="181">
      <t>ケンコウ</t>
    </rPh>
    <rPh sb="181" eb="182">
      <t>ブ</t>
    </rPh>
    <rPh sb="183" eb="185">
      <t>ショウヒ</t>
    </rPh>
    <rPh sb="185" eb="187">
      <t>セイカツ</t>
    </rPh>
    <rPh sb="192" eb="193">
      <t>ゾク</t>
    </rPh>
    <rPh sb="196" eb="198">
      <t>ホウシャ</t>
    </rPh>
    <rPh sb="198" eb="199">
      <t>セン</t>
    </rPh>
    <rPh sb="199" eb="201">
      <t>タイサク</t>
    </rPh>
    <phoneticPr fontId="3"/>
  </si>
  <si>
    <t>公害対策相談係</t>
    <rPh sb="0" eb="2">
      <t>コウガイ</t>
    </rPh>
    <rPh sb="2" eb="4">
      <t>タイサク</t>
    </rPh>
    <rPh sb="4" eb="6">
      <t>ソウダン</t>
    </rPh>
    <rPh sb="6" eb="7">
      <t>カカリ</t>
    </rPh>
    <phoneticPr fontId="3"/>
  </si>
  <si>
    <t>生物多様性に関する取組の推進・関係機関との連絡調整、河川浄化対策</t>
    <rPh sb="0" eb="2">
      <t>セイブツ</t>
    </rPh>
    <rPh sb="2" eb="5">
      <t>タヨウセイ</t>
    </rPh>
    <rPh sb="6" eb="7">
      <t>カン</t>
    </rPh>
    <rPh sb="9" eb="11">
      <t>トリクミ</t>
    </rPh>
    <rPh sb="12" eb="14">
      <t>スイシン</t>
    </rPh>
    <rPh sb="15" eb="17">
      <t>カンケイ</t>
    </rPh>
    <rPh sb="17" eb="19">
      <t>キカン</t>
    </rPh>
    <rPh sb="21" eb="23">
      <t>レンラク</t>
    </rPh>
    <rPh sb="23" eb="25">
      <t>チョウセイ</t>
    </rPh>
    <rPh sb="26" eb="28">
      <t>カセン</t>
    </rPh>
    <rPh sb="28" eb="30">
      <t>ジョウカ</t>
    </rPh>
    <rPh sb="30" eb="32">
      <t>タイサク</t>
    </rPh>
    <phoneticPr fontId="3"/>
  </si>
  <si>
    <t>自然環境係</t>
    <rPh sb="0" eb="2">
      <t>シゼン</t>
    </rPh>
    <rPh sb="2" eb="4">
      <t>カンキョウ</t>
    </rPh>
    <rPh sb="4" eb="5">
      <t>カカリ</t>
    </rPh>
    <phoneticPr fontId="3"/>
  </si>
  <si>
    <t>環境基本計画の推進、環境保全の啓発事業の推進、地球温暖化対策実行計画の推進、温暖化防止機器の助成事業等、地球温暖化対策地域協議会、エネルギーの使用の合理化、再生可能エネルギーの利用の推進、部事務事業の計画・調整・進行管理、部課内庶務</t>
    <rPh sb="0" eb="2">
      <t>カンキョウ</t>
    </rPh>
    <rPh sb="2" eb="4">
      <t>キホン</t>
    </rPh>
    <rPh sb="4" eb="6">
      <t>ケイカク</t>
    </rPh>
    <rPh sb="7" eb="9">
      <t>スイシン</t>
    </rPh>
    <phoneticPr fontId="3"/>
  </si>
  <si>
    <t>環境計画係</t>
    <rPh sb="0" eb="2">
      <t>カンキョウ</t>
    </rPh>
    <rPh sb="2" eb="4">
      <t>ケイカク</t>
    </rPh>
    <rPh sb="4" eb="5">
      <t>カカリ</t>
    </rPh>
    <phoneticPr fontId="3"/>
  </si>
  <si>
    <t>環境課</t>
  </si>
  <si>
    <t>環境部</t>
  </si>
  <si>
    <t>観光振興、観光プロモーション、観光振興に係る施設、課内庶務</t>
    <rPh sb="0" eb="2">
      <t>カンコウ</t>
    </rPh>
    <rPh sb="2" eb="4">
      <t>シンコウ</t>
    </rPh>
    <rPh sb="5" eb="7">
      <t>カンコウ</t>
    </rPh>
    <rPh sb="15" eb="17">
      <t>カンコウ</t>
    </rPh>
    <rPh sb="17" eb="19">
      <t>シンコウ</t>
    </rPh>
    <rPh sb="20" eb="21">
      <t>カカ</t>
    </rPh>
    <rPh sb="22" eb="24">
      <t>シセツ</t>
    </rPh>
    <rPh sb="25" eb="26">
      <t>カ</t>
    </rPh>
    <rPh sb="26" eb="27">
      <t>ナイ</t>
    </rPh>
    <rPh sb="27" eb="29">
      <t>ショム</t>
    </rPh>
    <phoneticPr fontId="3"/>
  </si>
  <si>
    <t>観光担当係</t>
    <rPh sb="0" eb="2">
      <t>カンコウ</t>
    </rPh>
    <rPh sb="2" eb="4">
      <t>タントウ</t>
    </rPh>
    <rPh sb="4" eb="5">
      <t>カカリ</t>
    </rPh>
    <phoneticPr fontId="3"/>
  </si>
  <si>
    <t>観光課</t>
    <rPh sb="0" eb="2">
      <t>カンコウ</t>
    </rPh>
    <rPh sb="2" eb="3">
      <t>カ</t>
    </rPh>
    <phoneticPr fontId="3"/>
  </si>
  <si>
    <t>商業振興、商店街振興組合、公衆浴場の支援</t>
    <phoneticPr fontId="3"/>
  </si>
  <si>
    <t>商業振興係</t>
    <phoneticPr fontId="3"/>
  </si>
  <si>
    <t>工業振興、産業との交流・ふれあいの推進、伝統産業の保護育成、課内庶務</t>
    <phoneticPr fontId="3"/>
  </si>
  <si>
    <t>工業振興係</t>
    <phoneticPr fontId="3"/>
  </si>
  <si>
    <t>商工振興課</t>
  </si>
  <si>
    <t>消費生活に関する情報の収集・提供・資料展示・講座の開設・相談・苦情の処理・あっせんその他の措置、消費者被害の救済・消費者訴訟の援助、個人情報の取扱いに関する相談・苦情の処理、消費者活動の援助・育成、食品の放射性物質検査</t>
    <rPh sb="99" eb="101">
      <t>ショクヒン</t>
    </rPh>
    <rPh sb="102" eb="105">
      <t>ホウシャセイ</t>
    </rPh>
    <rPh sb="105" eb="107">
      <t>ブッシツ</t>
    </rPh>
    <rPh sb="107" eb="109">
      <t>ケンサ</t>
    </rPh>
    <phoneticPr fontId="3"/>
  </si>
  <si>
    <t>中小企業の経営支援、中小企業融資、中小企業勤労者生活資金融資、経営相談・下請相談・受注のあっせん、創業支援、中小企業勤労者等の福利厚生、勤労福祉会館</t>
    <rPh sb="0" eb="2">
      <t>チュウショウ</t>
    </rPh>
    <rPh sb="2" eb="4">
      <t>キギョウ</t>
    </rPh>
    <rPh sb="5" eb="7">
      <t>ケイエイ</t>
    </rPh>
    <rPh sb="7" eb="9">
      <t>シエン</t>
    </rPh>
    <rPh sb="49" eb="51">
      <t>ソウギョウ</t>
    </rPh>
    <rPh sb="51" eb="53">
      <t>シエン</t>
    </rPh>
    <rPh sb="54" eb="56">
      <t>チュウショウ</t>
    </rPh>
    <rPh sb="56" eb="58">
      <t>キギョウ</t>
    </rPh>
    <rPh sb="58" eb="61">
      <t>キンロウシャ</t>
    </rPh>
    <rPh sb="61" eb="62">
      <t>トウ</t>
    </rPh>
    <rPh sb="63" eb="65">
      <t>フクリ</t>
    </rPh>
    <rPh sb="65" eb="67">
      <t>コウセイ</t>
    </rPh>
    <rPh sb="68" eb="70">
      <t>キンロウ</t>
    </rPh>
    <rPh sb="70" eb="72">
      <t>フクシ</t>
    </rPh>
    <rPh sb="72" eb="74">
      <t>カイカン</t>
    </rPh>
    <phoneticPr fontId="3"/>
  </si>
  <si>
    <t>経営支援係</t>
    <rPh sb="0" eb="2">
      <t>ケイエイ</t>
    </rPh>
    <rPh sb="2" eb="4">
      <t>シエン</t>
    </rPh>
    <rPh sb="4" eb="5">
      <t>カカリ</t>
    </rPh>
    <phoneticPr fontId="3"/>
  </si>
  <si>
    <t>部事務事業の調整・進行管理、産業政策の企画・調査、産業振興に係る施設、大規模小売店舗出店の届出、産業関係団体、農業委員会、国有農地、農業振興、消費生活センターとの連絡調整、雇用対策の推進、内職相談あっせん事業、部課内庶務</t>
    <rPh sb="0" eb="1">
      <t>ブ</t>
    </rPh>
    <rPh sb="1" eb="3">
      <t>ジム</t>
    </rPh>
    <rPh sb="3" eb="5">
      <t>ジギョウ</t>
    </rPh>
    <rPh sb="6" eb="8">
      <t>チョウセイ</t>
    </rPh>
    <rPh sb="9" eb="11">
      <t>シンコウ</t>
    </rPh>
    <rPh sb="11" eb="13">
      <t>カンリ</t>
    </rPh>
    <rPh sb="105" eb="106">
      <t>ブ</t>
    </rPh>
    <phoneticPr fontId="3"/>
  </si>
  <si>
    <t>経済企画係</t>
    <phoneticPr fontId="3"/>
  </si>
  <si>
    <t>産業観光部</t>
    <rPh sb="0" eb="2">
      <t>サンギョウ</t>
    </rPh>
    <rPh sb="2" eb="4">
      <t>カンコウ</t>
    </rPh>
    <phoneticPr fontId="3"/>
  </si>
  <si>
    <t>文化振興・国際交流・多文化共生の推進、文化会館、亀有文化ホール、課内庶務</t>
    <rPh sb="0" eb="2">
      <t>ブンカ</t>
    </rPh>
    <rPh sb="2" eb="4">
      <t>シンコウ</t>
    </rPh>
    <rPh sb="5" eb="7">
      <t>コクサイ</t>
    </rPh>
    <rPh sb="7" eb="9">
      <t>コウリュウ</t>
    </rPh>
    <rPh sb="10" eb="13">
      <t>タブンカ</t>
    </rPh>
    <rPh sb="13" eb="15">
      <t>キョウセイ</t>
    </rPh>
    <rPh sb="16" eb="18">
      <t>スイシン</t>
    </rPh>
    <rPh sb="19" eb="21">
      <t>ブンカ</t>
    </rPh>
    <rPh sb="21" eb="23">
      <t>カイカン</t>
    </rPh>
    <rPh sb="24" eb="26">
      <t>カメアリ</t>
    </rPh>
    <rPh sb="26" eb="28">
      <t>ブンカ</t>
    </rPh>
    <rPh sb="32" eb="34">
      <t>カナイ</t>
    </rPh>
    <rPh sb="34" eb="36">
      <t>ショム</t>
    </rPh>
    <phoneticPr fontId="3"/>
  </si>
  <si>
    <t>文化国際担当係</t>
    <rPh sb="0" eb="2">
      <t>ブンカ</t>
    </rPh>
    <rPh sb="2" eb="4">
      <t>コクサイ</t>
    </rPh>
    <rPh sb="4" eb="6">
      <t>タントウ</t>
    </rPh>
    <rPh sb="6" eb="7">
      <t>カカリ</t>
    </rPh>
    <phoneticPr fontId="3"/>
  </si>
  <si>
    <t>地域安全活動の推進、防犯意識の普及啓発、犯罪予防、防犯設備の助成</t>
    <rPh sb="0" eb="2">
      <t>チイキ</t>
    </rPh>
    <rPh sb="2" eb="4">
      <t>アンゼン</t>
    </rPh>
    <rPh sb="4" eb="6">
      <t>カツドウ</t>
    </rPh>
    <rPh sb="7" eb="9">
      <t>スイシン</t>
    </rPh>
    <rPh sb="10" eb="12">
      <t>ボウハン</t>
    </rPh>
    <rPh sb="12" eb="14">
      <t>イシキ</t>
    </rPh>
    <rPh sb="15" eb="17">
      <t>フキュウ</t>
    </rPh>
    <rPh sb="17" eb="19">
      <t>ケイハツ</t>
    </rPh>
    <rPh sb="20" eb="22">
      <t>ハンザイ</t>
    </rPh>
    <rPh sb="22" eb="24">
      <t>ヨボウ</t>
    </rPh>
    <rPh sb="25" eb="27">
      <t>ボウハン</t>
    </rPh>
    <rPh sb="27" eb="29">
      <t>セツビ</t>
    </rPh>
    <rPh sb="30" eb="32">
      <t>ジョセイ</t>
    </rPh>
    <phoneticPr fontId="3"/>
  </si>
  <si>
    <t>地域安全係</t>
    <rPh sb="0" eb="2">
      <t>チイキ</t>
    </rPh>
    <rPh sb="2" eb="4">
      <t>アンゼン</t>
    </rPh>
    <rPh sb="4" eb="5">
      <t>カカリ</t>
    </rPh>
    <phoneticPr fontId="3"/>
  </si>
  <si>
    <t>国民保護、新型インフルエンザ等の対策計画の立案・調整、人為的災害対策、自衛官の募集、課内庶務</t>
    <rPh sb="0" eb="2">
      <t>コクミン</t>
    </rPh>
    <rPh sb="2" eb="4">
      <t>ホゴ</t>
    </rPh>
    <rPh sb="5" eb="7">
      <t>シンガタ</t>
    </rPh>
    <rPh sb="14" eb="15">
      <t>トウ</t>
    </rPh>
    <rPh sb="16" eb="18">
      <t>タイサク</t>
    </rPh>
    <rPh sb="18" eb="20">
      <t>ケイカク</t>
    </rPh>
    <rPh sb="21" eb="23">
      <t>リツアン</t>
    </rPh>
    <rPh sb="24" eb="26">
      <t>チョウセイ</t>
    </rPh>
    <rPh sb="27" eb="29">
      <t>ジンイ</t>
    </rPh>
    <rPh sb="29" eb="30">
      <t>テキ</t>
    </rPh>
    <rPh sb="30" eb="32">
      <t>サイガイ</t>
    </rPh>
    <rPh sb="32" eb="34">
      <t>タイサク</t>
    </rPh>
    <rPh sb="35" eb="38">
      <t>ジエイカン</t>
    </rPh>
    <rPh sb="39" eb="41">
      <t>ボシュウ</t>
    </rPh>
    <rPh sb="42" eb="43">
      <t>カ</t>
    </rPh>
    <rPh sb="43" eb="44">
      <t>ナイ</t>
    </rPh>
    <rPh sb="44" eb="46">
      <t>ショム</t>
    </rPh>
    <phoneticPr fontId="3"/>
  </si>
  <si>
    <t>生活安全係</t>
    <rPh sb="0" eb="2">
      <t>セイカツ</t>
    </rPh>
    <rPh sb="2" eb="4">
      <t>アンゼン</t>
    </rPh>
    <rPh sb="4" eb="5">
      <t>カカリ</t>
    </rPh>
    <phoneticPr fontId="3"/>
  </si>
  <si>
    <t>生活安全課</t>
    <rPh sb="0" eb="2">
      <t>セイカツ</t>
    </rPh>
    <rPh sb="2" eb="4">
      <t>アンゼン</t>
    </rPh>
    <rPh sb="4" eb="5">
      <t>カ</t>
    </rPh>
    <phoneticPr fontId="3"/>
  </si>
  <si>
    <t>防災訓練、避難所運営訓練、地域別地域防災会議、防災意識の普及啓発</t>
    <rPh sb="0" eb="2">
      <t>ボウサイ</t>
    </rPh>
    <rPh sb="2" eb="4">
      <t>クンレン</t>
    </rPh>
    <rPh sb="5" eb="7">
      <t>ヒナン</t>
    </rPh>
    <rPh sb="7" eb="8">
      <t>ジョ</t>
    </rPh>
    <rPh sb="8" eb="10">
      <t>ウンエイ</t>
    </rPh>
    <rPh sb="10" eb="12">
      <t>クンレン</t>
    </rPh>
    <rPh sb="13" eb="15">
      <t>チイキ</t>
    </rPh>
    <rPh sb="15" eb="16">
      <t>ベツ</t>
    </rPh>
    <rPh sb="16" eb="18">
      <t>チイキ</t>
    </rPh>
    <rPh sb="18" eb="20">
      <t>ボウサイ</t>
    </rPh>
    <rPh sb="20" eb="22">
      <t>カイギ</t>
    </rPh>
    <rPh sb="23" eb="25">
      <t>ボウサイ</t>
    </rPh>
    <rPh sb="25" eb="27">
      <t>イシキ</t>
    </rPh>
    <rPh sb="28" eb="30">
      <t>フキュウ</t>
    </rPh>
    <rPh sb="30" eb="32">
      <t>ケイハツ</t>
    </rPh>
    <phoneticPr fontId="3"/>
  </si>
  <si>
    <t>訓練係</t>
    <rPh sb="0" eb="2">
      <t>クンレン</t>
    </rPh>
    <rPh sb="2" eb="3">
      <t>カカリ</t>
    </rPh>
    <phoneticPr fontId="3"/>
  </si>
  <si>
    <t>避難所・避難場所の整備、防災施設等の整備・運用、消防団、防災資器材等の助成、課内庶務</t>
    <rPh sb="0" eb="3">
      <t>ヒナンジョ</t>
    </rPh>
    <rPh sb="4" eb="6">
      <t>ヒナン</t>
    </rPh>
    <rPh sb="6" eb="8">
      <t>バショ</t>
    </rPh>
    <rPh sb="9" eb="11">
      <t>セイビ</t>
    </rPh>
    <rPh sb="12" eb="14">
      <t>ボウサイ</t>
    </rPh>
    <rPh sb="14" eb="16">
      <t>シセツ</t>
    </rPh>
    <rPh sb="16" eb="17">
      <t>トウ</t>
    </rPh>
    <rPh sb="18" eb="20">
      <t>セイビ</t>
    </rPh>
    <rPh sb="21" eb="23">
      <t>ウンヨウ</t>
    </rPh>
    <rPh sb="24" eb="27">
      <t>ショウボウダン</t>
    </rPh>
    <rPh sb="28" eb="30">
      <t>ボウサイ</t>
    </rPh>
    <rPh sb="30" eb="31">
      <t>シ</t>
    </rPh>
    <rPh sb="31" eb="32">
      <t>キ</t>
    </rPh>
    <rPh sb="32" eb="33">
      <t>ザイ</t>
    </rPh>
    <rPh sb="33" eb="34">
      <t>トウ</t>
    </rPh>
    <rPh sb="35" eb="37">
      <t>ジョセイ</t>
    </rPh>
    <rPh sb="38" eb="39">
      <t>カ</t>
    </rPh>
    <rPh sb="39" eb="40">
      <t>ナイ</t>
    </rPh>
    <rPh sb="40" eb="42">
      <t>ショム</t>
    </rPh>
    <phoneticPr fontId="3"/>
  </si>
  <si>
    <t>自助・共助係</t>
    <rPh sb="0" eb="2">
      <t>ジジョ</t>
    </rPh>
    <rPh sb="3" eb="5">
      <t>キョウジョ</t>
    </rPh>
    <rPh sb="5" eb="6">
      <t>カカリ</t>
    </rPh>
    <phoneticPr fontId="3"/>
  </si>
  <si>
    <t>地域防災課</t>
    <rPh sb="0" eb="2">
      <t>チイキ</t>
    </rPh>
    <rPh sb="2" eb="4">
      <t>ボウサイ</t>
    </rPh>
    <rPh sb="4" eb="5">
      <t>カ</t>
    </rPh>
    <phoneticPr fontId="3"/>
  </si>
  <si>
    <t>災害対策本部、災害応急対策の連絡調整、災害時通信網の整備・運用、防災会議、地域防災計画の企画立案・調整、受援計画・搬送計画・国土強靭化地域計画、業務継続計画の管理・運営、総合防災訓練</t>
    <rPh sb="0" eb="2">
      <t>サイガイ</t>
    </rPh>
    <rPh sb="2" eb="4">
      <t>タイサク</t>
    </rPh>
    <rPh sb="4" eb="6">
      <t>ホンブ</t>
    </rPh>
    <rPh sb="7" eb="9">
      <t>サイガイ</t>
    </rPh>
    <rPh sb="9" eb="11">
      <t>オウキュウ</t>
    </rPh>
    <rPh sb="11" eb="13">
      <t>タイサク</t>
    </rPh>
    <rPh sb="14" eb="16">
      <t>レンラク</t>
    </rPh>
    <rPh sb="16" eb="18">
      <t>チョウセイ</t>
    </rPh>
    <rPh sb="19" eb="21">
      <t>サイガイ</t>
    </rPh>
    <rPh sb="21" eb="22">
      <t>ジ</t>
    </rPh>
    <rPh sb="22" eb="24">
      <t>ツウシン</t>
    </rPh>
    <rPh sb="24" eb="25">
      <t>モウ</t>
    </rPh>
    <rPh sb="26" eb="28">
      <t>セイビ</t>
    </rPh>
    <rPh sb="29" eb="31">
      <t>ウンヨウ</t>
    </rPh>
    <rPh sb="32" eb="34">
      <t>ボウサイ</t>
    </rPh>
    <rPh sb="34" eb="36">
      <t>カイギ</t>
    </rPh>
    <rPh sb="37" eb="39">
      <t>チイキ</t>
    </rPh>
    <rPh sb="39" eb="41">
      <t>ボウサイ</t>
    </rPh>
    <rPh sb="41" eb="43">
      <t>ケイカク</t>
    </rPh>
    <rPh sb="44" eb="46">
      <t>キカク</t>
    </rPh>
    <rPh sb="46" eb="48">
      <t>リツアン</t>
    </rPh>
    <rPh sb="49" eb="51">
      <t>チョウセイ</t>
    </rPh>
    <rPh sb="52" eb="54">
      <t>ジュエン</t>
    </rPh>
    <rPh sb="54" eb="56">
      <t>ケイカク</t>
    </rPh>
    <rPh sb="57" eb="59">
      <t>ハンソウ</t>
    </rPh>
    <rPh sb="59" eb="61">
      <t>ケイカク</t>
    </rPh>
    <rPh sb="62" eb="64">
      <t>コクド</t>
    </rPh>
    <rPh sb="64" eb="66">
      <t>キョウジン</t>
    </rPh>
    <rPh sb="66" eb="67">
      <t>カ</t>
    </rPh>
    <rPh sb="67" eb="69">
      <t>チイキ</t>
    </rPh>
    <rPh sb="69" eb="71">
      <t>ケイカク</t>
    </rPh>
    <rPh sb="72" eb="74">
      <t>ギョウム</t>
    </rPh>
    <rPh sb="74" eb="76">
      <t>ケイゾク</t>
    </rPh>
    <rPh sb="76" eb="78">
      <t>ケイカク</t>
    </rPh>
    <rPh sb="79" eb="81">
      <t>カンリ</t>
    </rPh>
    <rPh sb="82" eb="84">
      <t>ウンエイ</t>
    </rPh>
    <rPh sb="85" eb="87">
      <t>ソウゴウ</t>
    </rPh>
    <rPh sb="87" eb="89">
      <t>ボウサイ</t>
    </rPh>
    <rPh sb="89" eb="91">
      <t>クンレン</t>
    </rPh>
    <phoneticPr fontId="3"/>
  </si>
  <si>
    <t>災害対策係</t>
    <rPh sb="0" eb="2">
      <t>サイガイ</t>
    </rPh>
    <rPh sb="2" eb="4">
      <t>タイサク</t>
    </rPh>
    <rPh sb="4" eb="5">
      <t>カカリ</t>
    </rPh>
    <phoneticPr fontId="3"/>
  </si>
  <si>
    <t>危機管理の総合調整・対策、災害対策本部装備品の管理、食糧等の備蓄、課内庶務</t>
    <rPh sb="13" eb="15">
      <t>サイガイ</t>
    </rPh>
    <rPh sb="15" eb="17">
      <t>タイサク</t>
    </rPh>
    <rPh sb="17" eb="19">
      <t>ホンブ</t>
    </rPh>
    <rPh sb="19" eb="22">
      <t>ソウビヒン</t>
    </rPh>
    <rPh sb="23" eb="25">
      <t>カンリ</t>
    </rPh>
    <rPh sb="26" eb="28">
      <t>ショクリョウ</t>
    </rPh>
    <rPh sb="28" eb="29">
      <t>トウ</t>
    </rPh>
    <rPh sb="30" eb="32">
      <t>ビチク</t>
    </rPh>
    <rPh sb="33" eb="34">
      <t>カ</t>
    </rPh>
    <rPh sb="34" eb="35">
      <t>ナイ</t>
    </rPh>
    <rPh sb="35" eb="37">
      <t>ショム</t>
    </rPh>
    <phoneticPr fontId="3"/>
  </si>
  <si>
    <t>地域活動の推進、区民サービスコーナー、区民に対する周知、住民基本台帳、個人の印鑑登録・証明、出生届・死亡届の受付・戸籍に係る証明、埋火葬許可証・区民葬儀券の交付、自動車臨時運行許可、特別区民税・都民税の申告受付・徴収・証明、国民健康保険の資格得喪届の受付・被保険者証の交付・保険料の徴収、後期高齢者医療の事務のうち資格得喪届の受付・被保険者証の交付・保険料の徴収、国民年金関係申請書等の受付、介護保険の資格得喪届の受付・被保険者証の交付・保険料の徴収、児童手当・乳幼児医療証・子ども医療証の申請受付、妊娠届の受付・母子健康手帳の交付、妊娠届の受付・母子健康手帳の交付、畜犬登録、小中学校学齢児童生徒の入学手続、公的個人認証、出入国管理・難民認定法に規定する住居地の届出、入管特例法に規定する住居地の届出</t>
    <rPh sb="0" eb="2">
      <t>チイキ</t>
    </rPh>
    <rPh sb="2" eb="4">
      <t>カツドウ</t>
    </rPh>
    <rPh sb="5" eb="7">
      <t>スイシン</t>
    </rPh>
    <rPh sb="35" eb="37">
      <t>コジン</t>
    </rPh>
    <rPh sb="60" eb="61">
      <t>カカ</t>
    </rPh>
    <rPh sb="62" eb="64">
      <t>ショウメイ</t>
    </rPh>
    <rPh sb="86" eb="88">
      <t>ウンコウ</t>
    </rPh>
    <rPh sb="97" eb="99">
      <t>トミン</t>
    </rPh>
    <rPh sb="99" eb="100">
      <t>ゼイ</t>
    </rPh>
    <rPh sb="144" eb="146">
      <t>コウキ</t>
    </rPh>
    <rPh sb="146" eb="149">
      <t>コウレイシャ</t>
    </rPh>
    <rPh sb="149" eb="151">
      <t>イリョウ</t>
    </rPh>
    <rPh sb="152" eb="154">
      <t>ジム</t>
    </rPh>
    <rPh sb="157" eb="159">
      <t>シカク</t>
    </rPh>
    <rPh sb="159" eb="160">
      <t>トク</t>
    </rPh>
    <rPh sb="160" eb="161">
      <t>ソウ</t>
    </rPh>
    <rPh sb="161" eb="162">
      <t>トドケ</t>
    </rPh>
    <rPh sb="163" eb="165">
      <t>ウケツケ</t>
    </rPh>
    <rPh sb="166" eb="167">
      <t>ヒ</t>
    </rPh>
    <rPh sb="182" eb="184">
      <t>コクミン</t>
    </rPh>
    <rPh sb="184" eb="186">
      <t>ネンキン</t>
    </rPh>
    <rPh sb="186" eb="188">
      <t>カンケイ</t>
    </rPh>
    <rPh sb="188" eb="190">
      <t>シンセイ</t>
    </rPh>
    <rPh sb="190" eb="191">
      <t>ショ</t>
    </rPh>
    <rPh sb="191" eb="192">
      <t>ナド</t>
    </rPh>
    <rPh sb="193" eb="195">
      <t>ウケツケ</t>
    </rPh>
    <rPh sb="226" eb="228">
      <t>ジドウ</t>
    </rPh>
    <rPh sb="228" eb="230">
      <t>テアテ</t>
    </rPh>
    <rPh sb="238" eb="239">
      <t>コ</t>
    </rPh>
    <rPh sb="241" eb="243">
      <t>イリョウ</t>
    </rPh>
    <rPh sb="243" eb="244">
      <t>ショウ</t>
    </rPh>
    <rPh sb="259" eb="261">
      <t>ケンコウ</t>
    </rPh>
    <rPh sb="267" eb="269">
      <t>ニンシン</t>
    </rPh>
    <rPh sb="269" eb="270">
      <t>トドケ</t>
    </rPh>
    <rPh sb="271" eb="273">
      <t>ウケツケ</t>
    </rPh>
    <rPh sb="274" eb="276">
      <t>ボシ</t>
    </rPh>
    <rPh sb="276" eb="278">
      <t>ケンコウ</t>
    </rPh>
    <rPh sb="278" eb="280">
      <t>テチョウ</t>
    </rPh>
    <rPh sb="281" eb="283">
      <t>コウフ</t>
    </rPh>
    <rPh sb="305" eb="307">
      <t>コウテキ</t>
    </rPh>
    <rPh sb="307" eb="309">
      <t>コジン</t>
    </rPh>
    <rPh sb="309" eb="311">
      <t>ニンショウ</t>
    </rPh>
    <phoneticPr fontId="3"/>
  </si>
  <si>
    <t>戸籍の届書の受付、戸籍の記載・編製、戸籍の附票の記載・作成、戸籍の照会・調査・回答、国民健康保険被保険者証・後期高齢者医療被保険者証・介護保険被保険者証・乳幼児医療証・子ども医療証の交付申請の受付（戸籍の届出に伴うものに限る。）、児童手当の申請の受付（戸籍の届出に伴うものに限る。）、埋火葬・改葬の許可、人口動態調査、入管特例法に規定する特別永住許可申請のうち出生を事由とする申請の受付</t>
    <rPh sb="15" eb="16">
      <t>ヘン</t>
    </rPh>
    <rPh sb="30" eb="32">
      <t>コセキ</t>
    </rPh>
    <rPh sb="33" eb="35">
      <t>ショウカイ</t>
    </rPh>
    <rPh sb="36" eb="38">
      <t>チョウサ</t>
    </rPh>
    <rPh sb="39" eb="41">
      <t>カイトウ</t>
    </rPh>
    <rPh sb="42" eb="44">
      <t>コクミン</t>
    </rPh>
    <rPh sb="44" eb="46">
      <t>ケンコウ</t>
    </rPh>
    <rPh sb="46" eb="48">
      <t>ホケン</t>
    </rPh>
    <rPh sb="48" eb="52">
      <t>ヒホケンシャ</t>
    </rPh>
    <rPh sb="52" eb="53">
      <t>ショウ</t>
    </rPh>
    <rPh sb="67" eb="69">
      <t>カイゴ</t>
    </rPh>
    <rPh sb="69" eb="71">
      <t>ホケン</t>
    </rPh>
    <rPh sb="71" eb="75">
      <t>ヒホケンシャ</t>
    </rPh>
    <rPh sb="75" eb="76">
      <t>ショウ</t>
    </rPh>
    <rPh sb="91" eb="93">
      <t>コウフ</t>
    </rPh>
    <rPh sb="93" eb="95">
      <t>シンセイ</t>
    </rPh>
    <rPh sb="96" eb="98">
      <t>ウケツケ</t>
    </rPh>
    <rPh sb="99" eb="101">
      <t>コセキ</t>
    </rPh>
    <rPh sb="102" eb="104">
      <t>トドケデ</t>
    </rPh>
    <rPh sb="105" eb="106">
      <t>トモナ</t>
    </rPh>
    <rPh sb="110" eb="111">
      <t>カギ</t>
    </rPh>
    <rPh sb="115" eb="117">
      <t>ジドウ</t>
    </rPh>
    <rPh sb="117" eb="119">
      <t>テアテ</t>
    </rPh>
    <rPh sb="120" eb="122">
      <t>シンセイ</t>
    </rPh>
    <rPh sb="123" eb="125">
      <t>ウケツケ</t>
    </rPh>
    <rPh sb="142" eb="143">
      <t>マイ</t>
    </rPh>
    <rPh sb="159" eb="161">
      <t>ニュウカン</t>
    </rPh>
    <rPh sb="161" eb="164">
      <t>トクレイホウ</t>
    </rPh>
    <rPh sb="165" eb="167">
      <t>キテイ</t>
    </rPh>
    <rPh sb="169" eb="171">
      <t>トクベツ</t>
    </rPh>
    <rPh sb="171" eb="173">
      <t>エイジュウ</t>
    </rPh>
    <rPh sb="173" eb="175">
      <t>キョカ</t>
    </rPh>
    <rPh sb="175" eb="177">
      <t>シンセイ</t>
    </rPh>
    <rPh sb="180" eb="182">
      <t>シュッセイ</t>
    </rPh>
    <rPh sb="183" eb="185">
      <t>ジユウ</t>
    </rPh>
    <rPh sb="188" eb="190">
      <t>シンセイ</t>
    </rPh>
    <rPh sb="191" eb="193">
      <t>ウケツケ</t>
    </rPh>
    <phoneticPr fontId="3"/>
  </si>
  <si>
    <t>戸籍届出係</t>
  </si>
  <si>
    <t>住民基本台帳の整備、個人の印鑑登録、公的個人認証、住民票の写し等の交付、個人の印鑑登録証明書の交付、戸籍の証明書の交付・届書の閲覧、住民税の証明、国民健康保険被保険者証・介護保険被保険者証・乳幼児医療証・子ども医療証の交付申請の受付・作成・交付（住民票の異動の届出に伴うものに限る。）、後期高齢者医療被保険者証の交付申請の受付（住民票の異動の届出に伴うものに限る。）、児童手当の申請の受付（住民票の異動の届出に伴うものに限る。）、戸籍の届出に伴う国民健康保険被保険者証・介護保険被保険者証・乳幼児医療証・子ども医療証の作成・交付、出入国管理・難民認定法に規定する住居地の届出、入管特例法に規定する住居地の届出、入管特例法に規定する特別永住許可申請・特別永住者証明書の交付等、個人番号の指定・通知・個人番号カードの交付等、住民記録システム・住民基本台帳ネットワークシステムの運用管理、証明書自動交付サービスの企画・運営・調整</t>
    <rPh sb="7" eb="9">
      <t>セイビ</t>
    </rPh>
    <rPh sb="10" eb="12">
      <t>コジン</t>
    </rPh>
    <rPh sb="18" eb="20">
      <t>コウテキ</t>
    </rPh>
    <rPh sb="20" eb="22">
      <t>コジン</t>
    </rPh>
    <rPh sb="22" eb="24">
      <t>ニンショウ</t>
    </rPh>
    <rPh sb="25" eb="28">
      <t>ジュウミンヒョウ</t>
    </rPh>
    <rPh sb="29" eb="30">
      <t>ウツ</t>
    </rPh>
    <rPh sb="31" eb="32">
      <t>ナド</t>
    </rPh>
    <rPh sb="33" eb="35">
      <t>コウフ</t>
    </rPh>
    <rPh sb="36" eb="38">
      <t>コジン</t>
    </rPh>
    <rPh sb="39" eb="41">
      <t>インカン</t>
    </rPh>
    <rPh sb="41" eb="43">
      <t>トウロク</t>
    </rPh>
    <rPh sb="43" eb="45">
      <t>ショウメイ</t>
    </rPh>
    <rPh sb="45" eb="46">
      <t>ショ</t>
    </rPh>
    <rPh sb="47" eb="49">
      <t>コウフ</t>
    </rPh>
    <rPh sb="50" eb="52">
      <t>コセキ</t>
    </rPh>
    <rPh sb="53" eb="56">
      <t>ショウメイショ</t>
    </rPh>
    <rPh sb="57" eb="59">
      <t>コウフ</t>
    </rPh>
    <rPh sb="60" eb="62">
      <t>トドケショ</t>
    </rPh>
    <rPh sb="63" eb="65">
      <t>エツラン</t>
    </rPh>
    <rPh sb="66" eb="69">
      <t>ジュウミンゼイ</t>
    </rPh>
    <rPh sb="70" eb="72">
      <t>ショウメイ</t>
    </rPh>
    <rPh sb="73" eb="75">
      <t>コクミン</t>
    </rPh>
    <rPh sb="75" eb="77">
      <t>ケンコウ</t>
    </rPh>
    <rPh sb="77" eb="79">
      <t>ホケン</t>
    </rPh>
    <rPh sb="79" eb="80">
      <t>ヒ</t>
    </rPh>
    <rPh sb="95" eb="98">
      <t>ニュウヨウジ</t>
    </rPh>
    <rPh sb="98" eb="100">
      <t>イリョウ</t>
    </rPh>
    <rPh sb="100" eb="101">
      <t>ショウ</t>
    </rPh>
    <rPh sb="102" eb="103">
      <t>コ</t>
    </rPh>
    <rPh sb="105" eb="107">
      <t>イリョウ</t>
    </rPh>
    <rPh sb="107" eb="108">
      <t>ショウ</t>
    </rPh>
    <rPh sb="117" eb="119">
      <t>サクセイ</t>
    </rPh>
    <rPh sb="120" eb="122">
      <t>コウフ</t>
    </rPh>
    <rPh sb="123" eb="126">
      <t>ジュウミンヒョウ</t>
    </rPh>
    <rPh sb="127" eb="129">
      <t>イドウ</t>
    </rPh>
    <rPh sb="130" eb="132">
      <t>トドケデ</t>
    </rPh>
    <rPh sb="133" eb="134">
      <t>トモナ</t>
    </rPh>
    <rPh sb="138" eb="139">
      <t>カギ</t>
    </rPh>
    <rPh sb="143" eb="145">
      <t>コウキ</t>
    </rPh>
    <rPh sb="145" eb="148">
      <t>コウレイシャ</t>
    </rPh>
    <rPh sb="148" eb="150">
      <t>イリョウ</t>
    </rPh>
    <rPh sb="150" eb="154">
      <t>ヒホケンシャ</t>
    </rPh>
    <rPh sb="154" eb="155">
      <t>ショウ</t>
    </rPh>
    <rPh sb="156" eb="158">
      <t>コウフ</t>
    </rPh>
    <rPh sb="158" eb="160">
      <t>シンセイ</t>
    </rPh>
    <rPh sb="161" eb="163">
      <t>ウケツケ</t>
    </rPh>
    <rPh sb="184" eb="186">
      <t>ジドウ</t>
    </rPh>
    <rPh sb="186" eb="188">
      <t>テアテ</t>
    </rPh>
    <rPh sb="189" eb="191">
      <t>シンセイ</t>
    </rPh>
    <rPh sb="192" eb="194">
      <t>ウケツケ</t>
    </rPh>
    <rPh sb="215" eb="217">
      <t>コセキ</t>
    </rPh>
    <rPh sb="218" eb="220">
      <t>トドケデ</t>
    </rPh>
    <rPh sb="221" eb="222">
      <t>トモナ</t>
    </rPh>
    <rPh sb="259" eb="261">
      <t>サクセイ</t>
    </rPh>
    <rPh sb="262" eb="264">
      <t>コウフ</t>
    </rPh>
    <rPh sb="265" eb="267">
      <t>シュツニュウ</t>
    </rPh>
    <rPh sb="267" eb="268">
      <t>コク</t>
    </rPh>
    <rPh sb="268" eb="270">
      <t>カンリ</t>
    </rPh>
    <rPh sb="271" eb="273">
      <t>ナンミン</t>
    </rPh>
    <rPh sb="273" eb="275">
      <t>ニンテイ</t>
    </rPh>
    <rPh sb="275" eb="276">
      <t>ホウ</t>
    </rPh>
    <rPh sb="277" eb="279">
      <t>キテイ</t>
    </rPh>
    <rPh sb="281" eb="283">
      <t>ジュウキョ</t>
    </rPh>
    <rPh sb="283" eb="284">
      <t>チ</t>
    </rPh>
    <rPh sb="285" eb="287">
      <t>トドケデ</t>
    </rPh>
    <rPh sb="305" eb="307">
      <t>ニュウカン</t>
    </rPh>
    <rPh sb="307" eb="309">
      <t>トクレイ</t>
    </rPh>
    <rPh sb="309" eb="310">
      <t>ホウ</t>
    </rPh>
    <rPh sb="311" eb="313">
      <t>キテイ</t>
    </rPh>
    <rPh sb="315" eb="317">
      <t>トクベツ</t>
    </rPh>
    <rPh sb="317" eb="319">
      <t>エイジュウ</t>
    </rPh>
    <rPh sb="319" eb="321">
      <t>キョカ</t>
    </rPh>
    <rPh sb="321" eb="323">
      <t>シンセイ</t>
    </rPh>
    <rPh sb="324" eb="326">
      <t>トクベツ</t>
    </rPh>
    <rPh sb="326" eb="329">
      <t>エイジュウシャ</t>
    </rPh>
    <rPh sb="329" eb="332">
      <t>ショウメイショ</t>
    </rPh>
    <rPh sb="333" eb="335">
      <t>コウフ</t>
    </rPh>
    <rPh sb="335" eb="336">
      <t>トウ</t>
    </rPh>
    <rPh sb="337" eb="339">
      <t>コジン</t>
    </rPh>
    <rPh sb="339" eb="341">
      <t>バンゴウ</t>
    </rPh>
    <rPh sb="342" eb="344">
      <t>シテイ</t>
    </rPh>
    <rPh sb="345" eb="347">
      <t>ツウチ</t>
    </rPh>
    <rPh sb="348" eb="350">
      <t>コジン</t>
    </rPh>
    <rPh sb="350" eb="352">
      <t>バンゴウ</t>
    </rPh>
    <rPh sb="356" eb="358">
      <t>コウフ</t>
    </rPh>
    <rPh sb="358" eb="359">
      <t>ナド</t>
    </rPh>
    <rPh sb="360" eb="362">
      <t>ジュウミン</t>
    </rPh>
    <rPh sb="362" eb="364">
      <t>キロク</t>
    </rPh>
    <rPh sb="369" eb="371">
      <t>ジュウミン</t>
    </rPh>
    <rPh sb="371" eb="373">
      <t>キホン</t>
    </rPh>
    <rPh sb="373" eb="375">
      <t>ダイチョウ</t>
    </rPh>
    <rPh sb="386" eb="388">
      <t>ウンヨウ</t>
    </rPh>
    <rPh sb="388" eb="390">
      <t>カンリ</t>
    </rPh>
    <rPh sb="391" eb="394">
      <t>ショウメイショ</t>
    </rPh>
    <rPh sb="394" eb="396">
      <t>ジドウ</t>
    </rPh>
    <rPh sb="396" eb="398">
      <t>コウフ</t>
    </rPh>
    <rPh sb="403" eb="405">
      <t>キカク</t>
    </rPh>
    <rPh sb="406" eb="408">
      <t>ウンエイ</t>
    </rPh>
    <rPh sb="409" eb="411">
      <t>チョウセイ</t>
    </rPh>
    <phoneticPr fontId="3"/>
  </si>
  <si>
    <t>住民記録係</t>
    <rPh sb="0" eb="2">
      <t>ジュウミン</t>
    </rPh>
    <rPh sb="2" eb="4">
      <t>キロク</t>
    </rPh>
    <rPh sb="4" eb="5">
      <t>カカリ</t>
    </rPh>
    <phoneticPr fontId="3"/>
  </si>
  <si>
    <t>区民事務所、住民基本台帳の閲覧、人口統計（人口動態調査に関することを除く。）、犯罪人名簿、課内庶務</t>
    <rPh sb="0" eb="2">
      <t>クミン</t>
    </rPh>
    <rPh sb="2" eb="4">
      <t>ジム</t>
    </rPh>
    <rPh sb="4" eb="5">
      <t>ショ</t>
    </rPh>
    <rPh sb="6" eb="8">
      <t>ジュウミン</t>
    </rPh>
    <rPh sb="8" eb="10">
      <t>キホン</t>
    </rPh>
    <rPh sb="10" eb="12">
      <t>ダイチョウ</t>
    </rPh>
    <rPh sb="13" eb="15">
      <t>エツラン</t>
    </rPh>
    <rPh sb="16" eb="18">
      <t>ジンコウ</t>
    </rPh>
    <rPh sb="18" eb="20">
      <t>トウケイ</t>
    </rPh>
    <rPh sb="21" eb="23">
      <t>ジンコウ</t>
    </rPh>
    <rPh sb="23" eb="25">
      <t>ドウタイ</t>
    </rPh>
    <rPh sb="25" eb="27">
      <t>チョウサ</t>
    </rPh>
    <rPh sb="28" eb="29">
      <t>カン</t>
    </rPh>
    <rPh sb="34" eb="35">
      <t>ノゾ</t>
    </rPh>
    <rPh sb="39" eb="41">
      <t>ハンザイ</t>
    </rPh>
    <rPh sb="41" eb="42">
      <t>ニン</t>
    </rPh>
    <rPh sb="42" eb="44">
      <t>メイボ</t>
    </rPh>
    <rPh sb="45" eb="47">
      <t>カナイ</t>
    </rPh>
    <rPh sb="47" eb="49">
      <t>ショム</t>
    </rPh>
    <phoneticPr fontId="3"/>
  </si>
  <si>
    <t>管理係</t>
    <rPh sb="0" eb="2">
      <t>カンリ</t>
    </rPh>
    <rPh sb="2" eb="3">
      <t>カカ</t>
    </rPh>
    <phoneticPr fontId="3"/>
  </si>
  <si>
    <t>地区の地域活動の推進、飾区地域コミュニティ施設の管理運営、飾区公共施設予約システムによる受付</t>
    <rPh sb="0" eb="2">
      <t>チク</t>
    </rPh>
    <rPh sb="11" eb="14">
      <t>カツシカク</t>
    </rPh>
    <rPh sb="14" eb="16">
      <t>チイキ</t>
    </rPh>
    <rPh sb="22" eb="24">
      <t>シセツ</t>
    </rPh>
    <rPh sb="25" eb="27">
      <t>カンリ</t>
    </rPh>
    <rPh sb="27" eb="29">
      <t>ウンエイ</t>
    </rPh>
    <rPh sb="30" eb="33">
      <t>カツシカク</t>
    </rPh>
    <rPh sb="33" eb="35">
      <t>コウキョウ</t>
    </rPh>
    <rPh sb="35" eb="37">
      <t>シセツ</t>
    </rPh>
    <rPh sb="37" eb="39">
      <t>ヨヤク</t>
    </rPh>
    <rPh sb="46" eb="48">
      <t>ウケツケ</t>
    </rPh>
    <phoneticPr fontId="3"/>
  </si>
  <si>
    <t>地区センター</t>
    <rPh sb="0" eb="1">
      <t>チ</t>
    </rPh>
    <rPh sb="1" eb="2">
      <t>ク</t>
    </rPh>
    <phoneticPr fontId="3"/>
  </si>
  <si>
    <t>飾区地域コミュニティ施設の整備・管理運営、飾区公共施設予約システムによる受付</t>
    <rPh sb="0" eb="3">
      <t>カツシカク</t>
    </rPh>
    <rPh sb="3" eb="5">
      <t>チイキ</t>
    </rPh>
    <rPh sb="11" eb="13">
      <t>シセツ</t>
    </rPh>
    <rPh sb="14" eb="16">
      <t>セイビ</t>
    </rPh>
    <rPh sb="17" eb="19">
      <t>カンリ</t>
    </rPh>
    <rPh sb="19" eb="21">
      <t>ウンエイ</t>
    </rPh>
    <rPh sb="22" eb="25">
      <t>カツシカク</t>
    </rPh>
    <rPh sb="25" eb="27">
      <t>コウキョウ</t>
    </rPh>
    <rPh sb="27" eb="29">
      <t>シセツ</t>
    </rPh>
    <rPh sb="29" eb="31">
      <t>ヨヤク</t>
    </rPh>
    <rPh sb="38" eb="40">
      <t>ウケツケ</t>
    </rPh>
    <phoneticPr fontId="3"/>
  </si>
  <si>
    <t>地域施設係</t>
    <rPh sb="0" eb="2">
      <t>チイキ</t>
    </rPh>
    <rPh sb="2" eb="4">
      <t>シセツ</t>
    </rPh>
    <rPh sb="4" eb="5">
      <t>カカリ</t>
    </rPh>
    <phoneticPr fontId="3"/>
  </si>
  <si>
    <t>地域活動の推進・地域との連絡調整、地縁による団体の認可等、地域美化、地域貢献活動を行う団体との協働、地域貢献活動の推進（他の部課に属するものを除く。）</t>
    <rPh sb="8" eb="10">
      <t>チイキ</t>
    </rPh>
    <rPh sb="12" eb="14">
      <t>レンラク</t>
    </rPh>
    <rPh sb="14" eb="16">
      <t>チョウセイ</t>
    </rPh>
    <rPh sb="34" eb="36">
      <t>チイキ</t>
    </rPh>
    <rPh sb="36" eb="38">
      <t>コウケン</t>
    </rPh>
    <rPh sb="38" eb="40">
      <t>カツドウ</t>
    </rPh>
    <rPh sb="50" eb="52">
      <t>チイキ</t>
    </rPh>
    <rPh sb="52" eb="54">
      <t>コウケン</t>
    </rPh>
    <rPh sb="54" eb="56">
      <t>カツドウ</t>
    </rPh>
    <phoneticPr fontId="3"/>
  </si>
  <si>
    <t>地域活動係</t>
    <rPh sb="0" eb="2">
      <t>チイキ</t>
    </rPh>
    <rPh sb="2" eb="4">
      <t>カツドウ</t>
    </rPh>
    <rPh sb="4" eb="5">
      <t>カカリ</t>
    </rPh>
    <phoneticPr fontId="3"/>
  </si>
  <si>
    <t>部事務事業の調整・進行管理、保養施設、自動車臨時運行の許可、専修学校・各種学校、諸証明の交付、他の部に属さない区民サービス、部課内庶務</t>
    <rPh sb="0" eb="1">
      <t>ブ</t>
    </rPh>
    <rPh sb="1" eb="3">
      <t>ジム</t>
    </rPh>
    <rPh sb="3" eb="5">
      <t>ジギョウ</t>
    </rPh>
    <rPh sb="6" eb="8">
      <t>チョウセイ</t>
    </rPh>
    <rPh sb="9" eb="11">
      <t>シンコウ</t>
    </rPh>
    <rPh sb="11" eb="13">
      <t>カンリ</t>
    </rPh>
    <rPh sb="62" eb="63">
      <t>ブ</t>
    </rPh>
    <rPh sb="63" eb="65">
      <t>カナイ</t>
    </rPh>
    <rPh sb="65" eb="67">
      <t>ショム</t>
    </rPh>
    <phoneticPr fontId="3"/>
  </si>
  <si>
    <t>庶務係</t>
    <rPh sb="0" eb="1">
      <t>チカシ</t>
    </rPh>
    <rPh sb="1" eb="2">
      <t>ツトム</t>
    </rPh>
    <rPh sb="2" eb="3">
      <t>カカリ</t>
    </rPh>
    <phoneticPr fontId="3"/>
  </si>
  <si>
    <t>危機管理・防災担当部長</t>
    <rPh sb="0" eb="2">
      <t>キキ</t>
    </rPh>
    <rPh sb="2" eb="4">
      <t>カンリ</t>
    </rPh>
    <rPh sb="5" eb="7">
      <t>ボウサイ</t>
    </rPh>
    <rPh sb="7" eb="9">
      <t>タントウ</t>
    </rPh>
    <rPh sb="9" eb="11">
      <t>ブチョウ</t>
    </rPh>
    <phoneticPr fontId="3"/>
  </si>
  <si>
    <t>地域振興部</t>
  </si>
  <si>
    <t>施設の状況調査・点検、施設の小規模修繕</t>
    <rPh sb="0" eb="2">
      <t>シセツ</t>
    </rPh>
    <rPh sb="3" eb="5">
      <t>ジョウキョウ</t>
    </rPh>
    <rPh sb="5" eb="7">
      <t>チョウサ</t>
    </rPh>
    <rPh sb="8" eb="10">
      <t>テンケン</t>
    </rPh>
    <rPh sb="11" eb="13">
      <t>シセツ</t>
    </rPh>
    <rPh sb="14" eb="17">
      <t>ショウキボ</t>
    </rPh>
    <rPh sb="17" eb="19">
      <t>シュウゼン</t>
    </rPh>
    <phoneticPr fontId="3"/>
  </si>
  <si>
    <t>施設維持担当係</t>
    <rPh sb="0" eb="2">
      <t>シセツ</t>
    </rPh>
    <rPh sb="2" eb="4">
      <t>イジ</t>
    </rPh>
    <rPh sb="4" eb="6">
      <t>タントウ</t>
    </rPh>
    <rPh sb="6" eb="7">
      <t>カカリ</t>
    </rPh>
    <phoneticPr fontId="3"/>
  </si>
  <si>
    <t>総合庁舎・付属施設の維持管理（総務課に属するものを除く。）、課内庶務</t>
    <rPh sb="0" eb="2">
      <t>ソウゴウ</t>
    </rPh>
    <rPh sb="2" eb="4">
      <t>チョウシャ</t>
    </rPh>
    <rPh sb="5" eb="7">
      <t>フゾク</t>
    </rPh>
    <rPh sb="7" eb="9">
      <t>シセツ</t>
    </rPh>
    <rPh sb="10" eb="12">
      <t>イジ</t>
    </rPh>
    <rPh sb="12" eb="14">
      <t>カンリ</t>
    </rPh>
    <rPh sb="15" eb="18">
      <t>ソウムカ</t>
    </rPh>
    <rPh sb="19" eb="20">
      <t>ゾク</t>
    </rPh>
    <rPh sb="25" eb="26">
      <t>ノゾ</t>
    </rPh>
    <rPh sb="30" eb="32">
      <t>カナイ</t>
    </rPh>
    <rPh sb="32" eb="34">
      <t>ショム</t>
    </rPh>
    <phoneticPr fontId="3"/>
  </si>
  <si>
    <t>庁舎維持係</t>
    <rPh sb="0" eb="2">
      <t>チョウシャ</t>
    </rPh>
    <rPh sb="2" eb="4">
      <t>イジ</t>
    </rPh>
    <rPh sb="4" eb="5">
      <t>カカリ</t>
    </rPh>
    <phoneticPr fontId="3"/>
  </si>
  <si>
    <t>施設の機械設備</t>
    <rPh sb="0" eb="2">
      <t>シセツ</t>
    </rPh>
    <rPh sb="3" eb="5">
      <t>キカイ</t>
    </rPh>
    <rPh sb="5" eb="7">
      <t>セツビ</t>
    </rPh>
    <phoneticPr fontId="3"/>
  </si>
  <si>
    <t>機械設備係</t>
    <rPh sb="0" eb="2">
      <t>キカイ</t>
    </rPh>
    <rPh sb="2" eb="4">
      <t>セツビ</t>
    </rPh>
    <rPh sb="4" eb="5">
      <t>カカリ</t>
    </rPh>
    <phoneticPr fontId="3"/>
  </si>
  <si>
    <t>施設の電気設備</t>
    <rPh sb="0" eb="2">
      <t>シセツ</t>
    </rPh>
    <rPh sb="3" eb="5">
      <t>デンキ</t>
    </rPh>
    <rPh sb="5" eb="7">
      <t>セツビ</t>
    </rPh>
    <phoneticPr fontId="3"/>
  </si>
  <si>
    <t>電気設備係</t>
    <rPh sb="0" eb="1">
      <t>デン</t>
    </rPh>
    <rPh sb="1" eb="2">
      <t>キ</t>
    </rPh>
    <rPh sb="2" eb="4">
      <t>セツビ</t>
    </rPh>
    <rPh sb="4" eb="5">
      <t>カカリ</t>
    </rPh>
    <phoneticPr fontId="3"/>
  </si>
  <si>
    <t>建築第三係</t>
    <rPh sb="0" eb="2">
      <t>ケンチク</t>
    </rPh>
    <rPh sb="2" eb="3">
      <t>ダイ</t>
    </rPh>
    <rPh sb="3" eb="4">
      <t>サン</t>
    </rPh>
    <rPh sb="4" eb="5">
      <t>カカリ</t>
    </rPh>
    <phoneticPr fontId="3"/>
  </si>
  <si>
    <t>建築第二係</t>
    <rPh sb="0" eb="2">
      <t>ケンチク</t>
    </rPh>
    <rPh sb="2" eb="3">
      <t>ダイ</t>
    </rPh>
    <rPh sb="3" eb="4">
      <t>ニ</t>
    </rPh>
    <rPh sb="4" eb="5">
      <t>カカリ</t>
    </rPh>
    <phoneticPr fontId="3"/>
  </si>
  <si>
    <t>施設の建築・改修</t>
    <rPh sb="0" eb="2">
      <t>シセツ</t>
    </rPh>
    <rPh sb="3" eb="5">
      <t>ケンチク</t>
    </rPh>
    <rPh sb="6" eb="8">
      <t>カイシュウ</t>
    </rPh>
    <phoneticPr fontId="3"/>
  </si>
  <si>
    <t>建築第一係</t>
    <rPh sb="0" eb="2">
      <t>ケンチク</t>
    </rPh>
    <rPh sb="2" eb="3">
      <t>ダイ</t>
    </rPh>
    <rPh sb="3" eb="4">
      <t>イチ</t>
    </rPh>
    <rPh sb="4" eb="5">
      <t>カカリ</t>
    </rPh>
    <phoneticPr fontId="3"/>
  </si>
  <si>
    <t>工事の進行管理、技術管理、施設の点検・情報管理、施設の耐震診断等、施設における工事実施計画・修繕計画等の技術的事項</t>
    <rPh sb="0" eb="2">
      <t>コウジ</t>
    </rPh>
    <rPh sb="16" eb="18">
      <t>テンケン</t>
    </rPh>
    <rPh sb="19" eb="21">
      <t>ジョウホウ</t>
    </rPh>
    <rPh sb="21" eb="23">
      <t>カンリ</t>
    </rPh>
    <rPh sb="24" eb="26">
      <t>シセツ</t>
    </rPh>
    <rPh sb="27" eb="29">
      <t>タイシン</t>
    </rPh>
    <rPh sb="29" eb="31">
      <t>シンダン</t>
    </rPh>
    <rPh sb="31" eb="32">
      <t>トウ</t>
    </rPh>
    <rPh sb="55" eb="57">
      <t>ジコウ</t>
    </rPh>
    <phoneticPr fontId="3"/>
  </si>
  <si>
    <t>技術管理係</t>
    <rPh sb="0" eb="2">
      <t>ギジュツ</t>
    </rPh>
    <rPh sb="2" eb="4">
      <t>カンリ</t>
    </rPh>
    <phoneticPr fontId="3"/>
  </si>
  <si>
    <t>工事関係書類の作成・工事費その他の経理、課内庶務</t>
    <rPh sb="0" eb="2">
      <t>コウジ</t>
    </rPh>
    <rPh sb="2" eb="4">
      <t>カンケイ</t>
    </rPh>
    <rPh sb="4" eb="6">
      <t>ショルイ</t>
    </rPh>
    <rPh sb="7" eb="9">
      <t>サクセイ</t>
    </rPh>
    <rPh sb="10" eb="13">
      <t>コウジヒ</t>
    </rPh>
    <rPh sb="15" eb="16">
      <t>ホカ</t>
    </rPh>
    <rPh sb="17" eb="19">
      <t>ケイリ</t>
    </rPh>
    <rPh sb="20" eb="22">
      <t>カナイ</t>
    </rPh>
    <rPh sb="22" eb="24">
      <t>ショム</t>
    </rPh>
    <phoneticPr fontId="3"/>
  </si>
  <si>
    <t>工務係</t>
    <rPh sb="0" eb="2">
      <t>コウム</t>
    </rPh>
    <rPh sb="2" eb="3">
      <t>カカリ</t>
    </rPh>
    <phoneticPr fontId="3"/>
  </si>
  <si>
    <t>営繕課</t>
  </si>
  <si>
    <t>区立学校の改築計画</t>
    <rPh sb="0" eb="2">
      <t>クリツ</t>
    </rPh>
    <rPh sb="2" eb="4">
      <t>ガッコウ</t>
    </rPh>
    <rPh sb="5" eb="7">
      <t>カイチク</t>
    </rPh>
    <rPh sb="7" eb="9">
      <t>ケイカク</t>
    </rPh>
    <phoneticPr fontId="3"/>
  </si>
  <si>
    <t>学校施設計画担当係</t>
    <rPh sb="0" eb="2">
      <t>ガッコウ</t>
    </rPh>
    <rPh sb="2" eb="4">
      <t>シセツ</t>
    </rPh>
    <rPh sb="4" eb="6">
      <t>ケイカク</t>
    </rPh>
    <rPh sb="6" eb="8">
      <t>タントウ</t>
    </rPh>
    <rPh sb="8" eb="9">
      <t>カカリ</t>
    </rPh>
    <phoneticPr fontId="3"/>
  </si>
  <si>
    <t>施設の保全計画・改修計画</t>
    <rPh sb="0" eb="2">
      <t>シセツ</t>
    </rPh>
    <rPh sb="3" eb="5">
      <t>ホゼン</t>
    </rPh>
    <rPh sb="5" eb="7">
      <t>ケイカク</t>
    </rPh>
    <rPh sb="8" eb="10">
      <t>カイシュウ</t>
    </rPh>
    <rPh sb="10" eb="12">
      <t>ケイカク</t>
    </rPh>
    <phoneticPr fontId="3"/>
  </si>
  <si>
    <t>保全計画係</t>
    <rPh sb="0" eb="2">
      <t>ホゼン</t>
    </rPh>
    <rPh sb="2" eb="4">
      <t>ケイカク</t>
    </rPh>
    <rPh sb="4" eb="5">
      <t>カカリ</t>
    </rPh>
    <phoneticPr fontId="3"/>
  </si>
  <si>
    <t>施設の有効活用の推進・調整、部課内庶務</t>
    <rPh sb="0" eb="2">
      <t>シセツ</t>
    </rPh>
    <rPh sb="3" eb="5">
      <t>ユウコウ</t>
    </rPh>
    <rPh sb="5" eb="7">
      <t>カツヨウ</t>
    </rPh>
    <rPh sb="8" eb="10">
      <t>スイシン</t>
    </rPh>
    <rPh sb="11" eb="13">
      <t>チョウセイ</t>
    </rPh>
    <rPh sb="14" eb="15">
      <t>ブ</t>
    </rPh>
    <rPh sb="15" eb="16">
      <t>カ</t>
    </rPh>
    <rPh sb="16" eb="17">
      <t>ナイ</t>
    </rPh>
    <rPh sb="17" eb="19">
      <t>ショム</t>
    </rPh>
    <phoneticPr fontId="3"/>
  </si>
  <si>
    <t>施設調整係</t>
    <rPh sb="0" eb="2">
      <t>シセツ</t>
    </rPh>
    <rPh sb="2" eb="4">
      <t>チョウセイ</t>
    </rPh>
    <rPh sb="4" eb="5">
      <t>カカリ</t>
    </rPh>
    <phoneticPr fontId="3"/>
  </si>
  <si>
    <t>徴収金の滞納整理・払込み、督促、徴収の猶予、滞納処分、徴収金の嘱託・受託</t>
    <rPh sb="31" eb="33">
      <t>ショクタク</t>
    </rPh>
    <rPh sb="34" eb="36">
      <t>ジュタク</t>
    </rPh>
    <phoneticPr fontId="3"/>
  </si>
  <si>
    <t>納税係</t>
    <rPh sb="0" eb="2">
      <t>ノウゼイ</t>
    </rPh>
    <rPh sb="2" eb="3">
      <t>カカリ</t>
    </rPh>
    <phoneticPr fontId="3"/>
  </si>
  <si>
    <t>徴収金の収納・記録整理、過誤納金の還付・充当、徴収金の取りまとめ・払込み、軽自動車税の賦課・徴収、軽自動車税の証明、住民税の照会・調査・回答</t>
    <rPh sb="4" eb="6">
      <t>シュウノウ</t>
    </rPh>
    <rPh sb="58" eb="60">
      <t>ジュウミン</t>
    </rPh>
    <rPh sb="60" eb="61">
      <t>ゼイ</t>
    </rPh>
    <phoneticPr fontId="3"/>
  </si>
  <si>
    <t>収納管理係</t>
  </si>
  <si>
    <t>課税第三係</t>
    <rPh sb="2" eb="3">
      <t>ダイ</t>
    </rPh>
    <rPh sb="3" eb="4">
      <t>サン</t>
    </rPh>
    <rPh sb="4" eb="5">
      <t>カカリ</t>
    </rPh>
    <phoneticPr fontId="3"/>
  </si>
  <si>
    <t>課税第二係</t>
    <rPh sb="2" eb="4">
      <t>ダイニ</t>
    </rPh>
    <rPh sb="4" eb="5">
      <t>カカリ</t>
    </rPh>
    <phoneticPr fontId="3"/>
  </si>
  <si>
    <t>住民税の賦課、住民税の証明</t>
    <rPh sb="0" eb="2">
      <t>ジュウミン</t>
    </rPh>
    <rPh sb="7" eb="10">
      <t>ジュウミンゼイ</t>
    </rPh>
    <phoneticPr fontId="3"/>
  </si>
  <si>
    <t>課税第一係</t>
    <rPh sb="2" eb="4">
      <t>ダイイチ</t>
    </rPh>
    <rPh sb="4" eb="5">
      <t>カカリ</t>
    </rPh>
    <phoneticPr fontId="3"/>
  </si>
  <si>
    <t>区税の予算・決算、特別区たばこ税・入湯税の賦課、税制・区税の統計・徴収計画、納税貯蓄組合、課内庶務</t>
    <phoneticPr fontId="3"/>
  </si>
  <si>
    <t>税務係</t>
  </si>
  <si>
    <t>税務課</t>
  </si>
  <si>
    <t>債権の保全、取立てその他債権の管理、滞納整理方針の策定</t>
    <rPh sb="0" eb="2">
      <t>サイケン</t>
    </rPh>
    <rPh sb="3" eb="5">
      <t>ホゼン</t>
    </rPh>
    <rPh sb="6" eb="7">
      <t>ト</t>
    </rPh>
    <rPh sb="7" eb="8">
      <t>タ</t>
    </rPh>
    <phoneticPr fontId="3"/>
  </si>
  <si>
    <t>特別滞納整理係</t>
    <rPh sb="0" eb="2">
      <t>トクベツ</t>
    </rPh>
    <rPh sb="2" eb="4">
      <t>タイノウ</t>
    </rPh>
    <rPh sb="4" eb="6">
      <t>セイリ</t>
    </rPh>
    <rPh sb="6" eb="7">
      <t>カカリ</t>
    </rPh>
    <phoneticPr fontId="3"/>
  </si>
  <si>
    <t>収納対策方針の策定、収納推進員、口座振替受付事務、課内庶務</t>
    <rPh sb="7" eb="9">
      <t>サクテイ</t>
    </rPh>
    <rPh sb="10" eb="12">
      <t>シュウノウ</t>
    </rPh>
    <rPh sb="12" eb="14">
      <t>スイシン</t>
    </rPh>
    <rPh sb="14" eb="15">
      <t>イン</t>
    </rPh>
    <rPh sb="16" eb="18">
      <t>コウザ</t>
    </rPh>
    <rPh sb="18" eb="20">
      <t>フリカエ</t>
    </rPh>
    <rPh sb="20" eb="22">
      <t>ウケツケ</t>
    </rPh>
    <rPh sb="22" eb="24">
      <t>ジム</t>
    </rPh>
    <phoneticPr fontId="3"/>
  </si>
  <si>
    <t>収納対策係</t>
  </si>
  <si>
    <t>収納対策課</t>
  </si>
  <si>
    <t>契約の検査、公共工事等の品質の確保</t>
    <rPh sb="0" eb="2">
      <t>ケイヤク</t>
    </rPh>
    <rPh sb="3" eb="5">
      <t>ケンサ</t>
    </rPh>
    <rPh sb="6" eb="8">
      <t>コウキョウ</t>
    </rPh>
    <rPh sb="8" eb="10">
      <t>コウジ</t>
    </rPh>
    <rPh sb="10" eb="11">
      <t>ナド</t>
    </rPh>
    <rPh sb="12" eb="14">
      <t>ヒンシツ</t>
    </rPh>
    <rPh sb="15" eb="17">
      <t>カクホ</t>
    </rPh>
    <phoneticPr fontId="3"/>
  </si>
  <si>
    <t>品質確保促進担当係</t>
    <rPh sb="0" eb="1">
      <t>ヒン</t>
    </rPh>
    <rPh sb="1" eb="2">
      <t>シツ</t>
    </rPh>
    <rPh sb="2" eb="4">
      <t>カクホ</t>
    </rPh>
    <rPh sb="4" eb="6">
      <t>ソクシン</t>
    </rPh>
    <rPh sb="6" eb="8">
      <t>タントウ</t>
    </rPh>
    <rPh sb="8" eb="9">
      <t>カカリ</t>
    </rPh>
    <phoneticPr fontId="3"/>
  </si>
  <si>
    <t>公有財産の総合調整・管理、市街地整備用地の管理、財産価格審議会、公有財産管理運用委員会、飾区土地開発公社に対する指導・助言・連絡調整、都市計画事業用地の取得に伴う事業用代替地の処分</t>
    <rPh sb="10" eb="12">
      <t>カンリ</t>
    </rPh>
    <rPh sb="13" eb="16">
      <t>シガイチ</t>
    </rPh>
    <rPh sb="16" eb="18">
      <t>セイビ</t>
    </rPh>
    <rPh sb="18" eb="20">
      <t>ヨウチ</t>
    </rPh>
    <rPh sb="21" eb="23">
      <t>カンリ</t>
    </rPh>
    <rPh sb="68" eb="70">
      <t>トシ</t>
    </rPh>
    <rPh sb="70" eb="72">
      <t>ケイカク</t>
    </rPh>
    <rPh sb="72" eb="74">
      <t>ジギョウ</t>
    </rPh>
    <rPh sb="74" eb="76">
      <t>ヨウチ</t>
    </rPh>
    <rPh sb="77" eb="79">
      <t>シュトク</t>
    </rPh>
    <rPh sb="80" eb="81">
      <t>トモナ</t>
    </rPh>
    <phoneticPr fontId="3"/>
  </si>
  <si>
    <t>用地管財係</t>
    <rPh sb="2" eb="3">
      <t>カン</t>
    </rPh>
    <rPh sb="3" eb="4">
      <t>ザイ</t>
    </rPh>
    <phoneticPr fontId="3"/>
  </si>
  <si>
    <t>売買・貸借・請負その他の契約、契約制度、課内庶務</t>
    <rPh sb="15" eb="17">
      <t>ケイヤク</t>
    </rPh>
    <rPh sb="17" eb="19">
      <t>セイド</t>
    </rPh>
    <phoneticPr fontId="3"/>
  </si>
  <si>
    <t>契約係</t>
  </si>
  <si>
    <t>職員の安全衛生管理、職員の公務災害、職員の健康管理</t>
    <rPh sb="0" eb="2">
      <t>ショクイン</t>
    </rPh>
    <rPh sb="3" eb="5">
      <t>アンゼン</t>
    </rPh>
    <rPh sb="5" eb="7">
      <t>エイセイ</t>
    </rPh>
    <rPh sb="7" eb="9">
      <t>カンリ</t>
    </rPh>
    <rPh sb="10" eb="12">
      <t>ショクイン</t>
    </rPh>
    <rPh sb="13" eb="15">
      <t>コウム</t>
    </rPh>
    <rPh sb="15" eb="17">
      <t>サイガイ</t>
    </rPh>
    <rPh sb="18" eb="20">
      <t>ショクイン</t>
    </rPh>
    <rPh sb="21" eb="23">
      <t>ケンコウ</t>
    </rPh>
    <rPh sb="23" eb="25">
      <t>カンリ</t>
    </rPh>
    <phoneticPr fontId="3"/>
  </si>
  <si>
    <t>安全衛生係</t>
    <rPh sb="0" eb="2">
      <t>アンゼン</t>
    </rPh>
    <rPh sb="2" eb="4">
      <t>エイセイ</t>
    </rPh>
    <phoneticPr fontId="3"/>
  </si>
  <si>
    <t>職員の育成・能力開発、課内庶務</t>
    <rPh sb="0" eb="2">
      <t>ショクイン</t>
    </rPh>
    <rPh sb="3" eb="5">
      <t>イクセイ</t>
    </rPh>
    <rPh sb="6" eb="8">
      <t>ノウリョク</t>
    </rPh>
    <rPh sb="8" eb="10">
      <t>カイハツ</t>
    </rPh>
    <rPh sb="11" eb="13">
      <t>カナイ</t>
    </rPh>
    <rPh sb="13" eb="15">
      <t>ショム</t>
    </rPh>
    <phoneticPr fontId="3"/>
  </si>
  <si>
    <t>人材育成係</t>
    <rPh sb="0" eb="2">
      <t>ジンザイ</t>
    </rPh>
    <rPh sb="2" eb="4">
      <t>イクセイ</t>
    </rPh>
    <rPh sb="4" eb="5">
      <t>カカリ</t>
    </rPh>
    <phoneticPr fontId="3"/>
  </si>
  <si>
    <t>職員団体、職員の分限・懲戒・服務</t>
    <rPh sb="0" eb="2">
      <t>ショクイン</t>
    </rPh>
    <rPh sb="2" eb="4">
      <t>ダンタイ</t>
    </rPh>
    <rPh sb="5" eb="7">
      <t>ショクイン</t>
    </rPh>
    <rPh sb="8" eb="10">
      <t>ブンゲン</t>
    </rPh>
    <rPh sb="11" eb="13">
      <t>チョウカイ</t>
    </rPh>
    <rPh sb="14" eb="16">
      <t>フクム</t>
    </rPh>
    <phoneticPr fontId="3"/>
  </si>
  <si>
    <t>調整担当係</t>
    <rPh sb="0" eb="2">
      <t>チョウセイ</t>
    </rPh>
    <rPh sb="2" eb="4">
      <t>タントウ</t>
    </rPh>
    <rPh sb="4" eb="5">
      <t>カカリ</t>
    </rPh>
    <phoneticPr fontId="3"/>
  </si>
  <si>
    <t>職員の定数管理</t>
    <rPh sb="0" eb="2">
      <t>ショクイン</t>
    </rPh>
    <rPh sb="3" eb="5">
      <t>テイスウ</t>
    </rPh>
    <rPh sb="5" eb="7">
      <t>カンリ</t>
    </rPh>
    <phoneticPr fontId="3"/>
  </si>
  <si>
    <t>定数管理担当係</t>
    <rPh sb="0" eb="2">
      <t>テイスウ</t>
    </rPh>
    <rPh sb="2" eb="4">
      <t>カンリ</t>
    </rPh>
    <rPh sb="4" eb="6">
      <t>タントウ</t>
    </rPh>
    <rPh sb="6" eb="7">
      <t>カカ</t>
    </rPh>
    <phoneticPr fontId="3"/>
  </si>
  <si>
    <t>職員の給与、職員の退職手当、職員の福利厚生施設、職員の共済組合・互助組合、その他職員の福利厚生</t>
    <rPh sb="6" eb="8">
      <t>ショクイン</t>
    </rPh>
    <rPh sb="9" eb="11">
      <t>タイショク</t>
    </rPh>
    <rPh sb="11" eb="13">
      <t>テアテ</t>
    </rPh>
    <rPh sb="14" eb="16">
      <t>ショクイン</t>
    </rPh>
    <rPh sb="17" eb="19">
      <t>フクリ</t>
    </rPh>
    <rPh sb="19" eb="21">
      <t>コウセイ</t>
    </rPh>
    <rPh sb="21" eb="23">
      <t>シセツ</t>
    </rPh>
    <rPh sb="24" eb="26">
      <t>ショクイン</t>
    </rPh>
    <rPh sb="27" eb="29">
      <t>キョウサイ</t>
    </rPh>
    <rPh sb="29" eb="31">
      <t>クミアイ</t>
    </rPh>
    <rPh sb="32" eb="34">
      <t>ゴジョ</t>
    </rPh>
    <rPh sb="34" eb="36">
      <t>クミアイ</t>
    </rPh>
    <rPh sb="39" eb="40">
      <t>タ</t>
    </rPh>
    <rPh sb="40" eb="42">
      <t>ショクイン</t>
    </rPh>
    <rPh sb="43" eb="45">
      <t>フクリ</t>
    </rPh>
    <rPh sb="45" eb="47">
      <t>コウセイ</t>
    </rPh>
    <phoneticPr fontId="3"/>
  </si>
  <si>
    <t>給与福利係</t>
    <rPh sb="2" eb="4">
      <t>フクリ</t>
    </rPh>
    <rPh sb="4" eb="5">
      <t>カカリ</t>
    </rPh>
    <phoneticPr fontId="3"/>
  </si>
  <si>
    <t>職員の任免・表彰その他人事、課内庶務</t>
    <phoneticPr fontId="3"/>
  </si>
  <si>
    <t>人事係</t>
  </si>
  <si>
    <t>人事課</t>
    <rPh sb="0" eb="3">
      <t>ジンジカ</t>
    </rPh>
    <phoneticPr fontId="3"/>
  </si>
  <si>
    <t>男女平等推進施策・総合調整、庁舎の維持管理、区立図書館が所蔵する図書資料・視聴覚資料･郷土資料･行政資料の館外貸出、飾区公共施設予約システムによる受付</t>
    <rPh sb="0" eb="2">
      <t>ダンジョ</t>
    </rPh>
    <rPh sb="6" eb="8">
      <t>シサク</t>
    </rPh>
    <rPh sb="14" eb="16">
      <t>チョウシャ</t>
    </rPh>
    <rPh sb="58" eb="61">
      <t>カツシカク</t>
    </rPh>
    <rPh sb="61" eb="63">
      <t>コウキョウ</t>
    </rPh>
    <rPh sb="63" eb="65">
      <t>シセツ</t>
    </rPh>
    <rPh sb="65" eb="67">
      <t>ヨヤク</t>
    </rPh>
    <rPh sb="74" eb="76">
      <t>ウケツケ</t>
    </rPh>
    <phoneticPr fontId="3"/>
  </si>
  <si>
    <t>男女平等推進係</t>
    <rPh sb="0" eb="2">
      <t>ダンジョ</t>
    </rPh>
    <rPh sb="2" eb="4">
      <t>ビョウドウ</t>
    </rPh>
    <rPh sb="4" eb="6">
      <t>スイシン</t>
    </rPh>
    <rPh sb="6" eb="7">
      <t>カカリ</t>
    </rPh>
    <phoneticPr fontId="3"/>
  </si>
  <si>
    <t>人権施策の推進・総合調整、同和問題、人権擁護委員、他の部に属さない人権、課内庶務</t>
    <rPh sb="0" eb="2">
      <t>ジンケン</t>
    </rPh>
    <rPh sb="2" eb="4">
      <t>セサク</t>
    </rPh>
    <rPh sb="5" eb="7">
      <t>スイシン</t>
    </rPh>
    <rPh sb="8" eb="10">
      <t>ソウゴウ</t>
    </rPh>
    <rPh sb="10" eb="12">
      <t>チョウセイ</t>
    </rPh>
    <rPh sb="15" eb="17">
      <t>モンダイ</t>
    </rPh>
    <rPh sb="36" eb="38">
      <t>カナイ</t>
    </rPh>
    <rPh sb="38" eb="40">
      <t>ショム</t>
    </rPh>
    <phoneticPr fontId="3"/>
  </si>
  <si>
    <t>人権施策推進係</t>
    <rPh sb="0" eb="2">
      <t>ジンケン</t>
    </rPh>
    <rPh sb="2" eb="4">
      <t>セサク</t>
    </rPh>
    <rPh sb="4" eb="6">
      <t>スイシン</t>
    </rPh>
    <rPh sb="6" eb="7">
      <t>カカリ</t>
    </rPh>
    <phoneticPr fontId="3"/>
  </si>
  <si>
    <t>人権推進課</t>
  </si>
  <si>
    <t>区政についての要望等の緊急処理・連絡調整、区民の要望・苦情についての相談・あっせんその他処理、陳情、世論調査、各種区民相談（他の部課に属するものを除く。）、その他区民の意見を聴くこと、課内庶務</t>
    <rPh sb="0" eb="2">
      <t>クセイ</t>
    </rPh>
    <rPh sb="7" eb="10">
      <t>ヨウボウトウ</t>
    </rPh>
    <rPh sb="11" eb="13">
      <t>キンキュウ</t>
    </rPh>
    <rPh sb="13" eb="15">
      <t>ショリ</t>
    </rPh>
    <rPh sb="16" eb="18">
      <t>レンラク</t>
    </rPh>
    <rPh sb="18" eb="20">
      <t>チョウセイ</t>
    </rPh>
    <rPh sb="21" eb="23">
      <t>クミン</t>
    </rPh>
    <rPh sb="24" eb="26">
      <t>ヨウボウ</t>
    </rPh>
    <rPh sb="27" eb="29">
      <t>クジョウ</t>
    </rPh>
    <rPh sb="34" eb="36">
      <t>ソウダン</t>
    </rPh>
    <rPh sb="43" eb="44">
      <t>タ</t>
    </rPh>
    <rPh sb="44" eb="46">
      <t>ショリ</t>
    </rPh>
    <rPh sb="47" eb="49">
      <t>チンジョウ</t>
    </rPh>
    <rPh sb="50" eb="52">
      <t>ヨロン</t>
    </rPh>
    <rPh sb="52" eb="54">
      <t>チョウサ</t>
    </rPh>
    <rPh sb="55" eb="57">
      <t>カクシュ</t>
    </rPh>
    <rPh sb="57" eb="59">
      <t>クミン</t>
    </rPh>
    <rPh sb="59" eb="61">
      <t>ソウダン</t>
    </rPh>
    <rPh sb="62" eb="63">
      <t>ホカ</t>
    </rPh>
    <rPh sb="64" eb="66">
      <t>ブカ</t>
    </rPh>
    <rPh sb="67" eb="68">
      <t>ゾク</t>
    </rPh>
    <rPh sb="73" eb="74">
      <t>ノゾ</t>
    </rPh>
    <rPh sb="80" eb="81">
      <t>タ</t>
    </rPh>
    <rPh sb="81" eb="83">
      <t>クミン</t>
    </rPh>
    <rPh sb="84" eb="86">
      <t>イケン</t>
    </rPh>
    <rPh sb="87" eb="88">
      <t>キ</t>
    </rPh>
    <phoneticPr fontId="3"/>
  </si>
  <si>
    <t>すぐやる係</t>
    <rPh sb="4" eb="5">
      <t>カカ</t>
    </rPh>
    <phoneticPr fontId="3"/>
  </si>
  <si>
    <t>すぐやる課</t>
  </si>
  <si>
    <t>報道機関への情報提供・連絡調整、ホームページ等の運営、コールセンター、区のイメージ向上に係る各課の連携・調整・情報発信、映像広報の制作及び活用</t>
    <rPh sb="22" eb="23">
      <t>トウ</t>
    </rPh>
    <rPh sb="35" eb="36">
      <t>ク</t>
    </rPh>
    <rPh sb="41" eb="43">
      <t>コウジョウ</t>
    </rPh>
    <rPh sb="44" eb="45">
      <t>カカ</t>
    </rPh>
    <rPh sb="46" eb="48">
      <t>カクカ</t>
    </rPh>
    <rPh sb="49" eb="51">
      <t>レンケイ</t>
    </rPh>
    <rPh sb="52" eb="54">
      <t>チョウセイ</t>
    </rPh>
    <rPh sb="55" eb="57">
      <t>ジョウホウ</t>
    </rPh>
    <rPh sb="57" eb="59">
      <t>ハッシン</t>
    </rPh>
    <rPh sb="60" eb="62">
      <t>エイゾウ</t>
    </rPh>
    <rPh sb="62" eb="64">
      <t>コウホウ</t>
    </rPh>
    <rPh sb="65" eb="67">
      <t>セイサク</t>
    </rPh>
    <rPh sb="67" eb="68">
      <t>オヨ</t>
    </rPh>
    <rPh sb="69" eb="71">
      <t>カツヨウ</t>
    </rPh>
    <phoneticPr fontId="3"/>
  </si>
  <si>
    <t>シティセールス係</t>
    <rPh sb="7" eb="8">
      <t>カカリ</t>
    </rPh>
    <phoneticPr fontId="3"/>
  </si>
  <si>
    <t>広報紙・便利帳等の編集発行、公共サインの表示情報の管理、ラジオ広報等の制作及び活用、掲示板・掲示物の掲出・その管理、防災行政無線の一般放送、課内庶務</t>
    <rPh sb="14" eb="16">
      <t>コウキョウ</t>
    </rPh>
    <rPh sb="20" eb="22">
      <t>ヒョウジ</t>
    </rPh>
    <rPh sb="22" eb="24">
      <t>ジョウホウ</t>
    </rPh>
    <rPh sb="25" eb="27">
      <t>カンリ</t>
    </rPh>
    <rPh sb="31" eb="33">
      <t>コウホウ</t>
    </rPh>
    <rPh sb="33" eb="34">
      <t>ナド</t>
    </rPh>
    <rPh sb="35" eb="37">
      <t>セイサク</t>
    </rPh>
    <rPh sb="37" eb="38">
      <t>オヨ</t>
    </rPh>
    <rPh sb="39" eb="41">
      <t>カツヨウ</t>
    </rPh>
    <rPh sb="42" eb="45">
      <t>ケイジバン</t>
    </rPh>
    <rPh sb="46" eb="49">
      <t>ケイジブツ</t>
    </rPh>
    <rPh sb="50" eb="52">
      <t>ケイシュツ</t>
    </rPh>
    <rPh sb="55" eb="57">
      <t>カンリ</t>
    </rPh>
    <rPh sb="58" eb="60">
      <t>ボウサイ</t>
    </rPh>
    <rPh sb="60" eb="62">
      <t>ギョウセイ</t>
    </rPh>
    <rPh sb="62" eb="64">
      <t>ムセン</t>
    </rPh>
    <rPh sb="65" eb="67">
      <t>イッパン</t>
    </rPh>
    <rPh sb="67" eb="69">
      <t>ホウソウ</t>
    </rPh>
    <rPh sb="70" eb="72">
      <t>カナイ</t>
    </rPh>
    <rPh sb="72" eb="74">
      <t>ショム</t>
    </rPh>
    <phoneticPr fontId="3"/>
  </si>
  <si>
    <t>広報係</t>
    <rPh sb="0" eb="2">
      <t>コウホウ</t>
    </rPh>
    <rPh sb="2" eb="3">
      <t>カカ</t>
    </rPh>
    <phoneticPr fontId="3"/>
  </si>
  <si>
    <t>広報課</t>
  </si>
  <si>
    <t>区長・副区長の秘書、儀礼・交際、その他特命事項、課内庶務</t>
    <rPh sb="0" eb="2">
      <t>クチョウ</t>
    </rPh>
    <rPh sb="3" eb="6">
      <t>フククチョウ</t>
    </rPh>
    <phoneticPr fontId="3"/>
  </si>
  <si>
    <t>秘書担当係</t>
  </si>
  <si>
    <t>秘書課</t>
  </si>
  <si>
    <t>総合庁舎技術担当課長</t>
    <rPh sb="0" eb="2">
      <t>ソウゴウ</t>
    </rPh>
    <rPh sb="2" eb="4">
      <t>チョウシャ</t>
    </rPh>
    <rPh sb="4" eb="6">
      <t>ギジュツ</t>
    </rPh>
    <rPh sb="6" eb="8">
      <t>タントウ</t>
    </rPh>
    <rPh sb="8" eb="9">
      <t>カ</t>
    </rPh>
    <rPh sb="9" eb="10">
      <t>チョウ</t>
    </rPh>
    <phoneticPr fontId="3"/>
  </si>
  <si>
    <t>総合庁舎推進担当課長</t>
    <rPh sb="0" eb="2">
      <t>ソウゴウ</t>
    </rPh>
    <rPh sb="2" eb="4">
      <t>チョウシャ</t>
    </rPh>
    <rPh sb="4" eb="6">
      <t>スイシン</t>
    </rPh>
    <rPh sb="6" eb="8">
      <t>タントウ</t>
    </rPh>
    <rPh sb="8" eb="9">
      <t>カ</t>
    </rPh>
    <rPh sb="9" eb="10">
      <t>チョウ</t>
    </rPh>
    <phoneticPr fontId="3"/>
  </si>
  <si>
    <t>総合庁舎の整備</t>
    <rPh sb="0" eb="2">
      <t>ソウゴウ</t>
    </rPh>
    <rPh sb="2" eb="4">
      <t>チョウシャ</t>
    </rPh>
    <rPh sb="5" eb="7">
      <t>セイビ</t>
    </rPh>
    <phoneticPr fontId="3"/>
  </si>
  <si>
    <t>総合庁舎整備担当係</t>
    <rPh sb="0" eb="2">
      <t>ソウゴウ</t>
    </rPh>
    <rPh sb="2" eb="4">
      <t>チョウシャ</t>
    </rPh>
    <rPh sb="4" eb="6">
      <t>セイビ</t>
    </rPh>
    <rPh sb="6" eb="8">
      <t>タントウ</t>
    </rPh>
    <rPh sb="8" eb="9">
      <t>カカリ</t>
    </rPh>
    <phoneticPr fontId="3"/>
  </si>
  <si>
    <t>公印、文書等の審査、条例･規則等の立案、訴訟･和解･法律相談・行政不服審査（行政不服審査会に関することを除く。）、行政手続法・飾区行政手続条例に係る苦情の受付・審査・指導、公告式、例規集の編集発行、法規図書室の管理</t>
    <rPh sb="5" eb="6">
      <t>トウ</t>
    </rPh>
    <rPh sb="38" eb="40">
      <t>ギョウセイ</t>
    </rPh>
    <rPh sb="40" eb="42">
      <t>フフク</t>
    </rPh>
    <rPh sb="42" eb="44">
      <t>シンサ</t>
    </rPh>
    <rPh sb="44" eb="45">
      <t>カイ</t>
    </rPh>
    <rPh sb="46" eb="47">
      <t>カン</t>
    </rPh>
    <rPh sb="52" eb="53">
      <t>ノゾ</t>
    </rPh>
    <rPh sb="63" eb="66">
      <t>カツシカク</t>
    </rPh>
    <rPh sb="84" eb="86">
      <t>シドウ</t>
    </rPh>
    <phoneticPr fontId="3"/>
  </si>
  <si>
    <t>法規担当係</t>
  </si>
  <si>
    <t>情報公開、個人情報の保護、情報セキュリティ委員会、情報セキュリティ監査、行政不服審査会、区政資料の収集・提供、文書の受領・発送・配布・保存、文書の交換、文書書庫・印刷室の管理</t>
    <rPh sb="5" eb="7">
      <t>コジン</t>
    </rPh>
    <rPh sb="7" eb="9">
      <t>ジョウホウ</t>
    </rPh>
    <rPh sb="10" eb="12">
      <t>ホゴ</t>
    </rPh>
    <rPh sb="13" eb="15">
      <t>ジョウホウ</t>
    </rPh>
    <rPh sb="21" eb="24">
      <t>イインカイ</t>
    </rPh>
    <rPh sb="25" eb="27">
      <t>ジョウホウ</t>
    </rPh>
    <rPh sb="33" eb="35">
      <t>カンサ</t>
    </rPh>
    <rPh sb="36" eb="38">
      <t>ギョウセイ</t>
    </rPh>
    <rPh sb="38" eb="40">
      <t>フフク</t>
    </rPh>
    <rPh sb="40" eb="43">
      <t>シンサカイ</t>
    </rPh>
    <rPh sb="44" eb="46">
      <t>クセイ</t>
    </rPh>
    <rPh sb="46" eb="48">
      <t>シリョウ</t>
    </rPh>
    <rPh sb="49" eb="51">
      <t>シュウシュウ</t>
    </rPh>
    <rPh sb="52" eb="54">
      <t>テイキョウ</t>
    </rPh>
    <rPh sb="55" eb="57">
      <t>ブンショ</t>
    </rPh>
    <rPh sb="65" eb="66">
      <t>ヌノ</t>
    </rPh>
    <phoneticPr fontId="3"/>
  </si>
  <si>
    <t>区政情報係</t>
  </si>
  <si>
    <t>区議会、名誉区民、区史の編集発行、庁中取締り・宿直、行政委員会との連絡、行政区域、部事務事業の調整・進行管理、ボランティア保険、自治体総合賠償責任保険、総合庁舎・付属施設の管理、代表電話、庁用自動車の管理等、部課内庶務</t>
    <rPh sb="4" eb="6">
      <t>メイヨ</t>
    </rPh>
    <rPh sb="6" eb="8">
      <t>クミン</t>
    </rPh>
    <rPh sb="9" eb="11">
      <t>クシ</t>
    </rPh>
    <rPh sb="12" eb="14">
      <t>ヘンシュウ</t>
    </rPh>
    <rPh sb="14" eb="16">
      <t>ハッコウ</t>
    </rPh>
    <rPh sb="89" eb="91">
      <t>ダイヒョウ</t>
    </rPh>
    <rPh sb="91" eb="93">
      <t>デンワ</t>
    </rPh>
    <phoneticPr fontId="3"/>
  </si>
  <si>
    <t>総務係</t>
  </si>
  <si>
    <t>区長室担当部長</t>
    <rPh sb="0" eb="2">
      <t>クチョウ</t>
    </rPh>
    <rPh sb="2" eb="3">
      <t>シツ</t>
    </rPh>
    <rPh sb="3" eb="5">
      <t>タントウ</t>
    </rPh>
    <rPh sb="5" eb="7">
      <t>ブチョウ</t>
    </rPh>
    <phoneticPr fontId="3"/>
  </si>
  <si>
    <t>総務部</t>
  </si>
  <si>
    <t>情報通信技術を活用した政策の実施・調整、情報システムに係る構築・運用管理</t>
    <rPh sb="0" eb="2">
      <t>ジョウホウ</t>
    </rPh>
    <rPh sb="2" eb="4">
      <t>ツウシン</t>
    </rPh>
    <rPh sb="4" eb="6">
      <t>ギジュツ</t>
    </rPh>
    <rPh sb="7" eb="9">
      <t>カツヨウ</t>
    </rPh>
    <rPh sb="11" eb="13">
      <t>セイサク</t>
    </rPh>
    <rPh sb="14" eb="16">
      <t>ジッシ</t>
    </rPh>
    <rPh sb="17" eb="19">
      <t>チョウセイ</t>
    </rPh>
    <rPh sb="20" eb="22">
      <t>ジョウホウ</t>
    </rPh>
    <rPh sb="27" eb="28">
      <t>カカ</t>
    </rPh>
    <rPh sb="29" eb="31">
      <t>コウチク</t>
    </rPh>
    <phoneticPr fontId="3"/>
  </si>
  <si>
    <t>調整係</t>
    <rPh sb="0" eb="2">
      <t>チョウセイ</t>
    </rPh>
    <rPh sb="2" eb="3">
      <t>カカリ</t>
    </rPh>
    <phoneticPr fontId="3"/>
  </si>
  <si>
    <t>情報システムガイドラインの運用等、電子自治体共同運営等、情報システム等に係るセキュリティ、課内庶務</t>
    <rPh sb="0" eb="2">
      <t>ジョウホウ</t>
    </rPh>
    <rPh sb="13" eb="15">
      <t>ウンヨウ</t>
    </rPh>
    <rPh sb="15" eb="16">
      <t>トウ</t>
    </rPh>
    <rPh sb="34" eb="35">
      <t>ナド</t>
    </rPh>
    <rPh sb="36" eb="37">
      <t>カカ</t>
    </rPh>
    <rPh sb="45" eb="47">
      <t>カナイ</t>
    </rPh>
    <rPh sb="47" eb="49">
      <t>ショム</t>
    </rPh>
    <phoneticPr fontId="3"/>
  </si>
  <si>
    <t>情報システム課</t>
    <rPh sb="0" eb="2">
      <t>ジョウホウ</t>
    </rPh>
    <rPh sb="6" eb="7">
      <t>カ</t>
    </rPh>
    <phoneticPr fontId="3"/>
  </si>
  <si>
    <t>財政計画その他財務、予算の編成・執行統制、財政状況の公表、地方消費税交付金等の収納、課内庶務</t>
    <rPh sb="29" eb="31">
      <t>チホウ</t>
    </rPh>
    <rPh sb="31" eb="34">
      <t>ショウヒゼイ</t>
    </rPh>
    <rPh sb="34" eb="37">
      <t>コウフキン</t>
    </rPh>
    <rPh sb="37" eb="38">
      <t>トウ</t>
    </rPh>
    <rPh sb="39" eb="41">
      <t>シュウノウ</t>
    </rPh>
    <phoneticPr fontId="3"/>
  </si>
  <si>
    <t>財政担当係</t>
  </si>
  <si>
    <t>財政課</t>
  </si>
  <si>
    <t>デジタル推進担当課長</t>
    <rPh sb="4" eb="6">
      <t>スイシン</t>
    </rPh>
    <rPh sb="6" eb="8">
      <t>タントウ</t>
    </rPh>
    <rPh sb="8" eb="10">
      <t>カチョウ</t>
    </rPh>
    <phoneticPr fontId="3"/>
  </si>
  <si>
    <t>ｵﾘﾝﾋﾟｯｸ･ﾊﾟﾗﾘﾝﾋﾟｯｸ担当課長</t>
    <phoneticPr fontId="3"/>
  </si>
  <si>
    <t>統計・調査</t>
    <rPh sb="0" eb="2">
      <t>トウケイ</t>
    </rPh>
    <rPh sb="3" eb="5">
      <t>チョウサ</t>
    </rPh>
    <phoneticPr fontId="3"/>
  </si>
  <si>
    <t>統計調査係</t>
    <rPh sb="0" eb="1">
      <t>オサム</t>
    </rPh>
    <rPh sb="1" eb="2">
      <t>ケイ</t>
    </rPh>
    <rPh sb="2" eb="3">
      <t>チョウ</t>
    </rPh>
    <rPh sb="3" eb="4">
      <t>サ</t>
    </rPh>
    <rPh sb="4" eb="5">
      <t>カカリ</t>
    </rPh>
    <phoneticPr fontId="3"/>
  </si>
  <si>
    <t>行財政改革に係る企画・調整、事務改善、行政組織、地方分権</t>
    <rPh sb="24" eb="26">
      <t>チホウ</t>
    </rPh>
    <rPh sb="26" eb="28">
      <t>ブンケン</t>
    </rPh>
    <phoneticPr fontId="3"/>
  </si>
  <si>
    <t>経営改革担当係</t>
    <rPh sb="0" eb="2">
      <t>ケイエイ</t>
    </rPh>
    <rPh sb="2" eb="4">
      <t>カイカク</t>
    </rPh>
    <rPh sb="4" eb="6">
      <t>タントウ</t>
    </rPh>
    <rPh sb="6" eb="7">
      <t>カカリ</t>
    </rPh>
    <phoneticPr fontId="3"/>
  </si>
  <si>
    <t>区政の総合的な企画・調整、デジタル活用の推進、基本構想・基本計画・実施計画、区民・事業者との協働の推進、行政評価、東京2020オリンピック・パラリンピック競技大会の開催に係る総合調整、その他特命事項、部課内庶務</t>
    <rPh sb="17" eb="19">
      <t>カツヨウ</t>
    </rPh>
    <rPh sb="20" eb="22">
      <t>スイシン</t>
    </rPh>
    <rPh sb="38" eb="40">
      <t>クミン</t>
    </rPh>
    <rPh sb="41" eb="44">
      <t>ジギョウシャ</t>
    </rPh>
    <rPh sb="46" eb="48">
      <t>キョウドウ</t>
    </rPh>
    <rPh sb="49" eb="51">
      <t>スイシン</t>
    </rPh>
    <rPh sb="52" eb="54">
      <t>ギョウセイ</t>
    </rPh>
    <rPh sb="54" eb="56">
      <t>ヒョウカ</t>
    </rPh>
    <rPh sb="57" eb="59">
      <t>トウキョウ</t>
    </rPh>
    <rPh sb="77" eb="79">
      <t>キョウギ</t>
    </rPh>
    <rPh sb="79" eb="81">
      <t>タイカイ</t>
    </rPh>
    <rPh sb="82" eb="84">
      <t>カイサイ</t>
    </rPh>
    <rPh sb="85" eb="86">
      <t>カカ</t>
    </rPh>
    <rPh sb="87" eb="89">
      <t>ソウゴウ</t>
    </rPh>
    <rPh sb="89" eb="91">
      <t>チョウセイ</t>
    </rPh>
    <rPh sb="97" eb="99">
      <t>ジコウ</t>
    </rPh>
    <rPh sb="100" eb="101">
      <t>ブ</t>
    </rPh>
    <rPh sb="101" eb="103">
      <t>カナイ</t>
    </rPh>
    <rPh sb="103" eb="105">
      <t>ショム</t>
    </rPh>
    <phoneticPr fontId="3"/>
  </si>
  <si>
    <t>企画担当係</t>
  </si>
  <si>
    <t>ｵﾘﾝﾋﾟｯｸ･ﾊﾟﾗﾘﾝﾋﾟｯｸ担当部長</t>
    <phoneticPr fontId="3"/>
  </si>
  <si>
    <t>政策経営部</t>
  </si>
  <si>
    <t>４　令和３年度　組織別事務分掌一覧</t>
    <rPh sb="2" eb="4">
      <t>レイワ</t>
    </rPh>
    <rPh sb="5" eb="7">
      <t>ネンド</t>
    </rPh>
    <rPh sb="8" eb="10">
      <t>ソシキ</t>
    </rPh>
    <rPh sb="10" eb="11">
      <t>ベツ</t>
    </rPh>
    <rPh sb="11" eb="12">
      <t>コト</t>
    </rPh>
    <rPh sb="15" eb="17">
      <t>イチラン</t>
    </rPh>
    <phoneticPr fontId="3"/>
  </si>
  <si>
    <t>１　面積・世帯・人口　・・・・・・・・・・・・・・・</t>
    <phoneticPr fontId="3"/>
  </si>
  <si>
    <t>２　外国人住民</t>
    <rPh sb="5" eb="7">
      <t>ジュウミン</t>
    </rPh>
    <phoneticPr fontId="3"/>
  </si>
  <si>
    <t>（１）外国人住民人口推移</t>
    <rPh sb="6" eb="8">
      <t>ジュウミン</t>
    </rPh>
    <phoneticPr fontId="3"/>
  </si>
  <si>
    <t>（２）国籍別外国人住民数</t>
    <rPh sb="9" eb="11">
      <t>ジュウミン</t>
    </rPh>
    <phoneticPr fontId="3"/>
  </si>
  <si>
    <t>３　人口及び世帯数の推移　・・・・・・・・・・・・・</t>
    <rPh sb="4" eb="5">
      <t>オヨ</t>
    </rPh>
    <phoneticPr fontId="3"/>
  </si>
  <si>
    <t>４　年齢別人口構成</t>
    <phoneticPr fontId="3"/>
  </si>
  <si>
    <t>５　町別人口　・・・・・・・・・・・・・・・・・・・</t>
    <phoneticPr fontId="3"/>
  </si>
  <si>
    <t>６　高齢者人口　・・・・・・・・・・・・・・・・・・</t>
    <phoneticPr fontId="3"/>
  </si>
  <si>
    <t>（１）高齢者人口構成</t>
  </si>
  <si>
    <t>　　ア　65歳以上高齢者人口</t>
    <rPh sb="6" eb="9">
      <t>サイイジョウ</t>
    </rPh>
    <rPh sb="9" eb="12">
      <t>コウレイシャ</t>
    </rPh>
    <rPh sb="12" eb="14">
      <t>ジンコウ</t>
    </rPh>
    <phoneticPr fontId="3"/>
  </si>
  <si>
    <t>　　イ　ひとり暮らし高齢者数</t>
    <rPh sb="7" eb="8">
      <t>グ</t>
    </rPh>
    <rPh sb="10" eb="13">
      <t>コウレイシャ</t>
    </rPh>
    <rPh sb="13" eb="14">
      <t>スウ</t>
    </rPh>
    <phoneticPr fontId="3"/>
  </si>
  <si>
    <t>（２）高齢者人口・ひとり暮らし高齢者数の推移</t>
    <rPh sb="12" eb="13">
      <t>グ</t>
    </rPh>
    <rPh sb="15" eb="18">
      <t>コウレイシャ</t>
    </rPh>
    <rPh sb="18" eb="19">
      <t>スウ</t>
    </rPh>
    <rPh sb="20" eb="22">
      <t>スイイ</t>
    </rPh>
    <phoneticPr fontId="3"/>
  </si>
  <si>
    <t>（３）町別高齢者人口（65歳以上）</t>
    <rPh sb="3" eb="4">
      <t>チョウ</t>
    </rPh>
    <rPh sb="13" eb="14">
      <t>サイ</t>
    </rPh>
    <rPh sb="14" eb="16">
      <t>イジョウ</t>
    </rPh>
    <phoneticPr fontId="3"/>
  </si>
  <si>
    <t>７　乳幼児人口　・・・・・・・・・・・・・・・・・・</t>
    <phoneticPr fontId="3"/>
  </si>
  <si>
    <t>８　年齢三層区分人口の推移</t>
    <phoneticPr fontId="3"/>
  </si>
  <si>
    <t>９　選挙人名簿登録者数</t>
    <phoneticPr fontId="3"/>
  </si>
  <si>
    <t>１　議員　・・・・・・・・・・・・・・・・・・・・・</t>
    <phoneticPr fontId="3"/>
  </si>
  <si>
    <t>３　委員会</t>
    <rPh sb="2" eb="5">
      <t>イインカイ</t>
    </rPh>
    <phoneticPr fontId="3"/>
  </si>
  <si>
    <t>２　附属機関　・・・・・・・・・・・・・・・・・・・</t>
    <phoneticPr fontId="3"/>
  </si>
  <si>
    <t>３　組織　・・・・・・・・・・・・・・・・・・・・・</t>
    <phoneticPr fontId="3"/>
  </si>
  <si>
    <t>（１）部・課・係長等数</t>
  </si>
  <si>
    <t>（２）職種別職員数</t>
  </si>
  <si>
    <t>（３）職員数の年度別推移</t>
  </si>
  <si>
    <t>（４）年齢層別職員数</t>
  </si>
  <si>
    <t>（５）職員数　・・・・・・・・・・・・・・・・・・・</t>
    <phoneticPr fontId="3"/>
  </si>
  <si>
    <t>４　葛飾区行政組織（機構図）　・・・・・・・・・・・</t>
    <rPh sb="4" eb="5">
      <t>ク</t>
    </rPh>
    <rPh sb="10" eb="12">
      <t>キコウ</t>
    </rPh>
    <phoneticPr fontId="3"/>
  </si>
  <si>
    <t>１　令和３年度当初予算　・・・・・・・・・・・・・・</t>
    <rPh sb="2" eb="3">
      <t>レイ</t>
    </rPh>
    <rPh sb="3" eb="4">
      <t>ワ</t>
    </rPh>
    <rPh sb="5" eb="7">
      <t>ネンド</t>
    </rPh>
    <rPh sb="6" eb="7">
      <t>ド</t>
    </rPh>
    <phoneticPr fontId="3"/>
  </si>
  <si>
    <t>２　一般会計</t>
    <phoneticPr fontId="3"/>
  </si>
  <si>
    <t>（１）歳入歳出予算の内訳</t>
  </si>
  <si>
    <t>　　ア　歳入</t>
    <rPh sb="4" eb="6">
      <t>サイニュウ</t>
    </rPh>
    <phoneticPr fontId="3"/>
  </si>
  <si>
    <t>　　イ　歳出</t>
    <rPh sb="4" eb="6">
      <t>サイシュツ</t>
    </rPh>
    <phoneticPr fontId="3"/>
  </si>
  <si>
    <t>　　ウ　歳入・歳出グラフ　・・・・・・・・・・・・・</t>
    <rPh sb="4" eb="6">
      <t>サイニュウ</t>
    </rPh>
    <rPh sb="7" eb="9">
      <t>サイシュツ</t>
    </rPh>
    <phoneticPr fontId="3"/>
  </si>
  <si>
    <t>（４）特別区債発行額と基金取崩額の推移（一般会計決算）</t>
    <phoneticPr fontId="3"/>
  </si>
  <si>
    <t>３　特別区税調定収入状況　・・・・・・・・・・・・・</t>
    <phoneticPr fontId="3"/>
  </si>
  <si>
    <t>４　区有財産現在高</t>
    <rPh sb="2" eb="3">
      <t>ク</t>
    </rPh>
    <phoneticPr fontId="3"/>
  </si>
  <si>
    <t>１　区民の健康　・・・・・・・・・・・・・・・・・・</t>
    <rPh sb="5" eb="7">
      <t>ケンコウ</t>
    </rPh>
    <phoneticPr fontId="3"/>
  </si>
  <si>
    <t>（１）主な施設</t>
  </si>
  <si>
    <t>　　ア　保健所関係施設</t>
    <phoneticPr fontId="3"/>
  </si>
  <si>
    <t>　　イ　診療所</t>
    <phoneticPr fontId="3"/>
  </si>
  <si>
    <t>　　（ア）休日応急診療所　利用状況</t>
    <rPh sb="5" eb="7">
      <t>キュウジツ</t>
    </rPh>
    <rPh sb="7" eb="9">
      <t>オウキュウ</t>
    </rPh>
    <phoneticPr fontId="3"/>
  </si>
  <si>
    <t>　　（イ）休日応急診療所　月別利用状況</t>
    <rPh sb="5" eb="7">
      <t>キュウジツ</t>
    </rPh>
    <rPh sb="7" eb="9">
      <t>オウキュウ</t>
    </rPh>
    <rPh sb="13" eb="15">
      <t>ツキベツ</t>
    </rPh>
    <phoneticPr fontId="3"/>
  </si>
  <si>
    <t>　　（ウ）歯科診療所　利用状況</t>
    <rPh sb="5" eb="7">
      <t>シカ</t>
    </rPh>
    <rPh sb="7" eb="10">
      <t>シンリョウジョ</t>
    </rPh>
    <phoneticPr fontId="3"/>
  </si>
  <si>
    <t>　　ウ　精神障害者通所訓練施設　・・・・・・・・・・</t>
    <rPh sb="9" eb="10">
      <t>ツウ</t>
    </rPh>
    <rPh sb="10" eb="11">
      <t>ショ</t>
    </rPh>
    <rPh sb="11" eb="13">
      <t>クンレン</t>
    </rPh>
    <rPh sb="13" eb="15">
      <t>シセツ</t>
    </rPh>
    <phoneticPr fontId="3"/>
  </si>
  <si>
    <t>　　エ　精神障害者地域活動支援センター（民間）</t>
    <rPh sb="4" eb="6">
      <t>セイシン</t>
    </rPh>
    <rPh sb="6" eb="8">
      <t>ショウガイ</t>
    </rPh>
    <rPh sb="8" eb="9">
      <t>シャ</t>
    </rPh>
    <rPh sb="9" eb="11">
      <t>チイキ</t>
    </rPh>
    <rPh sb="11" eb="13">
      <t>カツドウ</t>
    </rPh>
    <rPh sb="13" eb="15">
      <t>シエン</t>
    </rPh>
    <rPh sb="20" eb="22">
      <t>ミンカン</t>
    </rPh>
    <phoneticPr fontId="3"/>
  </si>
  <si>
    <t>　　オ　精神障害者グループホーム（民間）</t>
    <rPh sb="4" eb="6">
      <t>セイシン</t>
    </rPh>
    <rPh sb="6" eb="8">
      <t>ショウガイ</t>
    </rPh>
    <rPh sb="8" eb="9">
      <t>シャ</t>
    </rPh>
    <rPh sb="17" eb="19">
      <t>ミンカン</t>
    </rPh>
    <phoneticPr fontId="3"/>
  </si>
  <si>
    <t>（２）医療施設・病床・医療従事者数の推移　・・・・・</t>
    <phoneticPr fontId="3"/>
  </si>
  <si>
    <t>　　ア　医療施設</t>
    <phoneticPr fontId="3"/>
  </si>
  <si>
    <t>　　イ　病床数</t>
    <phoneticPr fontId="3"/>
  </si>
  <si>
    <t xml:space="preserve">　　ウ　医療従事者 </t>
    <phoneticPr fontId="3"/>
  </si>
  <si>
    <t>（３）がん検診　・・・・・・・・・・・・・・・・・・</t>
    <phoneticPr fontId="3"/>
  </si>
  <si>
    <t xml:space="preserve">（４）基本健康診査 </t>
  </si>
  <si>
    <t xml:space="preserve">（５）特定健康診査 </t>
    <rPh sb="3" eb="5">
      <t>トクテイ</t>
    </rPh>
    <rPh sb="5" eb="7">
      <t>ケンコウ</t>
    </rPh>
    <phoneticPr fontId="3"/>
  </si>
  <si>
    <t>（７）エイズ対策</t>
  </si>
  <si>
    <t>（８）乳幼児健康診査</t>
  </si>
  <si>
    <t>（11）後期高齢者医療保険　・・・・・・・・・・・・・</t>
    <rPh sb="4" eb="6">
      <t>コウキ</t>
    </rPh>
    <rPh sb="6" eb="9">
      <t>コウレイシャ</t>
    </rPh>
    <rPh sb="9" eb="11">
      <t>イリョウ</t>
    </rPh>
    <rPh sb="11" eb="13">
      <t>ホケン</t>
    </rPh>
    <phoneticPr fontId="3"/>
  </si>
  <si>
    <t>　　ア　加入状況</t>
    <phoneticPr fontId="3"/>
  </si>
  <si>
    <t>　　イ　給付状況（月平均）</t>
    <rPh sb="9" eb="12">
      <t>ツキヘイキン</t>
    </rPh>
    <phoneticPr fontId="3"/>
  </si>
  <si>
    <t>　　ウ　療養給付費用額</t>
    <rPh sb="4" eb="6">
      <t>リョウヨウ</t>
    </rPh>
    <rPh sb="6" eb="8">
      <t>キュウフ</t>
    </rPh>
    <rPh sb="8" eb="10">
      <t>ヒヨウ</t>
    </rPh>
    <rPh sb="10" eb="11">
      <t>ガク</t>
    </rPh>
    <phoneticPr fontId="3"/>
  </si>
  <si>
    <t>　　エ　一人当たり費用額、一部負担額</t>
    <rPh sb="4" eb="6">
      <t>ヒトリ</t>
    </rPh>
    <rPh sb="6" eb="7">
      <t>ア</t>
    </rPh>
    <rPh sb="9" eb="11">
      <t>ヒヨウ</t>
    </rPh>
    <rPh sb="11" eb="12">
      <t>ガク</t>
    </rPh>
    <rPh sb="13" eb="15">
      <t>イチブ</t>
    </rPh>
    <rPh sb="15" eb="17">
      <t>フタン</t>
    </rPh>
    <rPh sb="17" eb="18">
      <t>ガク</t>
    </rPh>
    <phoneticPr fontId="3"/>
  </si>
  <si>
    <t>２　高齢者福祉　・・・・・・・・・・・・・・・・・・</t>
    <phoneticPr fontId="3"/>
  </si>
  <si>
    <t>（１）介護保険</t>
  </si>
  <si>
    <t>　　ア　所得段階別第１号被保険者数</t>
    <rPh sb="4" eb="6">
      <t>ショトク</t>
    </rPh>
    <rPh sb="6" eb="8">
      <t>ダンカイ</t>
    </rPh>
    <rPh sb="8" eb="9">
      <t>ベツ</t>
    </rPh>
    <phoneticPr fontId="3"/>
  </si>
  <si>
    <t>　　イ  要介護（要支援）認定者数</t>
    <rPh sb="15" eb="16">
      <t>シャ</t>
    </rPh>
    <phoneticPr fontId="3"/>
  </si>
  <si>
    <t>　　ウ  居宅介護（介護予防）サービス受給者数</t>
    <rPh sb="10" eb="12">
      <t>カイゴ</t>
    </rPh>
    <rPh sb="12" eb="14">
      <t>ヨボウ</t>
    </rPh>
    <phoneticPr fontId="3"/>
  </si>
  <si>
    <t>　　エ　地域密着型（介護予防）サービス受給者数</t>
    <rPh sb="4" eb="6">
      <t>チイキ</t>
    </rPh>
    <rPh sb="6" eb="8">
      <t>ミッチャク</t>
    </rPh>
    <rPh sb="8" eb="9">
      <t>カタ</t>
    </rPh>
    <rPh sb="10" eb="12">
      <t>カイゴ</t>
    </rPh>
    <rPh sb="12" eb="14">
      <t>ヨボウ</t>
    </rPh>
    <rPh sb="19" eb="22">
      <t>ジュキュウシャ</t>
    </rPh>
    <rPh sb="22" eb="23">
      <t>スウ</t>
    </rPh>
    <phoneticPr fontId="3"/>
  </si>
  <si>
    <t>　　オ　施設介護サービス受給者数</t>
    <phoneticPr fontId="3"/>
  </si>
  <si>
    <t>　　カ　居宅介護サービス事業所数</t>
    <rPh sb="14" eb="15">
      <t>ショ</t>
    </rPh>
    <phoneticPr fontId="3"/>
  </si>
  <si>
    <t>　　キ  施設介護サービス事業所数</t>
    <rPh sb="15" eb="16">
      <t>ショ</t>
    </rPh>
    <phoneticPr fontId="3"/>
  </si>
  <si>
    <t>　　ク　介護保険施設一覧　・・・・・・・・・・・・・</t>
    <phoneticPr fontId="3"/>
  </si>
  <si>
    <t>　　（ア）介護老人福祉施設（特別養護老人ホーム）</t>
    <rPh sb="5" eb="7">
      <t>カイゴ</t>
    </rPh>
    <rPh sb="7" eb="9">
      <t>ロウジン</t>
    </rPh>
    <rPh sb="9" eb="11">
      <t>フクシ</t>
    </rPh>
    <rPh sb="11" eb="13">
      <t>シセツ</t>
    </rPh>
    <rPh sb="14" eb="16">
      <t>トクベツ</t>
    </rPh>
    <rPh sb="16" eb="18">
      <t>ヨウゴ</t>
    </rPh>
    <rPh sb="18" eb="20">
      <t>ロウジン</t>
    </rPh>
    <phoneticPr fontId="3"/>
  </si>
  <si>
    <t>　　（イ）介護老人保健施設</t>
    <rPh sb="5" eb="7">
      <t>カイゴ</t>
    </rPh>
    <rPh sb="7" eb="9">
      <t>ロウジン</t>
    </rPh>
    <rPh sb="9" eb="11">
      <t>ホケン</t>
    </rPh>
    <rPh sb="11" eb="13">
      <t>シセツ</t>
    </rPh>
    <phoneticPr fontId="3"/>
  </si>
  <si>
    <t>　　（ウ）ケアハウス（介護専用型）</t>
    <rPh sb="11" eb="13">
      <t>カイゴ</t>
    </rPh>
    <rPh sb="13" eb="16">
      <t>センヨウガタ</t>
    </rPh>
    <phoneticPr fontId="3"/>
  </si>
  <si>
    <t>　　ア　介護老人福祉施設（特別養護老人ホーム）</t>
    <rPh sb="4" eb="6">
      <t>カイゴ</t>
    </rPh>
    <rPh sb="6" eb="8">
      <t>ロウジン</t>
    </rPh>
    <rPh sb="8" eb="10">
      <t>フクシ</t>
    </rPh>
    <rPh sb="10" eb="12">
      <t>シセツ</t>
    </rPh>
    <rPh sb="13" eb="15">
      <t>トクベツ</t>
    </rPh>
    <rPh sb="15" eb="17">
      <t>ヨウゴ</t>
    </rPh>
    <rPh sb="17" eb="19">
      <t>ロウジン</t>
    </rPh>
    <phoneticPr fontId="3"/>
  </si>
  <si>
    <t>　　イ　老人デイサービスセンター　・・・・・・・・・</t>
    <rPh sb="4" eb="6">
      <t>ロウジン</t>
    </rPh>
    <phoneticPr fontId="3"/>
  </si>
  <si>
    <t>（３）区が設置支援を行った高齢者福祉施設等</t>
    <rPh sb="3" eb="4">
      <t>ク</t>
    </rPh>
    <rPh sb="5" eb="7">
      <t>セッチ</t>
    </rPh>
    <rPh sb="7" eb="9">
      <t>シエン</t>
    </rPh>
    <rPh sb="10" eb="11">
      <t>オコ</t>
    </rPh>
    <rPh sb="13" eb="14">
      <t>コウ</t>
    </rPh>
    <rPh sb="14" eb="15">
      <t>レイ</t>
    </rPh>
    <rPh sb="15" eb="16">
      <t>シャ</t>
    </rPh>
    <rPh sb="16" eb="18">
      <t>フクシ</t>
    </rPh>
    <rPh sb="18" eb="20">
      <t>シセツ</t>
    </rPh>
    <rPh sb="20" eb="21">
      <t>トウ</t>
    </rPh>
    <phoneticPr fontId="3"/>
  </si>
  <si>
    <t>　　ア　養護老人ホーム</t>
    <phoneticPr fontId="3"/>
  </si>
  <si>
    <t>　　イ　介護老人福祉施設（特別養護老人ホーム）</t>
    <rPh sb="4" eb="6">
      <t>カイゴ</t>
    </rPh>
    <rPh sb="6" eb="8">
      <t>ロウジン</t>
    </rPh>
    <rPh sb="8" eb="10">
      <t>フクシ</t>
    </rPh>
    <rPh sb="10" eb="12">
      <t>シセツ</t>
    </rPh>
    <rPh sb="13" eb="15">
      <t>トクベツ</t>
    </rPh>
    <rPh sb="15" eb="17">
      <t>ヨウゴ</t>
    </rPh>
    <rPh sb="17" eb="19">
      <t>ロウジン</t>
    </rPh>
    <phoneticPr fontId="3"/>
  </si>
  <si>
    <t>　　ウ　介護老人保健施設</t>
    <rPh sb="4" eb="6">
      <t>カイゴ</t>
    </rPh>
    <rPh sb="6" eb="8">
      <t>ロウジン</t>
    </rPh>
    <rPh sb="8" eb="10">
      <t>ホケン</t>
    </rPh>
    <rPh sb="10" eb="12">
      <t>シセツ</t>
    </rPh>
    <phoneticPr fontId="3"/>
  </si>
  <si>
    <t>　　エ　老人デイサービスセンター　・・・・・・・・・</t>
    <rPh sb="4" eb="6">
      <t>ロウジン</t>
    </rPh>
    <phoneticPr fontId="3"/>
  </si>
  <si>
    <t>　　カ　小規模多機能型居宅介護　・・・・・・・・・・</t>
    <phoneticPr fontId="3"/>
  </si>
  <si>
    <t>　　キ　ケアハウス（介護専用型）</t>
    <rPh sb="10" eb="12">
      <t>カイゴ</t>
    </rPh>
    <rPh sb="12" eb="14">
      <t>センヨウ</t>
    </rPh>
    <rPh sb="14" eb="15">
      <t>カタ</t>
    </rPh>
    <phoneticPr fontId="3"/>
  </si>
  <si>
    <t>　　ク　短期入所生活介護（ショートステイ）</t>
    <rPh sb="4" eb="6">
      <t>タンキ</t>
    </rPh>
    <rPh sb="6" eb="8">
      <t>ニュウショ</t>
    </rPh>
    <rPh sb="8" eb="10">
      <t>セイカツ</t>
    </rPh>
    <rPh sb="10" eb="12">
      <t>カイゴ</t>
    </rPh>
    <phoneticPr fontId="3"/>
  </si>
  <si>
    <t>　　ケ　夜間対応型訪問介護</t>
    <rPh sb="4" eb="6">
      <t>ヤカン</t>
    </rPh>
    <rPh sb="6" eb="9">
      <t>タイオウガタ</t>
    </rPh>
    <rPh sb="9" eb="11">
      <t>ホウモン</t>
    </rPh>
    <rPh sb="11" eb="13">
      <t>カイゴ</t>
    </rPh>
    <phoneticPr fontId="3"/>
  </si>
  <si>
    <t>　　コ　定期巡回・随時対応型訪問介護看護</t>
    <rPh sb="4" eb="6">
      <t>テイキ</t>
    </rPh>
    <rPh sb="6" eb="8">
      <t>ジュンカイ</t>
    </rPh>
    <rPh sb="9" eb="11">
      <t>ズイジ</t>
    </rPh>
    <rPh sb="11" eb="13">
      <t>タイオウ</t>
    </rPh>
    <rPh sb="13" eb="14">
      <t>ガタ</t>
    </rPh>
    <rPh sb="14" eb="16">
      <t>ホウモン</t>
    </rPh>
    <rPh sb="16" eb="18">
      <t>カイゴ</t>
    </rPh>
    <rPh sb="18" eb="20">
      <t>カンゴ</t>
    </rPh>
    <phoneticPr fontId="3"/>
  </si>
  <si>
    <t>（５）養護老人ホーム（民間）</t>
    <rPh sb="3" eb="5">
      <t>ヨウゴ</t>
    </rPh>
    <rPh sb="5" eb="7">
      <t>ロウジン</t>
    </rPh>
    <rPh sb="11" eb="13">
      <t>ミンカン</t>
    </rPh>
    <phoneticPr fontId="3"/>
  </si>
  <si>
    <t>（６）老人休養施設</t>
    <rPh sb="3" eb="5">
      <t>ロウジン</t>
    </rPh>
    <phoneticPr fontId="3"/>
  </si>
  <si>
    <t>（７）シルバー人材センター　・・・・・・・・・・・・</t>
    <phoneticPr fontId="3"/>
  </si>
  <si>
    <t>（８）高齢者向け住宅</t>
  </si>
  <si>
    <t>　　ア　住宅種別戸数</t>
    <rPh sb="4" eb="6">
      <t>ジュウタク</t>
    </rPh>
    <rPh sb="6" eb="8">
      <t>シュベツ</t>
    </rPh>
    <rPh sb="8" eb="10">
      <t>コスウ</t>
    </rPh>
    <phoneticPr fontId="3"/>
  </si>
  <si>
    <t>　　イ　民間住宅あっせん件数</t>
    <rPh sb="4" eb="6">
      <t>ミンカン</t>
    </rPh>
    <rPh sb="6" eb="8">
      <t>ジュウタク</t>
    </rPh>
    <rPh sb="12" eb="14">
      <t>ケンスウ</t>
    </rPh>
    <phoneticPr fontId="3"/>
  </si>
  <si>
    <t>（９）国民年金・福祉年金</t>
  </si>
  <si>
    <t>　　ア　被保険者数</t>
    <rPh sb="4" eb="8">
      <t>ヒホケンシャ</t>
    </rPh>
    <rPh sb="8" eb="9">
      <t>スウ</t>
    </rPh>
    <phoneticPr fontId="3"/>
  </si>
  <si>
    <t>　　イ　受給権者数</t>
    <phoneticPr fontId="3"/>
  </si>
  <si>
    <t>　　（ア）拠出年金</t>
    <rPh sb="5" eb="7">
      <t>キョシュツ</t>
    </rPh>
    <rPh sb="7" eb="9">
      <t>ネンキン</t>
    </rPh>
    <phoneticPr fontId="3"/>
  </si>
  <si>
    <t>　　（イ）福祉年金</t>
    <rPh sb="5" eb="7">
      <t>フクシ</t>
    </rPh>
    <rPh sb="7" eb="9">
      <t>ネンキン</t>
    </rPh>
    <phoneticPr fontId="3"/>
  </si>
  <si>
    <t>３　障害者福祉　・・・・・・・・・・・・・・・・・・</t>
    <phoneticPr fontId="3"/>
  </si>
  <si>
    <t>（１）区が設置した障害者福祉施設</t>
    <rPh sb="3" eb="4">
      <t>ク</t>
    </rPh>
    <rPh sb="5" eb="7">
      <t>セッチ</t>
    </rPh>
    <rPh sb="9" eb="12">
      <t>ショウガイシャ</t>
    </rPh>
    <rPh sb="12" eb="14">
      <t>フクシ</t>
    </rPh>
    <rPh sb="14" eb="16">
      <t>シセツ</t>
    </rPh>
    <phoneticPr fontId="3"/>
  </si>
  <si>
    <t>　　ア　障害者福祉センター</t>
    <phoneticPr fontId="3"/>
  </si>
  <si>
    <t>　　イ　その他の障害者福祉施設</t>
    <rPh sb="6" eb="7">
      <t>タ</t>
    </rPh>
    <rPh sb="8" eb="11">
      <t>ショウガイシャ</t>
    </rPh>
    <rPh sb="11" eb="13">
      <t>フクシ</t>
    </rPh>
    <rPh sb="13" eb="15">
      <t>シセツ</t>
    </rPh>
    <phoneticPr fontId="3"/>
  </si>
  <si>
    <t>（３）民間社会福祉法人等が運営する障害者福祉施設・・</t>
    <rPh sb="3" eb="5">
      <t>ミンカン</t>
    </rPh>
    <rPh sb="5" eb="7">
      <t>シャカイ</t>
    </rPh>
    <rPh sb="7" eb="9">
      <t>フクシ</t>
    </rPh>
    <rPh sb="9" eb="12">
      <t>ホウジントウ</t>
    </rPh>
    <rPh sb="13" eb="15">
      <t>ウンエイ</t>
    </rPh>
    <rPh sb="17" eb="20">
      <t>ショウガイシャ</t>
    </rPh>
    <rPh sb="20" eb="22">
      <t>フクシ</t>
    </rPh>
    <rPh sb="22" eb="24">
      <t>シセツ</t>
    </rPh>
    <phoneticPr fontId="3"/>
  </si>
  <si>
    <t>　　ア　障害者通所施設</t>
    <rPh sb="4" eb="7">
      <t>ショウガイシャ</t>
    </rPh>
    <rPh sb="7" eb="9">
      <t>ツウショ</t>
    </rPh>
    <rPh sb="9" eb="11">
      <t>シセツ</t>
    </rPh>
    <phoneticPr fontId="3"/>
  </si>
  <si>
    <t>　　イ　障害児通所施設</t>
    <rPh sb="4" eb="7">
      <t>ショウガイジ</t>
    </rPh>
    <rPh sb="7" eb="9">
      <t>ツウショ</t>
    </rPh>
    <rPh sb="9" eb="11">
      <t>シセツ</t>
    </rPh>
    <phoneticPr fontId="3"/>
  </si>
  <si>
    <t>　　ウ　心身障害児通所訓練施設　・・・・・・・・・・</t>
    <phoneticPr fontId="3"/>
  </si>
  <si>
    <t>　　エ　地域生活支援型入所施設</t>
    <rPh sb="4" eb="6">
      <t>チイキ</t>
    </rPh>
    <rPh sb="6" eb="8">
      <t>セイカツ</t>
    </rPh>
    <rPh sb="8" eb="11">
      <t>シエンガタ</t>
    </rPh>
    <rPh sb="11" eb="13">
      <t>ニュウショ</t>
    </rPh>
    <rPh sb="13" eb="15">
      <t>シセツ</t>
    </rPh>
    <phoneticPr fontId="3"/>
  </si>
  <si>
    <t>　　オ　自立生活援助施設</t>
    <rPh sb="4" eb="6">
      <t>ジリツ</t>
    </rPh>
    <rPh sb="6" eb="8">
      <t>セイカツ</t>
    </rPh>
    <rPh sb="8" eb="10">
      <t>エンジョ</t>
    </rPh>
    <rPh sb="10" eb="12">
      <t>シセツ</t>
    </rPh>
    <phoneticPr fontId="3"/>
  </si>
  <si>
    <t>（５）障害者巡回入浴サービス</t>
  </si>
  <si>
    <t>（６）在宅障害者緊急一時保護</t>
  </si>
  <si>
    <t>４　児童福祉　・・・・・・・・・・・・・・・・・・・</t>
    <phoneticPr fontId="3"/>
  </si>
  <si>
    <t>（３）子ども総合センター　・・・・・・・・・・・・・</t>
    <rPh sb="3" eb="4">
      <t>コ</t>
    </rPh>
    <rPh sb="6" eb="8">
      <t>ソウゴウ</t>
    </rPh>
    <phoneticPr fontId="3"/>
  </si>
  <si>
    <t>　　ア　区立</t>
    <phoneticPr fontId="3"/>
  </si>
  <si>
    <t>　　イ　私立　・・・・・・・・・・・・・・・・・・・</t>
    <phoneticPr fontId="3"/>
  </si>
  <si>
    <t>　　ウ　認定こども園　・・・・・・・・・・・・・・・</t>
    <rPh sb="4" eb="6">
      <t>ニンテイ</t>
    </rPh>
    <rPh sb="9" eb="10">
      <t>エン</t>
    </rPh>
    <phoneticPr fontId="3"/>
  </si>
  <si>
    <t>　　エ　保育園入園状況</t>
    <phoneticPr fontId="3"/>
  </si>
  <si>
    <t>（６）家庭的保育事業　　・・・・・・・・・・・・・・</t>
    <rPh sb="3" eb="6">
      <t>カテイテキ</t>
    </rPh>
    <rPh sb="6" eb="8">
      <t>ホイク</t>
    </rPh>
    <rPh sb="8" eb="10">
      <t>ジギョウ</t>
    </rPh>
    <phoneticPr fontId="3"/>
  </si>
  <si>
    <t>（９）学童保育クラブ</t>
    <rPh sb="3" eb="5">
      <t>ガクドウ</t>
    </rPh>
    <rPh sb="5" eb="7">
      <t>ホイク</t>
    </rPh>
    <phoneticPr fontId="3"/>
  </si>
  <si>
    <t>　　イ  区立学童保育クラブ施設区分</t>
    <rPh sb="5" eb="7">
      <t>クリツ</t>
    </rPh>
    <phoneticPr fontId="3"/>
  </si>
  <si>
    <t>　　ウ　私立　・・・・・・・・・・・・・・・・・・・</t>
    <phoneticPr fontId="3"/>
  </si>
  <si>
    <t>（10）放課後子ども事業（わくわくチャレンジ広場）・・</t>
    <rPh sb="4" eb="7">
      <t>ホウカゴ</t>
    </rPh>
    <rPh sb="7" eb="8">
      <t>コ</t>
    </rPh>
    <rPh sb="10" eb="12">
      <t>ジギョウ</t>
    </rPh>
    <rPh sb="22" eb="24">
      <t>ヒロバ</t>
    </rPh>
    <phoneticPr fontId="3"/>
  </si>
  <si>
    <t>（12）ひとり親家庭等医療費助成</t>
    <rPh sb="10" eb="11">
      <t>ナド</t>
    </rPh>
    <rPh sb="14" eb="16">
      <t>ジョセイ</t>
    </rPh>
    <phoneticPr fontId="3"/>
  </si>
  <si>
    <t>（16）児童福祉施設</t>
    <rPh sb="4" eb="6">
      <t>ジドウ</t>
    </rPh>
    <rPh sb="6" eb="8">
      <t>フクシ</t>
    </rPh>
    <rPh sb="8" eb="10">
      <t>シセツ</t>
    </rPh>
    <phoneticPr fontId="3"/>
  </si>
  <si>
    <t>５　低所得者福祉　・・・・・・・・・・・・・・・・・</t>
    <phoneticPr fontId="3"/>
  </si>
  <si>
    <t>（１）生業資金貸付</t>
    <phoneticPr fontId="3"/>
  </si>
  <si>
    <t>（１）かつしかボランティアセンター</t>
  </si>
  <si>
    <t>　　ア　施設</t>
    <rPh sb="4" eb="6">
      <t>シセツ</t>
    </rPh>
    <phoneticPr fontId="3"/>
  </si>
  <si>
    <t>　　イ　利用状況</t>
    <rPh sb="4" eb="6">
      <t>リヨウ</t>
    </rPh>
    <rPh sb="6" eb="8">
      <t>ジョウキョウ</t>
    </rPh>
    <phoneticPr fontId="3"/>
  </si>
  <si>
    <t>（２）しあわせサービス事業</t>
  </si>
  <si>
    <t>　　ア　協力会員・利用会員年齢別内訳</t>
    <phoneticPr fontId="3"/>
  </si>
  <si>
    <t>　　イ　利用会員</t>
    <phoneticPr fontId="3"/>
  </si>
  <si>
    <t>　　ウ　サービス内容</t>
    <phoneticPr fontId="3"/>
  </si>
  <si>
    <t>　　エ　６５歳以上の世帯内訳</t>
    <phoneticPr fontId="3"/>
  </si>
  <si>
    <t>（３）かつしかファミリー・サポートセンター　・・・・</t>
    <phoneticPr fontId="3"/>
  </si>
  <si>
    <t>　　ア　ブロック別会員登録者数</t>
    <rPh sb="9" eb="11">
      <t>カイイン</t>
    </rPh>
    <phoneticPr fontId="3"/>
  </si>
  <si>
    <t>　　イ　活動内容</t>
    <phoneticPr fontId="3"/>
  </si>
  <si>
    <t>７　消費生活</t>
    <phoneticPr fontId="3"/>
  </si>
  <si>
    <t>（１）消費生活センター</t>
    <rPh sb="3" eb="5">
      <t>ショウヒ</t>
    </rPh>
    <rPh sb="5" eb="7">
      <t>セイカツ</t>
    </rPh>
    <phoneticPr fontId="3"/>
  </si>
  <si>
    <t>（２）利用状況</t>
    <rPh sb="3" eb="5">
      <t>リヨウ</t>
    </rPh>
    <rPh sb="5" eb="7">
      <t>ジョウキョウ</t>
    </rPh>
    <phoneticPr fontId="3"/>
  </si>
  <si>
    <t>１　地域街づくり　・・・・・・・・・・・・・・・・・</t>
    <phoneticPr fontId="3"/>
  </si>
  <si>
    <t>（２）区営住宅等</t>
    <rPh sb="5" eb="7">
      <t>ジュウタク</t>
    </rPh>
    <rPh sb="7" eb="8">
      <t>トウ</t>
    </rPh>
    <phoneticPr fontId="3"/>
  </si>
  <si>
    <t>（３）地区計画</t>
    <phoneticPr fontId="1"/>
  </si>
  <si>
    <t>（４）用途地域</t>
    <phoneticPr fontId="1"/>
  </si>
  <si>
    <t>（５）用途地域以外の地域地区</t>
    <phoneticPr fontId="1"/>
  </si>
  <si>
    <t>２　防災　・・・・・・・・・・・・・・・・・・・・・</t>
    <phoneticPr fontId="3"/>
  </si>
  <si>
    <t>（１）消防水利</t>
  </si>
  <si>
    <t>（２）区設置地下貯水槽</t>
  </si>
  <si>
    <t>（４）主な災害対策備蓄品</t>
  </si>
  <si>
    <t>（６）災害時の飲料水等の確保</t>
  </si>
  <si>
    <t>　　ア　給水拠点</t>
    <phoneticPr fontId="3"/>
  </si>
  <si>
    <t>　　イ　震災対策用深井戸給水施設</t>
    <phoneticPr fontId="3"/>
  </si>
  <si>
    <t>（７）細街路拡幅整備</t>
  </si>
  <si>
    <t>３　交通　・・・・・・・・・・・・・・・・・・・・・</t>
    <phoneticPr fontId="3"/>
  </si>
  <si>
    <t>（１）道路（橋を含む）</t>
  </si>
  <si>
    <t>（２）橋梁</t>
  </si>
  <si>
    <t>（３）交通安全施設</t>
  </si>
  <si>
    <t>（４）自転車駐車場・置場</t>
  </si>
  <si>
    <t>（５）自動車駐車場</t>
  </si>
  <si>
    <t>（６）自転車対策　・・・・・・・・・・・・・・・・・</t>
    <phoneticPr fontId="3"/>
  </si>
  <si>
    <t>（７）葛飾区内における10年間の交通事故発生状況</t>
    <rPh sb="5" eb="7">
      <t>クナイ</t>
    </rPh>
    <rPh sb="13" eb="15">
      <t>ネンカン</t>
    </rPh>
    <phoneticPr fontId="3"/>
  </si>
  <si>
    <t>４　公園・緑化・水辺　・・・・・・・・・・・・・・・</t>
    <phoneticPr fontId="3"/>
  </si>
  <si>
    <t>（１）公園・児童遊園・民間遊び場</t>
  </si>
  <si>
    <t>（２）主なコミュニティ道路・緑道</t>
  </si>
  <si>
    <t>（３）施設一覧　・・・・・・・・・・・・・・・・・・</t>
    <phoneticPr fontId="3"/>
  </si>
  <si>
    <t>　　ア　公園（区立）</t>
    <rPh sb="7" eb="9">
      <t>クリツ</t>
    </rPh>
    <phoneticPr fontId="3"/>
  </si>
  <si>
    <t>　　イ　条例設置公園　・・・・・・・・・・・・・・・</t>
    <rPh sb="4" eb="6">
      <t>ジョウレイ</t>
    </rPh>
    <rPh sb="6" eb="8">
      <t>セッチ</t>
    </rPh>
    <rPh sb="8" eb="10">
      <t>コウエン</t>
    </rPh>
    <phoneticPr fontId="3"/>
  </si>
  <si>
    <t>　　ウ　児童遊園　・・・・・・・・・・・・・・・・・</t>
    <phoneticPr fontId="3"/>
  </si>
  <si>
    <t>（４）街路樹　・・・・・・・・・・・・・・・・・・・</t>
    <phoneticPr fontId="1"/>
  </si>
  <si>
    <t>（７）生垣化</t>
  </si>
  <si>
    <t>（８）水路の埋立て</t>
  </si>
  <si>
    <t>（10）河川</t>
    <phoneticPr fontId="3"/>
  </si>
  <si>
    <t>５  生活環境保全　・・・・・・・・・・・・・・・・・</t>
    <phoneticPr fontId="3"/>
  </si>
  <si>
    <t>（１）公害問題苦情受付件数</t>
  </si>
  <si>
    <t>　　ア　年度別・現象受付件数</t>
    <phoneticPr fontId="3"/>
  </si>
  <si>
    <t>　　イ　年度別・発生源別受付件数</t>
    <phoneticPr fontId="3"/>
  </si>
  <si>
    <t>（２）大気汚染（水元一般環境大気測定局）</t>
    <rPh sb="8" eb="10">
      <t>ミズモト</t>
    </rPh>
    <rPh sb="10" eb="12">
      <t>イッパン</t>
    </rPh>
    <rPh sb="12" eb="14">
      <t>カンキョウ</t>
    </rPh>
    <rPh sb="14" eb="16">
      <t>タイキ</t>
    </rPh>
    <rPh sb="16" eb="19">
      <t>ソクテイキョク</t>
    </rPh>
    <phoneticPr fontId="3"/>
  </si>
  <si>
    <t>　　ア　浮遊粒子状物質（ＳＰＭ）</t>
    <rPh sb="4" eb="6">
      <t>フユウ</t>
    </rPh>
    <rPh sb="6" eb="9">
      <t>リュウシジョウ</t>
    </rPh>
    <rPh sb="9" eb="11">
      <t>ブッシツ</t>
    </rPh>
    <phoneticPr fontId="3"/>
  </si>
  <si>
    <r>
      <t>　　イ　二酸化窒素（ＮＯ</t>
    </r>
    <r>
      <rPr>
        <vertAlign val="subscript"/>
        <sz val="10"/>
        <rFont val="ＭＳ ゴシック"/>
        <family val="3"/>
        <charset val="128"/>
      </rPr>
      <t>２</t>
    </r>
    <r>
      <rPr>
        <sz val="10"/>
        <rFont val="ＭＳ ゴシック"/>
        <family val="3"/>
        <charset val="128"/>
      </rPr>
      <t>）</t>
    </r>
    <phoneticPr fontId="3"/>
  </si>
  <si>
    <r>
      <t>　　ウ　光化学オキシダント（Ｏ</t>
    </r>
    <r>
      <rPr>
        <vertAlign val="subscript"/>
        <sz val="10"/>
        <rFont val="ＭＳ ゴシック"/>
        <family val="3"/>
        <charset val="128"/>
      </rPr>
      <t>Ｘ</t>
    </r>
    <r>
      <rPr>
        <sz val="10"/>
        <rFont val="ＭＳ ゴシック"/>
        <family val="3"/>
        <charset val="128"/>
      </rPr>
      <t>）</t>
    </r>
    <phoneticPr fontId="3"/>
  </si>
  <si>
    <t>（３）ダイオキシン類調査　・・・・・・・・・・・・・</t>
    <phoneticPr fontId="3"/>
  </si>
  <si>
    <t>（４）空間放射線量（区内33か所平均値）</t>
    <rPh sb="3" eb="5">
      <t>クウカン</t>
    </rPh>
    <rPh sb="5" eb="7">
      <t>ホウシャ</t>
    </rPh>
    <rPh sb="7" eb="9">
      <t>センリョウ</t>
    </rPh>
    <rPh sb="10" eb="12">
      <t>クナイ</t>
    </rPh>
    <rPh sb="15" eb="16">
      <t>ショ</t>
    </rPh>
    <rPh sb="16" eb="19">
      <t>ヘイキンチ</t>
    </rPh>
    <phoneticPr fontId="3"/>
  </si>
  <si>
    <t>（５）水質汚濁</t>
    <rPh sb="5" eb="7">
      <t>オダク</t>
    </rPh>
    <phoneticPr fontId="3"/>
  </si>
  <si>
    <t>（６）道路騒音</t>
  </si>
  <si>
    <t>（７）公衆便所　・・・・・・・・・・・・・・・・・・</t>
    <phoneticPr fontId="3"/>
  </si>
  <si>
    <t>（８）資源回収量</t>
    <rPh sb="5" eb="7">
      <t>カイシュウ</t>
    </rPh>
    <rPh sb="7" eb="8">
      <t>リョウ</t>
    </rPh>
    <phoneticPr fontId="3"/>
  </si>
  <si>
    <t>（９）その他のリサイクル</t>
  </si>
  <si>
    <t>６　産業経済・労働　・・・・・・・・・・・・・・・・</t>
    <phoneticPr fontId="3"/>
  </si>
  <si>
    <t>（１）産業別事業所・従業者数</t>
  </si>
  <si>
    <t>（２）卸売産業別商店・従業者数・年間販売額</t>
    <rPh sb="13" eb="14">
      <t>シャ</t>
    </rPh>
    <phoneticPr fontId="3"/>
  </si>
  <si>
    <t>（３）小売産業別商店・従業者数・年間販売額</t>
    <rPh sb="13" eb="14">
      <t>シャ</t>
    </rPh>
    <phoneticPr fontId="3"/>
  </si>
  <si>
    <t>（４）産業中分類別工場数・従業者数・製造品出荷額</t>
    <rPh sb="9" eb="11">
      <t>コウジョウ</t>
    </rPh>
    <rPh sb="15" eb="16">
      <t>シャ</t>
    </rPh>
    <phoneticPr fontId="3"/>
  </si>
  <si>
    <t>（５）中小企業融資あっせん　・・・・・・・・・・・・</t>
    <phoneticPr fontId="1"/>
  </si>
  <si>
    <t>（６）農家・農地面積</t>
  </si>
  <si>
    <t>（７）地域産業振興会館（テクノプラザかつしか）　・・</t>
    <phoneticPr fontId="3"/>
  </si>
  <si>
    <t>（９）工場ビル</t>
    <rPh sb="3" eb="5">
      <t>コウジョウ</t>
    </rPh>
    <phoneticPr fontId="3"/>
  </si>
  <si>
    <t>　静観亭・山本亭・観光文化センター</t>
    <phoneticPr fontId="3"/>
  </si>
  <si>
    <t>１　生涯学習　・・・・・・・・・・・・・・・・・・・</t>
    <phoneticPr fontId="3"/>
  </si>
  <si>
    <t>（１）区立学校</t>
    <rPh sb="3" eb="5">
      <t>クリツ</t>
    </rPh>
    <rPh sb="5" eb="7">
      <t>ガッコウ</t>
    </rPh>
    <phoneticPr fontId="1"/>
  </si>
  <si>
    <t>　　ア　小学校</t>
    <phoneticPr fontId="1"/>
  </si>
  <si>
    <t>　　イ　中学校　・・・・・・・・・・・・・・・・・・</t>
    <phoneticPr fontId="1"/>
  </si>
  <si>
    <t>　　ウ　幼稚園　・・・・・・・・・・・・・・・・・・</t>
    <rPh sb="4" eb="7">
      <t>ヨウチエン</t>
    </rPh>
    <phoneticPr fontId="3"/>
  </si>
  <si>
    <t>　　エ　児童数・生徒数・園児数の推移　・・・・・・・</t>
    <rPh sb="6" eb="7">
      <t>スウ</t>
    </rPh>
    <phoneticPr fontId="3"/>
  </si>
  <si>
    <t>　　オ　小・中学校学級数の推移</t>
    <phoneticPr fontId="1"/>
  </si>
  <si>
    <t>　　カ　小・中学校における不登校児の推移　・・・・・</t>
    <phoneticPr fontId="3"/>
  </si>
  <si>
    <t>　　（ア）不登校児数</t>
    <rPh sb="5" eb="8">
      <t>フトウコウ</t>
    </rPh>
    <rPh sb="8" eb="9">
      <t>ジ</t>
    </rPh>
    <rPh sb="9" eb="10">
      <t>スウ</t>
    </rPh>
    <phoneticPr fontId="3"/>
  </si>
  <si>
    <t>　　（イ）不登校児の出現率</t>
    <phoneticPr fontId="3"/>
  </si>
  <si>
    <t>（２）都立学校</t>
    <phoneticPr fontId="1"/>
  </si>
  <si>
    <t>（３）私立学校　・・・・・・・・・・・・・・・・・・</t>
    <phoneticPr fontId="3"/>
  </si>
  <si>
    <t>　　ア　私立中学校</t>
    <rPh sb="4" eb="6">
      <t>シリツ</t>
    </rPh>
    <rPh sb="6" eb="7">
      <t>チュウ</t>
    </rPh>
    <phoneticPr fontId="3"/>
  </si>
  <si>
    <t xml:space="preserve">　　イ　私立高等学校 </t>
    <rPh sb="4" eb="6">
      <t>シリツ</t>
    </rPh>
    <rPh sb="6" eb="8">
      <t>コウトウ</t>
    </rPh>
    <phoneticPr fontId="3"/>
  </si>
  <si>
    <t>　　ウ　私立幼稚園</t>
    <rPh sb="4" eb="6">
      <t>シリツ</t>
    </rPh>
    <phoneticPr fontId="3"/>
  </si>
  <si>
    <t>（４）校外施設</t>
    <phoneticPr fontId="1"/>
  </si>
  <si>
    <t>（６）科学教育センター</t>
    <rPh sb="3" eb="5">
      <t>カガク</t>
    </rPh>
    <rPh sb="5" eb="7">
      <t>キョウイク</t>
    </rPh>
    <phoneticPr fontId="3"/>
  </si>
  <si>
    <t>（７）図書館　・・・・・・・・・・・・・・・・・・・</t>
    <phoneticPr fontId="3"/>
  </si>
  <si>
    <t>（８）郷土と天文の博物館</t>
    <phoneticPr fontId="3"/>
  </si>
  <si>
    <t>２　生涯スポーツ　・・・・・・・・・・・・・・・・・</t>
    <phoneticPr fontId="3"/>
  </si>
  <si>
    <t>　　ア　運動場</t>
    <phoneticPr fontId="3"/>
  </si>
  <si>
    <t>　　イ　体育館等</t>
    <phoneticPr fontId="3"/>
  </si>
  <si>
    <t>（２）利用状況　・・・・・・・・・・・・・・・・・・</t>
    <phoneticPr fontId="3"/>
  </si>
  <si>
    <t>　　イ　奥戸総合スポーツセンター</t>
    <rPh sb="4" eb="6">
      <t>オクド</t>
    </rPh>
    <rPh sb="6" eb="8">
      <t>ソウゴウ</t>
    </rPh>
    <phoneticPr fontId="3"/>
  </si>
  <si>
    <t>　　ウ　水元総合スポーツセンター</t>
    <rPh sb="4" eb="6">
      <t>ミズモト</t>
    </rPh>
    <rPh sb="6" eb="8">
      <t>ソウゴウ</t>
    </rPh>
    <phoneticPr fontId="3"/>
  </si>
  <si>
    <t>（３）ポニースクールかつしか</t>
  </si>
  <si>
    <t>（４）にいじゅくプレイパーク</t>
  </si>
  <si>
    <t>３　文化・芸術　・・・・・・・・・・・・・・・・・・</t>
    <phoneticPr fontId="3"/>
  </si>
  <si>
    <t>（１）区指定・登録文化財</t>
  </si>
  <si>
    <t>４　地域活動　・・・・・・・・・・・・・・・・・・・</t>
    <phoneticPr fontId="3"/>
  </si>
  <si>
    <t>（１）地区センター（ホール）</t>
  </si>
  <si>
    <t>（２）地区センター（地域集会室）</t>
  </si>
  <si>
    <t>（３）集い交流館　・・・・・・・・・・・・・・・・・</t>
    <rPh sb="3" eb="4">
      <t>ツド</t>
    </rPh>
    <rPh sb="5" eb="7">
      <t>コウリュウ</t>
    </rPh>
    <rPh sb="7" eb="8">
      <t>カン</t>
    </rPh>
    <phoneticPr fontId="3"/>
  </si>
  <si>
    <t>（４）憩い交流館</t>
    <rPh sb="3" eb="4">
      <t>イコイ</t>
    </rPh>
    <rPh sb="5" eb="7">
      <t>コウリュウ</t>
    </rPh>
    <rPh sb="7" eb="8">
      <t>カン</t>
    </rPh>
    <phoneticPr fontId="3"/>
  </si>
  <si>
    <t>（５）学び交流館　・・・・・・・・・・・・・・・・・</t>
    <rPh sb="3" eb="4">
      <t>マナ</t>
    </rPh>
    <rPh sb="5" eb="7">
      <t>コウリュウ</t>
    </rPh>
    <rPh sb="7" eb="8">
      <t>カン</t>
    </rPh>
    <phoneticPr fontId="3"/>
  </si>
  <si>
    <t>（６）地域団体・各種民間奉仕者</t>
    <phoneticPr fontId="3"/>
  </si>
  <si>
    <t>５  男女平等社会の実現</t>
    <phoneticPr fontId="3"/>
  </si>
  <si>
    <t>（２）審議会等における女性の登用状況</t>
  </si>
  <si>
    <t>１　区民相談受付状況、相談件数　・・・・・・・・・・</t>
    <phoneticPr fontId="3"/>
  </si>
  <si>
    <t>２　庁舎・区民事務所等　・・・・・・・・・・・・・・</t>
    <phoneticPr fontId="3"/>
  </si>
  <si>
    <t>３　公社</t>
    <phoneticPr fontId="3"/>
  </si>
  <si>
    <t>４　令和３年度組織別事務分掌一覧　・・・・・・・・・</t>
    <rPh sb="2" eb="3">
      <t>レイ</t>
    </rPh>
    <rPh sb="3" eb="4">
      <t>ワ</t>
    </rPh>
    <rPh sb="5" eb="7">
      <t>ネンド</t>
    </rPh>
    <rPh sb="6" eb="7">
      <t>ド</t>
    </rPh>
    <rPh sb="7" eb="9">
      <t>ソシキ</t>
    </rPh>
    <rPh sb="9" eb="10">
      <t>ベツ</t>
    </rPh>
    <rPh sb="10" eb="12">
      <t>ジム</t>
    </rPh>
    <rPh sb="12" eb="14">
      <t>ブンショウ</t>
    </rPh>
    <rPh sb="14" eb="16">
      <t>イチラン</t>
    </rPh>
    <phoneticPr fontId="3"/>
  </si>
  <si>
    <t>ページ数</t>
    <rPh sb="3" eb="4">
      <t>スウ</t>
    </rPh>
    <phoneticPr fontId="1"/>
  </si>
  <si>
    <t>（戸籍住民課）</t>
    <phoneticPr fontId="3"/>
  </si>
  <si>
    <t>その他</t>
    <rPh sb="2" eb="3">
      <t>タ</t>
    </rPh>
    <phoneticPr fontId="81"/>
  </si>
  <si>
    <t>米国</t>
  </si>
  <si>
    <t>タイ</t>
    <phoneticPr fontId="3"/>
  </si>
  <si>
    <t>ミャンマー</t>
    <phoneticPr fontId="3"/>
  </si>
  <si>
    <t>台湾</t>
  </si>
  <si>
    <t>バングラデシュ</t>
  </si>
  <si>
    <t>ネパール</t>
  </si>
  <si>
    <t>ベトナム</t>
  </si>
  <si>
    <t>フィリピン</t>
  </si>
  <si>
    <t>韓国・朝鮮</t>
    <rPh sb="3" eb="5">
      <t>チョウセン</t>
    </rPh>
    <phoneticPr fontId="81"/>
  </si>
  <si>
    <t>中国</t>
  </si>
  <si>
    <t>人員</t>
    <rPh sb="0" eb="2">
      <t>ジンイン</t>
    </rPh>
    <phoneticPr fontId="1"/>
  </si>
  <si>
    <t>国籍</t>
  </si>
  <si>
    <t>総数（人）</t>
    <rPh sb="0" eb="2">
      <t>ソウスウ</t>
    </rPh>
    <rPh sb="3" eb="4">
      <t>ヒト</t>
    </rPh>
    <phoneticPr fontId="1"/>
  </si>
  <si>
    <t>（２）グラフデータ</t>
    <phoneticPr fontId="1"/>
  </si>
  <si>
    <t>（戸籍住民課）</t>
  </si>
  <si>
    <t>＊平成24年度までは外国人登録者数</t>
    <rPh sb="1" eb="3">
      <t>ヘイセイ</t>
    </rPh>
    <rPh sb="5" eb="7">
      <t>ネンド</t>
    </rPh>
    <rPh sb="10" eb="12">
      <t>ガイコク</t>
    </rPh>
    <rPh sb="12" eb="13">
      <t>ジン</t>
    </rPh>
    <rPh sb="13" eb="15">
      <t>トウロク</t>
    </rPh>
    <rPh sb="15" eb="16">
      <t>シャ</t>
    </rPh>
    <rPh sb="16" eb="17">
      <t>スウ</t>
    </rPh>
    <phoneticPr fontId="1"/>
  </si>
  <si>
    <t>令和
2</t>
    <rPh sb="0" eb="2">
      <t>レイワ</t>
    </rPh>
    <phoneticPr fontId="3"/>
  </si>
  <si>
    <t>女</t>
    <rPh sb="0" eb="1">
      <t>オンナ</t>
    </rPh>
    <phoneticPr fontId="3"/>
  </si>
  <si>
    <t>男</t>
    <rPh sb="0" eb="1">
      <t>オトコ</t>
    </rPh>
    <phoneticPr fontId="3"/>
  </si>
  <si>
    <t>（１）グラフデータ</t>
    <phoneticPr fontId="1"/>
  </si>
  <si>
    <t>（各年度4月1日現在）</t>
    <phoneticPr fontId="3"/>
  </si>
  <si>
    <t>総数</t>
    <phoneticPr fontId="1"/>
  </si>
  <si>
    <t>人口密度
（人/㎢）</t>
    <rPh sb="0" eb="2">
      <t>ジンコウ</t>
    </rPh>
    <rPh sb="6" eb="7">
      <t>ヒト</t>
    </rPh>
    <phoneticPr fontId="3"/>
  </si>
  <si>
    <t>人口（人）</t>
    <rPh sb="3" eb="4">
      <t>ヒト</t>
    </rPh>
    <phoneticPr fontId="1"/>
  </si>
  <si>
    <t>世帯数</t>
  </si>
  <si>
    <t>面積
（㎢）</t>
    <rPh sb="0" eb="1">
      <t>メン</t>
    </rPh>
    <rPh sb="1" eb="2">
      <t>セキ</t>
    </rPh>
    <phoneticPr fontId="3"/>
  </si>
  <si>
    <t>１　面積・世帯・人口</t>
    <rPh sb="8" eb="10">
      <t>ジンコウ</t>
    </rPh>
    <phoneticPr fontId="3"/>
  </si>
  <si>
    <t>　（平成24年7月9日住民基本台帳法改正による）</t>
    <phoneticPr fontId="3"/>
  </si>
  <si>
    <t>＊平成25年4月1日以降の人口統計については外国人住民を含む</t>
    <phoneticPr fontId="3"/>
  </si>
  <si>
    <t>［１］面積・人ロ</t>
    <phoneticPr fontId="3"/>
  </si>
  <si>
    <t>90以上</t>
    <rPh sb="2" eb="4">
      <t>イジョウ</t>
    </rPh>
    <phoneticPr fontId="3"/>
  </si>
  <si>
    <t>85-89</t>
    <phoneticPr fontId="3"/>
  </si>
  <si>
    <t>80-84</t>
    <phoneticPr fontId="3"/>
  </si>
  <si>
    <t>75-79</t>
    <phoneticPr fontId="3"/>
  </si>
  <si>
    <t>70-74</t>
    <phoneticPr fontId="3"/>
  </si>
  <si>
    <t>65-69</t>
    <phoneticPr fontId="3"/>
  </si>
  <si>
    <t>60-64</t>
    <phoneticPr fontId="3"/>
  </si>
  <si>
    <t>55-59</t>
    <phoneticPr fontId="3"/>
  </si>
  <si>
    <t>50-54</t>
    <phoneticPr fontId="3"/>
  </si>
  <si>
    <t>45-49</t>
    <phoneticPr fontId="3"/>
  </si>
  <si>
    <t>40-44</t>
    <phoneticPr fontId="3"/>
  </si>
  <si>
    <t>35-39</t>
    <phoneticPr fontId="3"/>
  </si>
  <si>
    <t>30-34</t>
    <phoneticPr fontId="3"/>
  </si>
  <si>
    <t>25-29</t>
    <phoneticPr fontId="3"/>
  </si>
  <si>
    <t>20-24</t>
    <phoneticPr fontId="3"/>
  </si>
  <si>
    <t>15-19</t>
    <phoneticPr fontId="3"/>
  </si>
  <si>
    <t>10-14</t>
    <phoneticPr fontId="3"/>
  </si>
  <si>
    <t>5-9</t>
    <phoneticPr fontId="3"/>
  </si>
  <si>
    <t>0-4</t>
  </si>
  <si>
    <t>年齢</t>
    <rPh sb="0" eb="2">
      <t>ネンレイ</t>
    </rPh>
    <phoneticPr fontId="3"/>
  </si>
  <si>
    <t>グラフデータ（縦軸がグラフと反転しているため、注意）</t>
    <rPh sb="7" eb="9">
      <t>タテジク</t>
    </rPh>
    <rPh sb="14" eb="16">
      <t>ハンテン</t>
    </rPh>
    <rPh sb="23" eb="25">
      <t>チュウイ</t>
    </rPh>
    <phoneticPr fontId="3"/>
  </si>
  <si>
    <t>総数（人）</t>
    <rPh sb="0" eb="2">
      <t>ソウスウ</t>
    </rPh>
    <rPh sb="3" eb="4">
      <t>ヒト</t>
    </rPh>
    <phoneticPr fontId="3"/>
  </si>
  <si>
    <t>４　年齢別人口構成</t>
    <rPh sb="2" eb="5">
      <t>ネンレイベツ</t>
    </rPh>
    <rPh sb="5" eb="7">
      <t>ジンコウ</t>
    </rPh>
    <rPh sb="7" eb="9">
      <t>コウセイ</t>
    </rPh>
    <phoneticPr fontId="3"/>
  </si>
  <si>
    <t>（戸籍住民課）</t>
    <rPh sb="1" eb="3">
      <t>コセキ</t>
    </rPh>
    <rPh sb="3" eb="6">
      <t>ジュウミンカ</t>
    </rPh>
    <phoneticPr fontId="3"/>
  </si>
  <si>
    <t>　＊住民基本台帳による。平成25年からは外国人住民も含む。</t>
    <rPh sb="12" eb="14">
      <t>ヘイセイ</t>
    </rPh>
    <rPh sb="16" eb="17">
      <t>ネン</t>
    </rPh>
    <rPh sb="20" eb="22">
      <t>ガイコク</t>
    </rPh>
    <rPh sb="22" eb="23">
      <t>ジン</t>
    </rPh>
    <rPh sb="23" eb="25">
      <t>ジュウミン</t>
    </rPh>
    <rPh sb="26" eb="27">
      <t>フク</t>
    </rPh>
    <phoneticPr fontId="3"/>
  </si>
  <si>
    <t>人口</t>
    <rPh sb="0" eb="1">
      <t>ヒト</t>
    </rPh>
    <rPh sb="1" eb="2">
      <t>コウ</t>
    </rPh>
    <phoneticPr fontId="3"/>
  </si>
  <si>
    <t>世帯数</t>
    <rPh sb="0" eb="1">
      <t>ヨ</t>
    </rPh>
    <rPh sb="1" eb="2">
      <t>オビ</t>
    </rPh>
    <rPh sb="2" eb="3">
      <t>カズ</t>
    </rPh>
    <phoneticPr fontId="3"/>
  </si>
  <si>
    <t>年</t>
    <rPh sb="0" eb="1">
      <t>トシ</t>
    </rPh>
    <phoneticPr fontId="3"/>
  </si>
  <si>
    <t>グラフデータ</t>
    <phoneticPr fontId="3"/>
  </si>
  <si>
    <t>（各年4月1日現在）</t>
    <phoneticPr fontId="3"/>
  </si>
  <si>
    <t>３　人口及び世帯数の推移</t>
    <rPh sb="2" eb="4">
      <t>ジンコウ</t>
    </rPh>
    <rPh sb="4" eb="5">
      <t>オヨ</t>
    </rPh>
    <phoneticPr fontId="3"/>
  </si>
  <si>
    <t>(戸籍住民課）</t>
    <rPh sb="1" eb="3">
      <t>コセキ</t>
    </rPh>
    <rPh sb="3" eb="5">
      <t>ジュウミン</t>
    </rPh>
    <rPh sb="5" eb="6">
      <t>カ</t>
    </rPh>
    <phoneticPr fontId="3"/>
  </si>
  <si>
    <t>人口総数</t>
    <rPh sb="0" eb="2">
      <t>ジンコウ</t>
    </rPh>
    <rPh sb="2" eb="4">
      <t>ソウスウ</t>
    </rPh>
    <phoneticPr fontId="1"/>
  </si>
  <si>
    <t>対前年同月比</t>
    <rPh sb="0" eb="1">
      <t>タイ</t>
    </rPh>
    <rPh sb="1" eb="3">
      <t>ゼンネン</t>
    </rPh>
    <rPh sb="3" eb="6">
      <t>ドウゲツヒ</t>
    </rPh>
    <phoneticPr fontId="3"/>
  </si>
  <si>
    <t>前年同月との増減</t>
    <rPh sb="0" eb="2">
      <t>ゼンネン</t>
    </rPh>
    <rPh sb="2" eb="4">
      <t>ドウゲツ</t>
    </rPh>
    <rPh sb="6" eb="8">
      <t>ゾウゲン</t>
    </rPh>
    <phoneticPr fontId="3"/>
  </si>
  <si>
    <t>前年同月数</t>
    <rPh sb="0" eb="2">
      <t>ゼンネン</t>
    </rPh>
    <rPh sb="2" eb="4">
      <t>ドウゲツ</t>
    </rPh>
    <rPh sb="4" eb="5">
      <t>スウ</t>
    </rPh>
    <phoneticPr fontId="3"/>
  </si>
  <si>
    <t>合計</t>
    <rPh sb="0" eb="2">
      <t>ゴウケイ</t>
    </rPh>
    <phoneticPr fontId="3"/>
  </si>
  <si>
    <t>水元公園</t>
    <phoneticPr fontId="3"/>
  </si>
  <si>
    <t>新小岩</t>
    <rPh sb="2" eb="3">
      <t>イワ</t>
    </rPh>
    <phoneticPr fontId="3"/>
  </si>
  <si>
    <t>人口</t>
    <rPh sb="0" eb="1">
      <t>ヒト</t>
    </rPh>
    <rPh sb="1" eb="2">
      <t>クチ</t>
    </rPh>
    <phoneticPr fontId="3"/>
  </si>
  <si>
    <t>世帯数</t>
    <rPh sb="0" eb="3">
      <t>セタイスウ</t>
    </rPh>
    <phoneticPr fontId="3"/>
  </si>
  <si>
    <t>町名</t>
    <rPh sb="0" eb="1">
      <t>マチ</t>
    </rPh>
    <rPh sb="1" eb="2">
      <t>メイ</t>
    </rPh>
    <phoneticPr fontId="3"/>
  </si>
  <si>
    <t>（単位：世帯、人）</t>
    <rPh sb="1" eb="3">
      <t>タンイ</t>
    </rPh>
    <rPh sb="4" eb="6">
      <t>セタイ</t>
    </rPh>
    <rPh sb="7" eb="8">
      <t>ヒト</t>
    </rPh>
    <phoneticPr fontId="1"/>
  </si>
  <si>
    <t>５　町別人口</t>
    <rPh sb="4" eb="6">
      <t>ジンコウ</t>
    </rPh>
    <phoneticPr fontId="3"/>
  </si>
  <si>
    <t>計（確認用）</t>
    <rPh sb="0" eb="1">
      <t>ケイ</t>
    </rPh>
    <rPh sb="2" eb="5">
      <t>カクニンヨウ</t>
    </rPh>
    <phoneticPr fontId="3"/>
  </si>
  <si>
    <t>四つ木</t>
    <rPh sb="0" eb="1">
      <t>ヨ</t>
    </rPh>
    <rPh sb="2" eb="3">
      <t>ギ</t>
    </rPh>
    <phoneticPr fontId="83"/>
  </si>
  <si>
    <t>南水元</t>
    <rPh sb="0" eb="3">
      <t>ミナミミズモト</t>
    </rPh>
    <phoneticPr fontId="83"/>
  </si>
  <si>
    <t>水元</t>
    <rPh sb="0" eb="2">
      <t>ミズモト</t>
    </rPh>
    <phoneticPr fontId="83"/>
  </si>
  <si>
    <t>堀切</t>
    <rPh sb="0" eb="2">
      <t>ホリキリ</t>
    </rPh>
    <phoneticPr fontId="83"/>
  </si>
  <si>
    <t>細田</t>
    <rPh sb="0" eb="2">
      <t>ホソダ</t>
    </rPh>
    <phoneticPr fontId="83"/>
  </si>
  <si>
    <t>東四つ木</t>
    <rPh sb="0" eb="2">
      <t>ヒガシヨ</t>
    </rPh>
    <rPh sb="3" eb="4">
      <t>ギ</t>
    </rPh>
    <phoneticPr fontId="83"/>
  </si>
  <si>
    <t>東水元</t>
    <rPh sb="0" eb="3">
      <t>ヒガシミズモト</t>
    </rPh>
    <phoneticPr fontId="83"/>
  </si>
  <si>
    <t>東堀切</t>
    <rPh sb="0" eb="3">
      <t>ヒガシホリキリ</t>
    </rPh>
    <phoneticPr fontId="83"/>
  </si>
  <si>
    <t>東立石</t>
    <rPh sb="0" eb="3">
      <t>ヒガシタテイシ</t>
    </rPh>
    <phoneticPr fontId="83"/>
  </si>
  <si>
    <t>東新小岩</t>
    <rPh sb="0" eb="4">
      <t>ヒガシシンコイワ</t>
    </rPh>
    <phoneticPr fontId="83"/>
  </si>
  <si>
    <t>東金町</t>
    <rPh sb="0" eb="3">
      <t>ヒガシカナマチ</t>
    </rPh>
    <phoneticPr fontId="83"/>
  </si>
  <si>
    <t>西水元</t>
    <rPh sb="0" eb="3">
      <t>ニシミズモト</t>
    </rPh>
    <phoneticPr fontId="83"/>
  </si>
  <si>
    <t>西新小岩</t>
    <rPh sb="0" eb="4">
      <t>ニシシンコイワ</t>
    </rPh>
    <phoneticPr fontId="83"/>
  </si>
  <si>
    <t>西亀有</t>
    <rPh sb="0" eb="3">
      <t>ニシカメアリ</t>
    </rPh>
    <phoneticPr fontId="83"/>
  </si>
  <si>
    <t>新宿</t>
    <rPh sb="0" eb="2">
      <t>シンジュク</t>
    </rPh>
    <phoneticPr fontId="83"/>
  </si>
  <si>
    <t>立石</t>
    <rPh sb="0" eb="2">
      <t>タテイシ</t>
    </rPh>
    <phoneticPr fontId="83"/>
  </si>
  <si>
    <t>＊外国人登録者を含む。</t>
    <phoneticPr fontId="3"/>
  </si>
  <si>
    <t>宝町</t>
    <rPh sb="0" eb="2">
      <t>タカラチョウ</t>
    </rPh>
    <phoneticPr fontId="83"/>
  </si>
  <si>
    <t>＊住民基本台帳による。</t>
    <phoneticPr fontId="3"/>
  </si>
  <si>
    <t>高砂</t>
    <rPh sb="0" eb="2">
      <t>タカサゴ</t>
    </rPh>
    <phoneticPr fontId="83"/>
  </si>
  <si>
    <t>新小岩</t>
    <rPh sb="0" eb="3">
      <t>シンコイワ</t>
    </rPh>
    <phoneticPr fontId="83"/>
  </si>
  <si>
    <t>白鳥</t>
    <rPh sb="0" eb="2">
      <t>シラトリ</t>
    </rPh>
    <phoneticPr fontId="83"/>
  </si>
  <si>
    <t>柴又</t>
    <rPh sb="0" eb="2">
      <t>シバマタ</t>
    </rPh>
    <phoneticPr fontId="83"/>
  </si>
  <si>
    <t>小菅</t>
    <rPh sb="0" eb="2">
      <t>コスゲ</t>
    </rPh>
    <phoneticPr fontId="83"/>
  </si>
  <si>
    <t>亀有</t>
    <rPh sb="0" eb="2">
      <t>カメアリ</t>
    </rPh>
    <phoneticPr fontId="83"/>
  </si>
  <si>
    <t>鎌倉</t>
    <rPh sb="0" eb="2">
      <t>カマクラ</t>
    </rPh>
    <phoneticPr fontId="83"/>
  </si>
  <si>
    <t>金町</t>
    <rPh sb="0" eb="2">
      <t>カナマチ</t>
    </rPh>
    <phoneticPr fontId="83"/>
  </si>
  <si>
    <t>お花茶屋</t>
    <rPh sb="1" eb="2">
      <t>ハナ</t>
    </rPh>
    <rPh sb="2" eb="4">
      <t>チャヤ</t>
    </rPh>
    <phoneticPr fontId="83"/>
  </si>
  <si>
    <t>奥戸</t>
    <rPh sb="0" eb="2">
      <t>オクド</t>
    </rPh>
    <phoneticPr fontId="83"/>
  </si>
  <si>
    <t>青戸</t>
    <rPh sb="0" eb="2">
      <t>アオト</t>
    </rPh>
    <phoneticPr fontId="83"/>
  </si>
  <si>
    <t>地域人口に占める割合</t>
    <rPh sb="0" eb="2">
      <t>チイキ</t>
    </rPh>
    <rPh sb="2" eb="4">
      <t>ジンコウ</t>
    </rPh>
    <rPh sb="5" eb="6">
      <t>シ</t>
    </rPh>
    <rPh sb="8" eb="10">
      <t>ワリアイ</t>
    </rPh>
    <phoneticPr fontId="3"/>
  </si>
  <si>
    <t>65歳以上</t>
    <rPh sb="2" eb="5">
      <t>サイイジョウ</t>
    </rPh>
    <phoneticPr fontId="83"/>
  </si>
  <si>
    <t>町名</t>
    <rPh sb="0" eb="2">
      <t>チョウメイ</t>
    </rPh>
    <phoneticPr fontId="83"/>
  </si>
  <si>
    <t>（発行年の４月１日現在）</t>
    <rPh sb="1" eb="4">
      <t>ハッコウネン</t>
    </rPh>
    <rPh sb="6" eb="7">
      <t>ガツ</t>
    </rPh>
    <rPh sb="8" eb="9">
      <t>ヒ</t>
    </rPh>
    <phoneticPr fontId="3"/>
  </si>
  <si>
    <t>「町名別」６５歳以上人口</t>
    <rPh sb="1" eb="3">
      <t>チョウメイ</t>
    </rPh>
    <rPh sb="3" eb="4">
      <t>ベツ</t>
    </rPh>
    <rPh sb="7" eb="10">
      <t>サイイジョウ</t>
    </rPh>
    <rPh sb="10" eb="12">
      <t>ジンコウ</t>
    </rPh>
    <phoneticPr fontId="3"/>
  </si>
  <si>
    <t>未実施</t>
    <rPh sb="0" eb="3">
      <t>ミジッシ</t>
    </rPh>
    <phoneticPr fontId="1"/>
  </si>
  <si>
    <t>（３）町別高齢者人口（65歳以上）</t>
    <rPh sb="3" eb="4">
      <t>マチ</t>
    </rPh>
    <rPh sb="4" eb="5">
      <t>ベツ</t>
    </rPh>
    <rPh sb="5" eb="8">
      <t>コウレイシャ</t>
    </rPh>
    <rPh sb="8" eb="10">
      <t>ジンコウ</t>
    </rPh>
    <rPh sb="13" eb="14">
      <t>サイ</t>
    </rPh>
    <rPh sb="14" eb="16">
      <t>イジョウ</t>
    </rPh>
    <phoneticPr fontId="3"/>
  </si>
  <si>
    <t>（福祉管理課）</t>
    <rPh sb="1" eb="3">
      <t>フクシ</t>
    </rPh>
    <rPh sb="3" eb="5">
      <t>カンリ</t>
    </rPh>
    <rPh sb="5" eb="6">
      <t>カ</t>
    </rPh>
    <phoneticPr fontId="3"/>
  </si>
  <si>
    <t>＊「ひとり暮らし高齢者及び75歳以上の方のみの世帯実態調査」報告書による。</t>
    <phoneticPr fontId="3"/>
  </si>
  <si>
    <t>平成17</t>
    <rPh sb="0" eb="2">
      <t>ヘイセイ</t>
    </rPh>
    <phoneticPr fontId="1"/>
  </si>
  <si>
    <t>高齢者人口</t>
    <rPh sb="0" eb="3">
      <t>コウレイシャ</t>
    </rPh>
    <rPh sb="3" eb="5">
      <t>ジンコウ</t>
    </rPh>
    <phoneticPr fontId="3"/>
  </si>
  <si>
    <t>ひとり暮らし高齢者数</t>
    <rPh sb="3" eb="4">
      <t>ク</t>
    </rPh>
    <rPh sb="6" eb="9">
      <t>コウレイシャ</t>
    </rPh>
    <rPh sb="9" eb="10">
      <t>スウ</t>
    </rPh>
    <phoneticPr fontId="3"/>
  </si>
  <si>
    <t>（２）グラフデータ</t>
    <phoneticPr fontId="3"/>
  </si>
  <si>
    <t>（２）高齢者人口・ひとり暮らし高齢者数の推移</t>
    <rPh sb="12" eb="13">
      <t>ク</t>
    </rPh>
    <phoneticPr fontId="3"/>
  </si>
  <si>
    <t>（福祉管理課・政策企画課）</t>
    <phoneticPr fontId="3"/>
  </si>
  <si>
    <t>＊外国人登録者を含む。</t>
    <rPh sb="6" eb="7">
      <t>シャ</t>
    </rPh>
    <phoneticPr fontId="3"/>
  </si>
  <si>
    <t>　5月1日現在の区内総人口及び高齢者人口と比較</t>
    <rPh sb="13" eb="14">
      <t>オヨ</t>
    </rPh>
    <rPh sb="15" eb="18">
      <t>コウレイシャ</t>
    </rPh>
    <rPh sb="18" eb="20">
      <t>ジンコウ</t>
    </rPh>
    <phoneticPr fontId="3"/>
  </si>
  <si>
    <t>＊対総人口比及び対高齢者人口比は、「ひとり暮らし高齢者及び75歳以上の方のみの世帯実態調査」実施年の</t>
    <rPh sb="1" eb="2">
      <t>タイ</t>
    </rPh>
    <rPh sb="2" eb="3">
      <t>ソウ</t>
    </rPh>
    <rPh sb="3" eb="6">
      <t>ジンコウヒ</t>
    </rPh>
    <rPh sb="6" eb="7">
      <t>オヨ</t>
    </rPh>
    <rPh sb="8" eb="9">
      <t>タイ</t>
    </rPh>
    <rPh sb="9" eb="12">
      <t>コウレイシャ</t>
    </rPh>
    <rPh sb="12" eb="15">
      <t>ジンコウヒ</t>
    </rPh>
    <rPh sb="21" eb="22">
      <t>グ</t>
    </rPh>
    <rPh sb="24" eb="27">
      <t>コウレイシャ</t>
    </rPh>
    <rPh sb="27" eb="28">
      <t>オヨ</t>
    </rPh>
    <phoneticPr fontId="3"/>
  </si>
  <si>
    <t>＊「平成29年度ひとり暮らし高齢者及び75歳以上の方のみの世帯実態調査」報告書による。</t>
    <rPh sb="2" eb="4">
      <t>ヘイセイ</t>
    </rPh>
    <rPh sb="11" eb="12">
      <t>ク</t>
    </rPh>
    <rPh sb="17" eb="18">
      <t>オヨ</t>
    </rPh>
    <rPh sb="21" eb="22">
      <t>サイ</t>
    </rPh>
    <rPh sb="22" eb="24">
      <t>イジョウ</t>
    </rPh>
    <rPh sb="25" eb="26">
      <t>カタ</t>
    </rPh>
    <phoneticPr fontId="3"/>
  </si>
  <si>
    <t>ひとり暮らし高齢者数</t>
    <rPh sb="3" eb="4">
      <t>ク</t>
    </rPh>
    <rPh sb="9" eb="10">
      <t>カズ</t>
    </rPh>
    <phoneticPr fontId="3"/>
  </si>
  <si>
    <t>65歳以上高齢者人口（調査期日）</t>
    <rPh sb="8" eb="10">
      <t>ジンコウ</t>
    </rPh>
    <rPh sb="11" eb="13">
      <t>チョウサ</t>
    </rPh>
    <rPh sb="13" eb="15">
      <t>キジツ</t>
    </rPh>
    <phoneticPr fontId="3"/>
  </si>
  <si>
    <t>区総人口（調査期日）</t>
    <rPh sb="5" eb="7">
      <t>チョウサ</t>
    </rPh>
    <rPh sb="7" eb="9">
      <t>キジツ</t>
    </rPh>
    <phoneticPr fontId="3"/>
  </si>
  <si>
    <t>対高齢者人口比</t>
    <phoneticPr fontId="3"/>
  </si>
  <si>
    <t>対総人口比</t>
    <phoneticPr fontId="3"/>
  </si>
  <si>
    <t>人口</t>
    <rPh sb="0" eb="2">
      <t>ジンコウ</t>
    </rPh>
    <phoneticPr fontId="3"/>
  </si>
  <si>
    <t>（平成29年5月1日現在）</t>
    <rPh sb="1" eb="3">
      <t>ヘイセイ</t>
    </rPh>
    <rPh sb="5" eb="6">
      <t>ネン</t>
    </rPh>
    <rPh sb="6" eb="7">
      <t>ヘイネン</t>
    </rPh>
    <rPh sb="7" eb="8">
      <t>ガツ</t>
    </rPh>
    <rPh sb="9" eb="10">
      <t>ニチ</t>
    </rPh>
    <rPh sb="10" eb="12">
      <t>ゲンザイ</t>
    </rPh>
    <phoneticPr fontId="1"/>
  </si>
  <si>
    <t>　イ　ひとり暮らし高齢者数</t>
    <rPh sb="6" eb="7">
      <t>グ</t>
    </rPh>
    <rPh sb="9" eb="12">
      <t>コウレイシャ</t>
    </rPh>
    <rPh sb="12" eb="13">
      <t>カズ</t>
    </rPh>
    <phoneticPr fontId="3"/>
  </si>
  <si>
    <t>65歳以上高齢者人口</t>
    <rPh sb="8" eb="10">
      <t>ジンコウ</t>
    </rPh>
    <phoneticPr fontId="3"/>
  </si>
  <si>
    <t>区総人口</t>
    <phoneticPr fontId="3"/>
  </si>
  <si>
    <t>＊「ひとり暮らし高齢者」の定義（平成１６年度以降の調査）
　６５歳以上で起居をともにする家族などがいない方（事実上単身の方）
　次の方も「ひとり暮らし高齢者」に含む
　○日中は介護等で親族がいるが、夜になると帰宅してしまう。
　○同じ敷地内に住んでいるが、棟が分かれている。
　○同じマンション、アパートに住んでいるが、部屋番号が違う。</t>
    <rPh sb="5" eb="6">
      <t>ク</t>
    </rPh>
    <rPh sb="72" eb="73">
      <t>ク</t>
    </rPh>
    <rPh sb="153" eb="154">
      <t>ス</t>
    </rPh>
    <rPh sb="160" eb="162">
      <t>ヘヤ</t>
    </rPh>
    <rPh sb="162" eb="164">
      <t>バンゴウ</t>
    </rPh>
    <rPh sb="165" eb="166">
      <t>チガ</t>
    </rPh>
    <phoneticPr fontId="3"/>
  </si>
  <si>
    <t>　ア　65歳以上高齢者人口</t>
    <rPh sb="5" eb="8">
      <t>サイイジョウ</t>
    </rPh>
    <rPh sb="8" eb="11">
      <t>コウレイシャ</t>
    </rPh>
    <rPh sb="11" eb="13">
      <t>ジンコウ</t>
    </rPh>
    <phoneticPr fontId="3"/>
  </si>
  <si>
    <t>（１）高齢者人口構成</t>
    <phoneticPr fontId="3"/>
  </si>
  <si>
    <t>６　高齢者人口</t>
    <rPh sb="2" eb="5">
      <t>コウレイシャ</t>
    </rPh>
    <rPh sb="5" eb="7">
      <t>ジンコウ</t>
    </rPh>
    <phoneticPr fontId="3"/>
  </si>
  <si>
    <t>（選挙管理委員会事務局）</t>
    <phoneticPr fontId="3"/>
  </si>
  <si>
    <t>令和3.5.25現在</t>
    <rPh sb="0" eb="1">
      <t>レイ</t>
    </rPh>
    <rPh sb="1" eb="2">
      <t>ワ</t>
    </rPh>
    <phoneticPr fontId="3"/>
  </si>
  <si>
    <t>在外選挙人名簿</t>
    <phoneticPr fontId="3"/>
  </si>
  <si>
    <t>令和3.6.1現在</t>
    <rPh sb="0" eb="1">
      <t>レイ</t>
    </rPh>
    <rPh sb="1" eb="2">
      <t>ワ</t>
    </rPh>
    <phoneticPr fontId="3"/>
  </si>
  <si>
    <t>選挙人名簿</t>
    <phoneticPr fontId="3"/>
  </si>
  <si>
    <t>名簿</t>
  </si>
  <si>
    <t>(戸籍住民課)</t>
    <rPh sb="1" eb="3">
      <t>コセキ</t>
    </rPh>
    <rPh sb="3" eb="5">
      <t>ジュウミン</t>
    </rPh>
    <rPh sb="5" eb="6">
      <t>カ</t>
    </rPh>
    <phoneticPr fontId="3"/>
  </si>
  <si>
    <t>＊平成25年度からは外国人住民を含む。</t>
    <rPh sb="6" eb="7">
      <t>ド</t>
    </rPh>
    <phoneticPr fontId="3"/>
  </si>
  <si>
    <t>総人口に
占める割合</t>
    <rPh sb="0" eb="3">
      <t>ソウジンコウ</t>
    </rPh>
    <rPh sb="5" eb="6">
      <t>シ</t>
    </rPh>
    <rPh sb="8" eb="10">
      <t>ワリアイ</t>
    </rPh>
    <phoneticPr fontId="3"/>
  </si>
  <si>
    <t>人口</t>
  </si>
  <si>
    <t>高齢者人口(65歳以上）</t>
    <phoneticPr fontId="3"/>
  </si>
  <si>
    <t>生産年齢人口(15～64歳）</t>
    <phoneticPr fontId="3"/>
  </si>
  <si>
    <t>年少人口（0～14歳）</t>
    <phoneticPr fontId="3"/>
  </si>
  <si>
    <t>（各年度4月1日現在）</t>
    <rPh sb="1" eb="2">
      <t>カク</t>
    </rPh>
    <phoneticPr fontId="3"/>
  </si>
  <si>
    <t>８　年齢三層区分人口の推移</t>
    <rPh sb="4" eb="6">
      <t>サンソウ</t>
    </rPh>
    <rPh sb="6" eb="8">
      <t>クブン</t>
    </rPh>
    <rPh sb="8" eb="10">
      <t>ジンコウ</t>
    </rPh>
    <phoneticPr fontId="3"/>
  </si>
  <si>
    <t>５歳児</t>
    <phoneticPr fontId="3"/>
  </si>
  <si>
    <t>４歳児</t>
    <phoneticPr fontId="3"/>
  </si>
  <si>
    <t>３歳児</t>
    <phoneticPr fontId="3"/>
  </si>
  <si>
    <t>２歳児</t>
    <phoneticPr fontId="3"/>
  </si>
  <si>
    <t>１歳児</t>
    <phoneticPr fontId="3"/>
  </si>
  <si>
    <t>０歳児</t>
    <phoneticPr fontId="3"/>
  </si>
  <si>
    <t>０～５歳児</t>
    <phoneticPr fontId="3"/>
  </si>
  <si>
    <t>７　乳幼児人口</t>
    <rPh sb="5" eb="7">
      <t>ジンコウ</t>
    </rPh>
    <phoneticPr fontId="3"/>
  </si>
  <si>
    <t>区議会事務局</t>
    <rPh sb="0" eb="1">
      <t>ク</t>
    </rPh>
    <rPh sb="1" eb="3">
      <t>ギカイ</t>
    </rPh>
    <rPh sb="3" eb="6">
      <t>ジムキョク</t>
    </rPh>
    <phoneticPr fontId="1"/>
  </si>
  <si>
    <t>ページ
リンク</t>
    <phoneticPr fontId="1"/>
  </si>
  <si>
    <t>〔１〕面積・人ロ</t>
  </si>
  <si>
    <t>〔２〕区議会</t>
  </si>
  <si>
    <t>〔３〕執行機関</t>
    <phoneticPr fontId="3"/>
  </si>
  <si>
    <t>〔４〕財 務</t>
    <phoneticPr fontId="3"/>
  </si>
  <si>
    <t>（３）歳入総額に占める特別区税、特別区交付金の割合</t>
    <phoneticPr fontId="3"/>
  </si>
  <si>
    <t>　　の推移（一般会計決算）　・・・・・・・・・・・・</t>
    <rPh sb="6" eb="8">
      <t>イッパン</t>
    </rPh>
    <rPh sb="8" eb="10">
      <t>カイケイ</t>
    </rPh>
    <rPh sb="10" eb="12">
      <t>ケッサン</t>
    </rPh>
    <phoneticPr fontId="3"/>
  </si>
  <si>
    <t>〔５〕健康と福祉</t>
    <phoneticPr fontId="3"/>
  </si>
  <si>
    <t>（６）成人歯科健康診査・長寿歯科健康診査・</t>
    <rPh sb="3" eb="5">
      <t>セイジン</t>
    </rPh>
    <rPh sb="5" eb="7">
      <t>シカ</t>
    </rPh>
    <rPh sb="7" eb="9">
      <t>ケンコウ</t>
    </rPh>
    <rPh sb="9" eb="11">
      <t>シンサ</t>
    </rPh>
    <rPh sb="12" eb="14">
      <t>チョウジュ</t>
    </rPh>
    <rPh sb="14" eb="16">
      <t>シカ</t>
    </rPh>
    <rPh sb="16" eb="18">
      <t>ケンコウ</t>
    </rPh>
    <rPh sb="18" eb="20">
      <t>シンサ</t>
    </rPh>
    <phoneticPr fontId="3"/>
  </si>
  <si>
    <t>　　眼科健康診査　・・・・・・・・・・・・・・・・・</t>
    <phoneticPr fontId="1"/>
  </si>
  <si>
    <t>（９）公害健康被害の補償等に関する法律等による認定</t>
    <phoneticPr fontId="3"/>
  </si>
  <si>
    <t xml:space="preserve">　　状況　　  </t>
    <phoneticPr fontId="3"/>
  </si>
  <si>
    <t>（２）区が設置し、社会福祉法人に設置主体を移管した</t>
    <rPh sb="3" eb="4">
      <t>ク</t>
    </rPh>
    <rPh sb="5" eb="7">
      <t>セッチ</t>
    </rPh>
    <rPh sb="9" eb="11">
      <t>シャカイ</t>
    </rPh>
    <rPh sb="11" eb="13">
      <t>フクシ</t>
    </rPh>
    <rPh sb="13" eb="15">
      <t>ホウジン</t>
    </rPh>
    <rPh sb="16" eb="18">
      <t>セッチ</t>
    </rPh>
    <rPh sb="18" eb="20">
      <t>シュタイ</t>
    </rPh>
    <rPh sb="21" eb="23">
      <t>イカン</t>
    </rPh>
    <phoneticPr fontId="3"/>
  </si>
  <si>
    <t>　　 高齢者福祉施設</t>
    <phoneticPr fontId="3"/>
  </si>
  <si>
    <t>　　オ　認知症対応型共同生活介護</t>
    <rPh sb="4" eb="6">
      <t>ニンチ</t>
    </rPh>
    <rPh sb="6" eb="7">
      <t>ショウ</t>
    </rPh>
    <rPh sb="7" eb="10">
      <t>タイオウガタ</t>
    </rPh>
    <rPh sb="10" eb="12">
      <t>キョウドウ</t>
    </rPh>
    <rPh sb="12" eb="14">
      <t>セイカツ</t>
    </rPh>
    <rPh sb="14" eb="16">
      <t>カイゴ</t>
    </rPh>
    <phoneticPr fontId="3"/>
  </si>
  <si>
    <t>　　　（認知症高齢者グループホーム）</t>
    <phoneticPr fontId="3"/>
  </si>
  <si>
    <t>（４）高齢者総合相談センター　・・・・・・・・・・・</t>
    <rPh sb="3" eb="6">
      <t>コウレイシャ</t>
    </rPh>
    <rPh sb="6" eb="8">
      <t>ソウゴウ</t>
    </rPh>
    <rPh sb="8" eb="10">
      <t>ソウダン</t>
    </rPh>
    <phoneticPr fontId="3"/>
  </si>
  <si>
    <t>　　（地域包括支援センター）</t>
    <phoneticPr fontId="3"/>
  </si>
  <si>
    <t>（２）区が設置し、社会福祉法人に運営主体を移管した</t>
    <rPh sb="3" eb="4">
      <t>ク</t>
    </rPh>
    <rPh sb="5" eb="7">
      <t>セッチ</t>
    </rPh>
    <rPh sb="9" eb="11">
      <t>シャカイ</t>
    </rPh>
    <rPh sb="11" eb="13">
      <t>フクシ</t>
    </rPh>
    <rPh sb="13" eb="15">
      <t>ホウジン</t>
    </rPh>
    <rPh sb="16" eb="18">
      <t>ウンエイ</t>
    </rPh>
    <rPh sb="18" eb="20">
      <t>シュタイ</t>
    </rPh>
    <rPh sb="21" eb="23">
      <t>イカン</t>
    </rPh>
    <phoneticPr fontId="3"/>
  </si>
  <si>
    <t xml:space="preserve">     障害者福祉施設</t>
    <rPh sb="5" eb="8">
      <t>ショウガイシャ</t>
    </rPh>
    <rPh sb="8" eb="10">
      <t>フクシ</t>
    </rPh>
    <rPh sb="10" eb="12">
      <t>シセツ</t>
    </rPh>
    <phoneticPr fontId="3"/>
  </si>
  <si>
    <t>（11）児童手当・児童育成手当・児童扶養手当・</t>
    <rPh sb="4" eb="6">
      <t>ジドウ</t>
    </rPh>
    <rPh sb="6" eb="8">
      <t>テアテ</t>
    </rPh>
    <rPh sb="9" eb="11">
      <t>ジドウ</t>
    </rPh>
    <rPh sb="11" eb="13">
      <t>イクセイ</t>
    </rPh>
    <rPh sb="13" eb="15">
      <t>テア</t>
    </rPh>
    <rPh sb="16" eb="18">
      <t>ジドウ</t>
    </rPh>
    <rPh sb="18" eb="20">
      <t>フヨウ</t>
    </rPh>
    <rPh sb="20" eb="22">
      <t>テアテ</t>
    </rPh>
    <phoneticPr fontId="3"/>
  </si>
  <si>
    <t xml:space="preserve">    特別児童扶養手当</t>
    <phoneticPr fontId="3"/>
  </si>
  <si>
    <t>〔６〕街づくりと産業</t>
    <rPh sb="3" eb="4">
      <t>マチ</t>
    </rPh>
    <rPh sb="8" eb="10">
      <t>サンギョウ</t>
    </rPh>
    <phoneticPr fontId="3"/>
  </si>
  <si>
    <t>〔７〕生涯学習とふれあい</t>
    <rPh sb="3" eb="5">
      <t>ショウガイ</t>
    </rPh>
    <rPh sb="5" eb="7">
      <t>ガクシュウ</t>
    </rPh>
    <phoneticPr fontId="3"/>
  </si>
  <si>
    <t>〔８〕その他</t>
    <rPh sb="5" eb="6">
      <t>タ</t>
    </rPh>
    <phoneticPr fontId="3"/>
  </si>
  <si>
    <t>凡例</t>
    <rPh sb="0" eb="2">
      <t>ハンレイ</t>
    </rPh>
    <phoneticPr fontId="1"/>
  </si>
  <si>
    <t>１　各表の符号の用法は次のとおり。</t>
    <rPh sb="2" eb="3">
      <t>カク</t>
    </rPh>
    <rPh sb="3" eb="4">
      <t>オモテ</t>
    </rPh>
    <rPh sb="5" eb="7">
      <t>フゴウ</t>
    </rPh>
    <rPh sb="8" eb="10">
      <t>ヨウホウ</t>
    </rPh>
    <rPh sb="11" eb="12">
      <t>ツギ</t>
    </rPh>
    <phoneticPr fontId="3"/>
  </si>
  <si>
    <t>　「－」・・・皆無又は該当数字がないもの</t>
    <rPh sb="7" eb="9">
      <t>カイム</t>
    </rPh>
    <rPh sb="9" eb="10">
      <t>マタ</t>
    </rPh>
    <rPh sb="11" eb="13">
      <t>ガイトウ</t>
    </rPh>
    <rPh sb="13" eb="15">
      <t>スウジ</t>
    </rPh>
    <phoneticPr fontId="3"/>
  </si>
  <si>
    <t>　「０」・・・表示単位未満を四捨五入した値が０となったもの</t>
    <rPh sb="7" eb="9">
      <t>ヒョウジ</t>
    </rPh>
    <rPh sb="9" eb="11">
      <t>タンイ</t>
    </rPh>
    <rPh sb="11" eb="13">
      <t>ミマン</t>
    </rPh>
    <rPh sb="14" eb="18">
      <t>シシャゴニュウ</t>
    </rPh>
    <rPh sb="20" eb="21">
      <t>アタイ</t>
    </rPh>
    <phoneticPr fontId="3"/>
  </si>
  <si>
    <t>　「…」・・・資料無し又は不詳のもの</t>
    <rPh sb="7" eb="9">
      <t>シリョウ</t>
    </rPh>
    <rPh sb="9" eb="10">
      <t>ナ</t>
    </rPh>
    <rPh sb="11" eb="12">
      <t>マタ</t>
    </rPh>
    <rPh sb="13" eb="15">
      <t>フショウ</t>
    </rPh>
    <phoneticPr fontId="3"/>
  </si>
  <si>
    <t>　「ｘ」・・・特定できる恐れ等により秘密を保持するため秘匿とするもの</t>
    <rPh sb="7" eb="9">
      <t>トクテイ</t>
    </rPh>
    <rPh sb="12" eb="13">
      <t>オソ</t>
    </rPh>
    <rPh sb="14" eb="15">
      <t>トウ</t>
    </rPh>
    <rPh sb="18" eb="20">
      <t>ヒミツ</t>
    </rPh>
    <rPh sb="21" eb="23">
      <t>ホジ</t>
    </rPh>
    <rPh sb="27" eb="29">
      <t>ヒトク</t>
    </rPh>
    <phoneticPr fontId="3"/>
  </si>
  <si>
    <t>　「△」・・・負数又は数値が減少しているもの</t>
    <rPh sb="7" eb="9">
      <t>フスウ</t>
    </rPh>
    <rPh sb="9" eb="10">
      <t>マタ</t>
    </rPh>
    <rPh sb="11" eb="13">
      <t>スウチ</t>
    </rPh>
    <rPh sb="14" eb="16">
      <t>ゲンショウ</t>
    </rPh>
    <phoneticPr fontId="3"/>
  </si>
  <si>
    <t>［１］６（３）町別高齢者人口（65歳以上）</t>
    <rPh sb="7" eb="8">
      <t>チョウ</t>
    </rPh>
    <rPh sb="17" eb="18">
      <t>サイ</t>
    </rPh>
    <rPh sb="18" eb="20">
      <t>イジョウ</t>
    </rPh>
    <phoneticPr fontId="3"/>
  </si>
  <si>
    <t>［３］４　葛飾区行政組織（機構図）</t>
    <rPh sb="7" eb="8">
      <t>ク</t>
    </rPh>
    <rPh sb="13" eb="15">
      <t>キコウ</t>
    </rPh>
    <phoneticPr fontId="3"/>
  </si>
  <si>
    <t>［６］１（１）産業別事業所・従業者数</t>
    <phoneticPr fontId="1"/>
  </si>
  <si>
    <t>［６］１（２）卸売産業別商店・従業者数・年間販売額</t>
    <rPh sb="17" eb="18">
      <t>シャ</t>
    </rPh>
    <phoneticPr fontId="3"/>
  </si>
  <si>
    <t>［６］１（３）小売産業別商店・従業者数・年間販売額</t>
    <rPh sb="17" eb="18">
      <t>シャ</t>
    </rPh>
    <phoneticPr fontId="3"/>
  </si>
  <si>
    <t>［６］１（４）産業中分類別工場数・従業者数・製造品出荷額</t>
    <rPh sb="13" eb="15">
      <t>コウジョウ</t>
    </rPh>
    <rPh sb="19" eb="20">
      <t>シャ</t>
    </rPh>
    <phoneticPr fontId="3"/>
  </si>
  <si>
    <t>［８］４　令和３年度組織別事務分掌一覧</t>
    <rPh sb="5" eb="6">
      <t>レイ</t>
    </rPh>
    <rPh sb="6" eb="7">
      <t>ワ</t>
    </rPh>
    <rPh sb="8" eb="10">
      <t>ネンド</t>
    </rPh>
    <rPh sb="9" eb="10">
      <t>ド</t>
    </rPh>
    <rPh sb="10" eb="12">
      <t>ソシキ</t>
    </rPh>
    <rPh sb="12" eb="13">
      <t>ベツ</t>
    </rPh>
    <rPh sb="13" eb="15">
      <t>ジム</t>
    </rPh>
    <rPh sb="15" eb="17">
      <t>ブンショウ</t>
    </rPh>
    <rPh sb="17" eb="19">
      <t>イチラン</t>
    </rPh>
    <phoneticPr fontId="3"/>
  </si>
  <si>
    <t>［４］２（１）ア　歳入</t>
    <rPh sb="9" eb="11">
      <t>サイニュウ</t>
    </rPh>
    <phoneticPr fontId="3"/>
  </si>
  <si>
    <t>［４］２（１）イ　歳出</t>
    <rPh sb="9" eb="11">
      <t>サイシュツ</t>
    </rPh>
    <phoneticPr fontId="3"/>
  </si>
  <si>
    <t>［４］２（２）一般会計当初予算の推移</t>
    <phoneticPr fontId="3"/>
  </si>
  <si>
    <t>［４］２（３）歳入総額に占める特別区税、特別区交付金の割合</t>
    <phoneticPr fontId="3"/>
  </si>
  <si>
    <t>［４］２（４）特別区債発行額と基金取崩額の推移（一般会計決算）</t>
    <phoneticPr fontId="3"/>
  </si>
  <si>
    <t>［４］４　区有財産現在高</t>
    <rPh sb="5" eb="6">
      <t>ク</t>
    </rPh>
    <phoneticPr fontId="3"/>
  </si>
  <si>
    <t>［４］１　令和３年度当初予算</t>
    <rPh sb="5" eb="6">
      <t>レイ</t>
    </rPh>
    <rPh sb="6" eb="7">
      <t>ワ</t>
    </rPh>
    <rPh sb="8" eb="10">
      <t>ネンド</t>
    </rPh>
    <rPh sb="9" eb="10">
      <t>ド</t>
    </rPh>
    <phoneticPr fontId="3"/>
  </si>
  <si>
    <t>　　の推移（一般会計決算）</t>
    <rPh sb="6" eb="8">
      <t>イッパン</t>
    </rPh>
    <rPh sb="8" eb="10">
      <t>カイケイ</t>
    </rPh>
    <rPh sb="10" eb="12">
      <t>ケッサン</t>
    </rPh>
    <phoneticPr fontId="3"/>
  </si>
  <si>
    <t>［４］２（１）ウ　歳入・歳出グラフ</t>
    <rPh sb="9" eb="11">
      <t>サイニュウ</t>
    </rPh>
    <rPh sb="12" eb="14">
      <t>サイシュツ</t>
    </rPh>
    <phoneticPr fontId="3"/>
  </si>
  <si>
    <t>該当なし</t>
    <rPh sb="0" eb="2">
      <t>ガイトウ</t>
    </rPh>
    <phoneticPr fontId="3"/>
  </si>
  <si>
    <t>［３］２　附属機関</t>
    <phoneticPr fontId="3"/>
  </si>
  <si>
    <t>［８］２　庁舎・区民事務所等</t>
    <phoneticPr fontId="3"/>
  </si>
  <si>
    <t>［７］４（６）地域団体・各種民間奉仕者</t>
    <phoneticPr fontId="3"/>
  </si>
  <si>
    <t>［８］１　区民相談受付状況、相談件数</t>
    <phoneticPr fontId="3"/>
  </si>
  <si>
    <t>［７］５（２）審議会等における女性の登用状況</t>
    <phoneticPr fontId="1"/>
  </si>
  <si>
    <t>［３］３（１）部・課・係長等数</t>
    <phoneticPr fontId="1"/>
  </si>
  <si>
    <t>［３］３（２）職種別職員数</t>
    <phoneticPr fontId="1"/>
  </si>
  <si>
    <t>［３］３（３）職員数の年度別推移</t>
    <phoneticPr fontId="1"/>
  </si>
  <si>
    <t>［３］３（４）年齢層別職員数</t>
    <phoneticPr fontId="1"/>
  </si>
  <si>
    <t>［８］３　公社</t>
    <phoneticPr fontId="3"/>
  </si>
  <si>
    <t>［４］３　特別区税調定収入状況</t>
    <phoneticPr fontId="3"/>
  </si>
  <si>
    <t>［５］１（13）区民保養施設</t>
    <phoneticPr fontId="3"/>
  </si>
  <si>
    <t>［５］２（６）老人休養施設</t>
    <rPh sb="7" eb="9">
      <t>ロウジン</t>
    </rPh>
    <phoneticPr fontId="3"/>
  </si>
  <si>
    <t>［５］３（１）イ　その他の障害者福祉施設</t>
    <rPh sb="11" eb="12">
      <t>タ</t>
    </rPh>
    <rPh sb="13" eb="15">
      <t>ショウガイ</t>
    </rPh>
    <rPh sb="15" eb="16">
      <t>シャ</t>
    </rPh>
    <rPh sb="16" eb="18">
      <t>フクシ</t>
    </rPh>
    <rPh sb="18" eb="20">
      <t>シセツ</t>
    </rPh>
    <phoneticPr fontId="3"/>
  </si>
  <si>
    <t>［７］４（１）地区センター（ホール）</t>
    <phoneticPr fontId="1"/>
  </si>
  <si>
    <t>［７］４（２）地区センター（地域集会室）</t>
    <phoneticPr fontId="1"/>
  </si>
  <si>
    <t>［７］４（４）憩い交流館</t>
    <rPh sb="7" eb="8">
      <t>イコイ</t>
    </rPh>
    <rPh sb="9" eb="11">
      <t>コウリュウ</t>
    </rPh>
    <rPh sb="11" eb="12">
      <t>カン</t>
    </rPh>
    <phoneticPr fontId="3"/>
  </si>
  <si>
    <t>［７］４（３）集い交流館</t>
    <rPh sb="7" eb="8">
      <t>ツド</t>
    </rPh>
    <rPh sb="9" eb="11">
      <t>コウリュウ</t>
    </rPh>
    <rPh sb="11" eb="12">
      <t>カン</t>
    </rPh>
    <phoneticPr fontId="3"/>
  </si>
  <si>
    <t>［７］４（５）学び交流館</t>
    <rPh sb="7" eb="8">
      <t>マナ</t>
    </rPh>
    <rPh sb="9" eb="11">
      <t>コウリュウ</t>
    </rPh>
    <rPh sb="11" eb="12">
      <t>カン</t>
    </rPh>
    <phoneticPr fontId="3"/>
  </si>
  <si>
    <t>［１］２（１）外国人住民人口推移</t>
    <rPh sb="10" eb="12">
      <t>ジュウミン</t>
    </rPh>
    <phoneticPr fontId="3"/>
  </si>
  <si>
    <t>［１］２（２）国籍別外国人住民数</t>
    <rPh sb="13" eb="15">
      <t>ジュウミン</t>
    </rPh>
    <phoneticPr fontId="3"/>
  </si>
  <si>
    <t>［１］４　年齢別人口構成</t>
    <phoneticPr fontId="3"/>
  </si>
  <si>
    <t>［１］８　年齢三層区分人口の推移</t>
    <phoneticPr fontId="3"/>
  </si>
  <si>
    <t>［１］５　町別人口</t>
    <phoneticPr fontId="3"/>
  </si>
  <si>
    <t>［１］３　人口及び世帯数の推移</t>
    <rPh sb="7" eb="8">
      <t>オヨ</t>
    </rPh>
    <phoneticPr fontId="3"/>
  </si>
  <si>
    <t>［６］２（４）主な災害対策備蓄品</t>
    <phoneticPr fontId="1"/>
  </si>
  <si>
    <t>［６］２（１）消防水利</t>
    <phoneticPr fontId="1"/>
  </si>
  <si>
    <t>［６］２（２）区設置地下貯水槽</t>
    <phoneticPr fontId="1"/>
  </si>
  <si>
    <t>［６］２（３）地域防災組織</t>
    <phoneticPr fontId="3"/>
  </si>
  <si>
    <t>［６］２（５）災害備蓄倉庫設置状況</t>
    <rPh sb="7" eb="9">
      <t>サイガイ</t>
    </rPh>
    <phoneticPr fontId="3"/>
  </si>
  <si>
    <t>（２）文化会館</t>
    <phoneticPr fontId="1"/>
  </si>
  <si>
    <t>［７］３（２）文化会館</t>
    <phoneticPr fontId="3"/>
  </si>
  <si>
    <t>（３）亀有文化ホール</t>
    <phoneticPr fontId="1"/>
  </si>
  <si>
    <t>［７］３（３）亀有文化ホール</t>
    <rPh sb="7" eb="9">
      <t>カメアリ</t>
    </rPh>
    <rPh sb="9" eb="11">
      <t>ブンカ</t>
    </rPh>
    <phoneticPr fontId="3"/>
  </si>
  <si>
    <t>［７］５（１）男女平等推進センター</t>
    <rPh sb="7" eb="9">
      <t>ダンジョ</t>
    </rPh>
    <rPh sb="9" eb="11">
      <t>ビョウドウ</t>
    </rPh>
    <rPh sb="11" eb="13">
      <t>スイシン</t>
    </rPh>
    <phoneticPr fontId="3"/>
  </si>
  <si>
    <t>［１］６（１）ア　65歳以上高齢者人口</t>
    <rPh sb="11" eb="14">
      <t>サイイジョウ</t>
    </rPh>
    <rPh sb="14" eb="17">
      <t>コウレイシャ</t>
    </rPh>
    <rPh sb="17" eb="19">
      <t>ジンコウ</t>
    </rPh>
    <phoneticPr fontId="3"/>
  </si>
  <si>
    <t>［３］３（５）職員数</t>
    <phoneticPr fontId="3"/>
  </si>
  <si>
    <t>［３］１　行政委員会</t>
    <phoneticPr fontId="3"/>
  </si>
  <si>
    <t>［５］７（１）消費生活センター</t>
    <rPh sb="7" eb="9">
      <t>ショウヒ</t>
    </rPh>
    <rPh sb="9" eb="11">
      <t>セイカツ</t>
    </rPh>
    <phoneticPr fontId="3"/>
  </si>
  <si>
    <t>［５］７（２）利用状況</t>
    <rPh sb="7" eb="9">
      <t>リヨウ</t>
    </rPh>
    <rPh sb="9" eb="11">
      <t>ジョウキョウ</t>
    </rPh>
    <phoneticPr fontId="3"/>
  </si>
  <si>
    <t>［６］６（６）農家・農地面積</t>
    <phoneticPr fontId="1"/>
  </si>
  <si>
    <t>［６］６（５）中小企業融資あっせん</t>
    <phoneticPr fontId="1"/>
  </si>
  <si>
    <t>［６］６（７）地域産業振興会館（テクノプラザかつしか）</t>
    <phoneticPr fontId="3"/>
  </si>
  <si>
    <t>［６］６（８）勤労福祉会館</t>
    <phoneticPr fontId="3"/>
  </si>
  <si>
    <t>［６］６（９）工場ビル</t>
    <rPh sb="7" eb="9">
      <t>コウジョウ</t>
    </rPh>
    <phoneticPr fontId="3"/>
  </si>
  <si>
    <t>［６］６（10）創業支援施設</t>
    <rPh sb="8" eb="10">
      <t>ソウギョウ</t>
    </rPh>
    <rPh sb="10" eb="12">
      <t>シエン</t>
    </rPh>
    <rPh sb="12" eb="14">
      <t>シセツ</t>
    </rPh>
    <phoneticPr fontId="3"/>
  </si>
  <si>
    <t>［６］７　静観亭・山本亭・観光文化センター</t>
    <phoneticPr fontId="3"/>
  </si>
  <si>
    <t>［６］４（５）保存樹木・樹林の指定</t>
    <phoneticPr fontId="1"/>
  </si>
  <si>
    <t>［６］４（６）区民農園</t>
    <phoneticPr fontId="1"/>
  </si>
  <si>
    <t>［６］４（７）生垣化</t>
    <phoneticPr fontId="1"/>
  </si>
  <si>
    <t>［６］４（９）自然保護区域</t>
    <phoneticPr fontId="1"/>
  </si>
  <si>
    <t>［６］４（11）自然再生区域</t>
    <phoneticPr fontId="3"/>
  </si>
  <si>
    <t>［６］５（４）空間放射線量（区内33か所平均値）</t>
    <rPh sb="7" eb="9">
      <t>クウカン</t>
    </rPh>
    <rPh sb="9" eb="11">
      <t>ホウシャ</t>
    </rPh>
    <rPh sb="11" eb="13">
      <t>センリョウ</t>
    </rPh>
    <rPh sb="14" eb="16">
      <t>クナイ</t>
    </rPh>
    <rPh sb="19" eb="20">
      <t>ショ</t>
    </rPh>
    <rPh sb="20" eb="23">
      <t>ヘイキンチ</t>
    </rPh>
    <phoneticPr fontId="3"/>
  </si>
  <si>
    <t>［６］５（５）水質汚濁</t>
    <rPh sb="9" eb="11">
      <t>オダク</t>
    </rPh>
    <phoneticPr fontId="3"/>
  </si>
  <si>
    <t>［６］５（６）道路騒音</t>
    <phoneticPr fontId="1"/>
  </si>
  <si>
    <t>［６］５（８）資源回収量</t>
    <rPh sb="9" eb="11">
      <t>カイシュウ</t>
    </rPh>
    <rPh sb="11" eb="12">
      <t>リョウ</t>
    </rPh>
    <phoneticPr fontId="3"/>
  </si>
  <si>
    <t>［６］５（10）ごみ収集処理量</t>
    <phoneticPr fontId="3"/>
  </si>
  <si>
    <t>［６］５（11）動物死体処理件数</t>
    <phoneticPr fontId="3"/>
  </si>
  <si>
    <t>［１］６（１）イ　ひとり暮らし高齢者数</t>
    <rPh sb="12" eb="13">
      <t>グ</t>
    </rPh>
    <rPh sb="15" eb="18">
      <t>コウレイシャ</t>
    </rPh>
    <rPh sb="18" eb="19">
      <t>スウ</t>
    </rPh>
    <phoneticPr fontId="3"/>
  </si>
  <si>
    <t>［１］６（２）高齢者人口・ひとり暮らし高齢者数の推移</t>
    <rPh sb="16" eb="17">
      <t>グ</t>
    </rPh>
    <rPh sb="19" eb="22">
      <t>コウレイシャ</t>
    </rPh>
    <rPh sb="22" eb="23">
      <t>スウ</t>
    </rPh>
    <rPh sb="24" eb="26">
      <t>スイイ</t>
    </rPh>
    <phoneticPr fontId="3"/>
  </si>
  <si>
    <t>［５］２（２）ア　介護老人福祉施設（特別養護老人ホーム）</t>
    <rPh sb="9" eb="11">
      <t>カイゴ</t>
    </rPh>
    <rPh sb="11" eb="13">
      <t>ロウジン</t>
    </rPh>
    <rPh sb="13" eb="15">
      <t>フクシ</t>
    </rPh>
    <rPh sb="15" eb="17">
      <t>シセツ</t>
    </rPh>
    <rPh sb="18" eb="20">
      <t>トクベツ</t>
    </rPh>
    <rPh sb="20" eb="22">
      <t>ヨウゴ</t>
    </rPh>
    <rPh sb="22" eb="24">
      <t>ロウジン</t>
    </rPh>
    <phoneticPr fontId="3"/>
  </si>
  <si>
    <t>［５］２（１）ク（ウ）ケアハウス（介護専用型）</t>
    <rPh sb="17" eb="19">
      <t>カイゴ</t>
    </rPh>
    <rPh sb="19" eb="22">
      <t>センヨウガタ</t>
    </rPh>
    <phoneticPr fontId="3"/>
  </si>
  <si>
    <t>［５］２（１）ク（ア）介護老人福祉施設（特別養護老人ホーム）</t>
    <rPh sb="11" eb="13">
      <t>カイゴ</t>
    </rPh>
    <rPh sb="13" eb="15">
      <t>ロウジン</t>
    </rPh>
    <rPh sb="15" eb="17">
      <t>フクシ</t>
    </rPh>
    <rPh sb="17" eb="19">
      <t>シセツ</t>
    </rPh>
    <rPh sb="20" eb="22">
      <t>トクベツ</t>
    </rPh>
    <rPh sb="22" eb="24">
      <t>ヨウゴ</t>
    </rPh>
    <rPh sb="24" eb="26">
      <t>ロウジン</t>
    </rPh>
    <phoneticPr fontId="3"/>
  </si>
  <si>
    <t>［５］２（１）ク（イ）介護老人保健施設</t>
    <rPh sb="11" eb="13">
      <t>カイゴ</t>
    </rPh>
    <rPh sb="13" eb="15">
      <t>ロウジン</t>
    </rPh>
    <rPh sb="15" eb="17">
      <t>ホケン</t>
    </rPh>
    <rPh sb="17" eb="19">
      <t>シセツ</t>
    </rPh>
    <phoneticPr fontId="3"/>
  </si>
  <si>
    <t>［５］２（３）ア　養護老人ホーム</t>
    <phoneticPr fontId="3"/>
  </si>
  <si>
    <t>［５］２（３）イ　介護老人福祉施設（特別養護老人ホーム）</t>
    <rPh sb="9" eb="11">
      <t>カイゴ</t>
    </rPh>
    <rPh sb="11" eb="13">
      <t>ロウジン</t>
    </rPh>
    <rPh sb="13" eb="15">
      <t>フクシ</t>
    </rPh>
    <rPh sb="15" eb="17">
      <t>シセツ</t>
    </rPh>
    <rPh sb="18" eb="20">
      <t>トクベツ</t>
    </rPh>
    <rPh sb="20" eb="22">
      <t>ヨウゴ</t>
    </rPh>
    <rPh sb="22" eb="24">
      <t>ロウジン</t>
    </rPh>
    <phoneticPr fontId="3"/>
  </si>
  <si>
    <t>［５］２（３）ウ　介護老人保健施設</t>
    <rPh sb="9" eb="11">
      <t>カイゴ</t>
    </rPh>
    <rPh sb="11" eb="13">
      <t>ロウジン</t>
    </rPh>
    <rPh sb="13" eb="15">
      <t>ホケン</t>
    </rPh>
    <rPh sb="15" eb="17">
      <t>シセツ</t>
    </rPh>
    <phoneticPr fontId="3"/>
  </si>
  <si>
    <t>［５］２（３）オ　認知症対応型共同生活介護</t>
    <rPh sb="9" eb="11">
      <t>ニンチ</t>
    </rPh>
    <rPh sb="11" eb="12">
      <t>ショウ</t>
    </rPh>
    <rPh sb="12" eb="15">
      <t>タイオウガタ</t>
    </rPh>
    <rPh sb="15" eb="17">
      <t>キョウドウ</t>
    </rPh>
    <rPh sb="17" eb="19">
      <t>セイカツ</t>
    </rPh>
    <rPh sb="19" eb="21">
      <t>カイゴ</t>
    </rPh>
    <phoneticPr fontId="3"/>
  </si>
  <si>
    <t>［５］２（３）キ　ケアハウス（介護専用型）</t>
    <rPh sb="15" eb="17">
      <t>カイゴ</t>
    </rPh>
    <rPh sb="17" eb="19">
      <t>センヨウ</t>
    </rPh>
    <rPh sb="19" eb="20">
      <t>カタ</t>
    </rPh>
    <phoneticPr fontId="3"/>
  </si>
  <si>
    <t>［５］２（３）ク　短期入所生活介護（ショートステイ）</t>
    <rPh sb="9" eb="11">
      <t>タンキ</t>
    </rPh>
    <rPh sb="11" eb="13">
      <t>ニュウショ</t>
    </rPh>
    <rPh sb="13" eb="15">
      <t>セイカツ</t>
    </rPh>
    <rPh sb="15" eb="17">
      <t>カイゴ</t>
    </rPh>
    <phoneticPr fontId="3"/>
  </si>
  <si>
    <t>［５］２（３）ケ　夜間対応型訪問介護</t>
    <rPh sb="9" eb="11">
      <t>ヤカン</t>
    </rPh>
    <rPh sb="11" eb="14">
      <t>タイオウガタ</t>
    </rPh>
    <rPh sb="14" eb="16">
      <t>ホウモン</t>
    </rPh>
    <rPh sb="16" eb="18">
      <t>カイゴ</t>
    </rPh>
    <phoneticPr fontId="3"/>
  </si>
  <si>
    <t>［５］２（３）コ　定期巡回・随時対応型訪問介護看護</t>
    <rPh sb="9" eb="11">
      <t>テイキ</t>
    </rPh>
    <rPh sb="11" eb="13">
      <t>ジュンカイ</t>
    </rPh>
    <rPh sb="14" eb="16">
      <t>ズイジ</t>
    </rPh>
    <rPh sb="16" eb="18">
      <t>タイオウ</t>
    </rPh>
    <rPh sb="18" eb="19">
      <t>ガタ</t>
    </rPh>
    <rPh sb="19" eb="21">
      <t>ホウモン</t>
    </rPh>
    <rPh sb="21" eb="23">
      <t>カイゴ</t>
    </rPh>
    <rPh sb="23" eb="25">
      <t>カンゴ</t>
    </rPh>
    <phoneticPr fontId="3"/>
  </si>
  <si>
    <t>［５］２（２）イ　老人デイサービスセンター</t>
    <rPh sb="9" eb="11">
      <t>ロウジン</t>
    </rPh>
    <phoneticPr fontId="3"/>
  </si>
  <si>
    <t>［５］２（３）エ　老人デイサービスセンター</t>
    <rPh sb="9" eb="11">
      <t>ロウジン</t>
    </rPh>
    <phoneticPr fontId="3"/>
  </si>
  <si>
    <t>［５］２（３）カ　小規模多機能型居宅介護</t>
    <phoneticPr fontId="3"/>
  </si>
  <si>
    <t>［５］４（13）ひとり親家庭等ホームヘルプサービス</t>
    <rPh sb="13" eb="14">
      <t>ニワ</t>
    </rPh>
    <phoneticPr fontId="3"/>
  </si>
  <si>
    <t>［５］５（１）生業資金貸付</t>
    <phoneticPr fontId="3"/>
  </si>
  <si>
    <t>［５］６（１）かつしかボランティアセンター</t>
    <phoneticPr fontId="1"/>
  </si>
  <si>
    <t>［５］６（２）しあわせサービス事業</t>
    <phoneticPr fontId="1"/>
  </si>
  <si>
    <t>［５］２（５）養護老人ホーム（民間）</t>
    <rPh sb="7" eb="9">
      <t>ヨウゴ</t>
    </rPh>
    <rPh sb="9" eb="11">
      <t>ロウジン</t>
    </rPh>
    <rPh sb="15" eb="17">
      <t>ミンカン</t>
    </rPh>
    <phoneticPr fontId="3"/>
  </si>
  <si>
    <t>［５］３（２）区が設置し、社会福祉法人に運営主体を移管した</t>
    <rPh sb="7" eb="8">
      <t>ク</t>
    </rPh>
    <rPh sb="9" eb="11">
      <t>セッチ</t>
    </rPh>
    <rPh sb="13" eb="15">
      <t>シャカイ</t>
    </rPh>
    <rPh sb="15" eb="17">
      <t>フクシ</t>
    </rPh>
    <rPh sb="17" eb="19">
      <t>ホウジン</t>
    </rPh>
    <rPh sb="20" eb="22">
      <t>ウンエイ</t>
    </rPh>
    <rPh sb="22" eb="24">
      <t>シュタイ</t>
    </rPh>
    <rPh sb="25" eb="27">
      <t>イカン</t>
    </rPh>
    <phoneticPr fontId="3"/>
  </si>
  <si>
    <t>［５］３（３）民間社会福祉法人等が運営する障害者福祉施設</t>
    <rPh sb="7" eb="9">
      <t>ミンカン</t>
    </rPh>
    <rPh sb="9" eb="11">
      <t>シャカイ</t>
    </rPh>
    <rPh sb="11" eb="13">
      <t>フクシ</t>
    </rPh>
    <rPh sb="13" eb="16">
      <t>ホウジントウ</t>
    </rPh>
    <rPh sb="17" eb="19">
      <t>ウンエイ</t>
    </rPh>
    <rPh sb="21" eb="24">
      <t>ショウガイシャ</t>
    </rPh>
    <rPh sb="24" eb="26">
      <t>フクシ</t>
    </rPh>
    <rPh sb="26" eb="28">
      <t>シセツ</t>
    </rPh>
    <phoneticPr fontId="3"/>
  </si>
  <si>
    <t>［５］３（３）ア　障害者通所施設</t>
    <rPh sb="9" eb="12">
      <t>ショウガイシャ</t>
    </rPh>
    <rPh sb="12" eb="14">
      <t>ツウショ</t>
    </rPh>
    <rPh sb="14" eb="16">
      <t>シセツ</t>
    </rPh>
    <phoneticPr fontId="3"/>
  </si>
  <si>
    <t>［５］３（３）イ　障害児通所施設</t>
    <rPh sb="9" eb="12">
      <t>ショウガイジ</t>
    </rPh>
    <rPh sb="12" eb="14">
      <t>ツウショ</t>
    </rPh>
    <rPh sb="14" eb="16">
      <t>シセツ</t>
    </rPh>
    <phoneticPr fontId="3"/>
  </si>
  <si>
    <t>［５］３（３）エ　地域生活支援型入所施設</t>
    <rPh sb="9" eb="11">
      <t>チイキ</t>
    </rPh>
    <rPh sb="11" eb="13">
      <t>セイカツ</t>
    </rPh>
    <rPh sb="13" eb="16">
      <t>シエンガタ</t>
    </rPh>
    <rPh sb="16" eb="18">
      <t>ニュウショ</t>
    </rPh>
    <rPh sb="18" eb="20">
      <t>シセツ</t>
    </rPh>
    <phoneticPr fontId="3"/>
  </si>
  <si>
    <t>［５］３（３）オ　自立生活援助施設</t>
    <rPh sb="9" eb="11">
      <t>ジリツ</t>
    </rPh>
    <rPh sb="11" eb="13">
      <t>セイカツ</t>
    </rPh>
    <rPh sb="13" eb="15">
      <t>エンジョ</t>
    </rPh>
    <rPh sb="15" eb="17">
      <t>シセツ</t>
    </rPh>
    <phoneticPr fontId="3"/>
  </si>
  <si>
    <t>［５］３（４）身体障害者手帳所持者・愛の手帳所持者数</t>
    <rPh sb="18" eb="19">
      <t>アイ</t>
    </rPh>
    <rPh sb="20" eb="22">
      <t>テチョウ</t>
    </rPh>
    <rPh sb="22" eb="25">
      <t>ショジシャ</t>
    </rPh>
    <rPh sb="25" eb="26">
      <t>スウ</t>
    </rPh>
    <phoneticPr fontId="3"/>
  </si>
  <si>
    <t>［５］３（５）障害者巡回入浴サービス</t>
    <phoneticPr fontId="1"/>
  </si>
  <si>
    <t>［５］３（６）在宅障害者緊急一時保護</t>
    <phoneticPr fontId="1"/>
  </si>
  <si>
    <t>［５］３（７）手話通訳者等派遣事業</t>
    <rPh sb="12" eb="13">
      <t>トウ</t>
    </rPh>
    <phoneticPr fontId="3"/>
  </si>
  <si>
    <t>［５］３（３）イ　障害児通所施設（続き）</t>
    <rPh sb="9" eb="12">
      <t>ショウガイジ</t>
    </rPh>
    <rPh sb="12" eb="14">
      <t>ツウショ</t>
    </rPh>
    <rPh sb="14" eb="16">
      <t>シセツ</t>
    </rPh>
    <rPh sb="17" eb="18">
      <t>ツヅ</t>
    </rPh>
    <phoneticPr fontId="3"/>
  </si>
  <si>
    <t>［５］３（１）ア　障害者福祉センター</t>
    <phoneticPr fontId="3"/>
  </si>
  <si>
    <t>［５］３（１）イ　その他の障害者福祉施設</t>
    <rPh sb="11" eb="12">
      <t>タ</t>
    </rPh>
    <rPh sb="13" eb="16">
      <t>ショウガイシャ</t>
    </rPh>
    <rPh sb="16" eb="18">
      <t>フクシ</t>
    </rPh>
    <rPh sb="18" eb="20">
      <t>シセツ</t>
    </rPh>
    <phoneticPr fontId="3"/>
  </si>
  <si>
    <t xml:space="preserve">［５］１（５）特定健康診査 </t>
    <rPh sb="7" eb="9">
      <t>トクテイ</t>
    </rPh>
    <rPh sb="9" eb="11">
      <t>ケンコウ</t>
    </rPh>
    <phoneticPr fontId="3"/>
  </si>
  <si>
    <t>［５］１（11）後期高齢者医療保険</t>
    <rPh sb="8" eb="10">
      <t>コウキ</t>
    </rPh>
    <rPh sb="10" eb="13">
      <t>コウレイシャ</t>
    </rPh>
    <rPh sb="13" eb="15">
      <t>イリョウ</t>
    </rPh>
    <rPh sb="15" eb="17">
      <t>ホケン</t>
    </rPh>
    <phoneticPr fontId="3"/>
  </si>
  <si>
    <t>［５］１（12）国民健康保険・退職者医療保険</t>
    <phoneticPr fontId="3"/>
  </si>
  <si>
    <t>［５］２（９）国民年金・福祉年金</t>
    <phoneticPr fontId="1"/>
  </si>
  <si>
    <t>［５］２（１）ア　所得段階別第１号被保険者数</t>
    <rPh sb="9" eb="11">
      <t>ショトク</t>
    </rPh>
    <rPh sb="11" eb="13">
      <t>ダンカイ</t>
    </rPh>
    <rPh sb="13" eb="14">
      <t>ベツ</t>
    </rPh>
    <phoneticPr fontId="3"/>
  </si>
  <si>
    <t>［５］２（１）イ  要介護（要支援）認定者数</t>
    <rPh sb="20" eb="21">
      <t>シャ</t>
    </rPh>
    <phoneticPr fontId="3"/>
  </si>
  <si>
    <t>［５］２（１）ウ  居宅介護（介護予防）サービス受給者数</t>
    <rPh sb="15" eb="17">
      <t>カイゴ</t>
    </rPh>
    <rPh sb="17" eb="19">
      <t>ヨボウ</t>
    </rPh>
    <phoneticPr fontId="3"/>
  </si>
  <si>
    <t>［５］２（１）エ　地域密着型（介護予防）サービス受給者数</t>
    <rPh sb="9" eb="11">
      <t>チイキ</t>
    </rPh>
    <rPh sb="11" eb="13">
      <t>ミッチャク</t>
    </rPh>
    <rPh sb="13" eb="14">
      <t>カタ</t>
    </rPh>
    <rPh sb="15" eb="17">
      <t>カイゴ</t>
    </rPh>
    <rPh sb="17" eb="19">
      <t>ヨボウ</t>
    </rPh>
    <rPh sb="24" eb="27">
      <t>ジュキュウシャ</t>
    </rPh>
    <rPh sb="27" eb="28">
      <t>スウ</t>
    </rPh>
    <phoneticPr fontId="3"/>
  </si>
  <si>
    <t>［５］２（１）オ　施設介護サービス受給者数</t>
    <phoneticPr fontId="3"/>
  </si>
  <si>
    <t>［５］２（１）カ　居宅介護サービス事業所数</t>
    <rPh sb="19" eb="20">
      <t>ショ</t>
    </rPh>
    <phoneticPr fontId="3"/>
  </si>
  <si>
    <t>［５］２（１）キ  施設介護サービス事業所数</t>
    <rPh sb="20" eb="21">
      <t>ショ</t>
    </rPh>
    <phoneticPr fontId="3"/>
  </si>
  <si>
    <t>［５］５（２）生活保護受給者</t>
    <phoneticPr fontId="3"/>
  </si>
  <si>
    <t>［５］１（１）ア　保健所関係施設</t>
    <phoneticPr fontId="3"/>
  </si>
  <si>
    <t>［５］１（１）イ（ア）休日応急診療所　利用状況</t>
    <rPh sb="11" eb="13">
      <t>キュウジツ</t>
    </rPh>
    <rPh sb="13" eb="15">
      <t>オウキュウ</t>
    </rPh>
    <phoneticPr fontId="3"/>
  </si>
  <si>
    <t>［５］１（１）イ（イ）休日応急診療所　月別利用状況</t>
    <rPh sb="11" eb="13">
      <t>キュウジツ</t>
    </rPh>
    <rPh sb="13" eb="15">
      <t>オウキュウ</t>
    </rPh>
    <rPh sb="19" eb="21">
      <t>ツキベツ</t>
    </rPh>
    <phoneticPr fontId="3"/>
  </si>
  <si>
    <t>［５］１（９）公害健康被害の補償等に関する法律等による認定</t>
    <phoneticPr fontId="3"/>
  </si>
  <si>
    <t>［５］１（10）主要死因別死亡者数</t>
    <phoneticPr fontId="3"/>
  </si>
  <si>
    <t>［５］１（２）医療施設・病床・医療従事者数の推移</t>
    <phoneticPr fontId="3"/>
  </si>
  <si>
    <t>［５］１（１）イ（ウ）歯科診療所　利用状況</t>
    <phoneticPr fontId="3"/>
  </si>
  <si>
    <t xml:space="preserve">［５］１（４）基本健康診査 </t>
    <phoneticPr fontId="1"/>
  </si>
  <si>
    <t>［５］１（６）成人歯科健康診査・長寿歯科健康診査・</t>
    <rPh sb="7" eb="9">
      <t>セイジン</t>
    </rPh>
    <rPh sb="9" eb="11">
      <t>シカ</t>
    </rPh>
    <rPh sb="11" eb="13">
      <t>ケンコウ</t>
    </rPh>
    <rPh sb="13" eb="15">
      <t>シンサ</t>
    </rPh>
    <rPh sb="16" eb="18">
      <t>チョウジュ</t>
    </rPh>
    <rPh sb="18" eb="20">
      <t>シカ</t>
    </rPh>
    <rPh sb="20" eb="22">
      <t>ケンコウ</t>
    </rPh>
    <rPh sb="22" eb="24">
      <t>シンサ</t>
    </rPh>
    <phoneticPr fontId="3"/>
  </si>
  <si>
    <t>［５］１（３）がん検診</t>
    <phoneticPr fontId="3"/>
  </si>
  <si>
    <t>　　眼科健康診査</t>
    <phoneticPr fontId="1"/>
  </si>
  <si>
    <t>［５］１（１）エ　精神障害者地域活動支援センター（民間）</t>
    <rPh sb="9" eb="11">
      <t>セイシン</t>
    </rPh>
    <rPh sb="11" eb="13">
      <t>ショウガイ</t>
    </rPh>
    <rPh sb="13" eb="14">
      <t>シャ</t>
    </rPh>
    <rPh sb="14" eb="16">
      <t>チイキ</t>
    </rPh>
    <rPh sb="16" eb="18">
      <t>カツドウ</t>
    </rPh>
    <rPh sb="18" eb="20">
      <t>シエン</t>
    </rPh>
    <rPh sb="25" eb="27">
      <t>ミンカン</t>
    </rPh>
    <phoneticPr fontId="3"/>
  </si>
  <si>
    <t>［５］１（１）オ　精神障害者グループホーム（民間）</t>
    <rPh sb="9" eb="11">
      <t>セイシン</t>
    </rPh>
    <rPh sb="11" eb="13">
      <t>ショウガイ</t>
    </rPh>
    <rPh sb="13" eb="14">
      <t>シャ</t>
    </rPh>
    <rPh sb="22" eb="24">
      <t>ミンカン</t>
    </rPh>
    <phoneticPr fontId="3"/>
  </si>
  <si>
    <t>［５］１（７）エイズ対策</t>
    <phoneticPr fontId="1"/>
  </si>
  <si>
    <t>［６］５（３）ダイオキシン類調査</t>
    <phoneticPr fontId="3"/>
  </si>
  <si>
    <t>［５］２（４）高齢者総合相談センター</t>
    <rPh sb="7" eb="10">
      <t>コウレイシャ</t>
    </rPh>
    <rPh sb="10" eb="12">
      <t>ソウゴウ</t>
    </rPh>
    <rPh sb="12" eb="14">
      <t>ソウダン</t>
    </rPh>
    <phoneticPr fontId="3"/>
  </si>
  <si>
    <t>［５］２（７）シルバー人材センター</t>
    <phoneticPr fontId="3"/>
  </si>
  <si>
    <t>［５］３（３）ウ　心身障害児通所訓練施設</t>
    <phoneticPr fontId="3"/>
  </si>
  <si>
    <t>［５］４（１）児童館</t>
    <phoneticPr fontId="3"/>
  </si>
  <si>
    <t>［５］４（２）子ども未来プラザ</t>
    <rPh sb="7" eb="8">
      <t>コ</t>
    </rPh>
    <rPh sb="10" eb="12">
      <t>ミライ</t>
    </rPh>
    <phoneticPr fontId="3"/>
  </si>
  <si>
    <t>［５］４（４）ア　区立</t>
    <phoneticPr fontId="3"/>
  </si>
  <si>
    <t>［５］４（４）エ　保育園入園状況</t>
    <phoneticPr fontId="3"/>
  </si>
  <si>
    <t>［５］４（４）イ　私立</t>
    <phoneticPr fontId="3"/>
  </si>
  <si>
    <t>［５］４（４）ウ　認定こども園</t>
    <rPh sb="9" eb="11">
      <t>ニンテイ</t>
    </rPh>
    <rPh sb="14" eb="15">
      <t>エン</t>
    </rPh>
    <phoneticPr fontId="3"/>
  </si>
  <si>
    <t>［５］４（５）特別保育実施状況</t>
    <phoneticPr fontId="3"/>
  </si>
  <si>
    <t>［５］４（７）小規模保育事業</t>
    <rPh sb="7" eb="10">
      <t>ショウキボ</t>
    </rPh>
    <rPh sb="10" eb="12">
      <t>ホイク</t>
    </rPh>
    <rPh sb="12" eb="14">
      <t>ジギョウ</t>
    </rPh>
    <phoneticPr fontId="3"/>
  </si>
  <si>
    <t>［５］４（８）認証保育所</t>
    <rPh sb="7" eb="9">
      <t>ニンショウ</t>
    </rPh>
    <rPh sb="9" eb="11">
      <t>ホイク</t>
    </rPh>
    <rPh sb="11" eb="12">
      <t>ショ</t>
    </rPh>
    <phoneticPr fontId="3"/>
  </si>
  <si>
    <t>［５］４（11）児童手当・児童育成手当・児童扶養手当・</t>
    <rPh sb="8" eb="10">
      <t>ジドウ</t>
    </rPh>
    <rPh sb="10" eb="12">
      <t>テアテ</t>
    </rPh>
    <rPh sb="13" eb="15">
      <t>ジドウ</t>
    </rPh>
    <rPh sb="15" eb="17">
      <t>イクセイ</t>
    </rPh>
    <rPh sb="17" eb="19">
      <t>テア</t>
    </rPh>
    <rPh sb="20" eb="22">
      <t>ジドウ</t>
    </rPh>
    <rPh sb="22" eb="24">
      <t>フヨウ</t>
    </rPh>
    <rPh sb="24" eb="26">
      <t>テアテ</t>
    </rPh>
    <phoneticPr fontId="3"/>
  </si>
  <si>
    <t>［５］４（12）ひとり親家庭等医療費助成</t>
    <rPh sb="14" eb="15">
      <t>ナド</t>
    </rPh>
    <rPh sb="18" eb="20">
      <t>ジョセイ</t>
    </rPh>
    <phoneticPr fontId="3"/>
  </si>
  <si>
    <t>［５］４（14）子ども医療費助成</t>
    <rPh sb="8" eb="9">
      <t>コ</t>
    </rPh>
    <rPh sb="14" eb="16">
      <t>ジョセイ</t>
    </rPh>
    <phoneticPr fontId="3"/>
  </si>
  <si>
    <t>［５］４（15）母子生活支援施設</t>
    <phoneticPr fontId="3"/>
  </si>
  <si>
    <t>［５］４（16）児童福祉施設</t>
    <rPh sb="8" eb="10">
      <t>ジドウ</t>
    </rPh>
    <rPh sb="10" eb="12">
      <t>フクシ</t>
    </rPh>
    <rPh sb="12" eb="14">
      <t>シセツ</t>
    </rPh>
    <phoneticPr fontId="3"/>
  </si>
  <si>
    <t>［５］４（６）家庭的保育事業</t>
    <rPh sb="7" eb="10">
      <t>カテイテキ</t>
    </rPh>
    <rPh sb="10" eb="12">
      <t>ホイク</t>
    </rPh>
    <rPh sb="12" eb="14">
      <t>ジギョウ</t>
    </rPh>
    <phoneticPr fontId="3"/>
  </si>
  <si>
    <t>［１］７　乳幼児人口</t>
    <phoneticPr fontId="3"/>
  </si>
  <si>
    <t>［５］４（４）イ　私立（続き）</t>
    <rPh sb="12" eb="13">
      <t>ツヅ</t>
    </rPh>
    <phoneticPr fontId="3"/>
  </si>
  <si>
    <t>［７］１（３）ウ　私立幼稚園</t>
    <rPh sb="9" eb="11">
      <t>シリツ</t>
    </rPh>
    <phoneticPr fontId="3"/>
  </si>
  <si>
    <t>［５］１（８）乳幼児健康診査</t>
    <phoneticPr fontId="1"/>
  </si>
  <si>
    <t>［５］４（３）子ども総合センター</t>
    <rPh sb="7" eb="8">
      <t>コ</t>
    </rPh>
    <rPh sb="10" eb="12">
      <t>ソウゴウ</t>
    </rPh>
    <phoneticPr fontId="3"/>
  </si>
  <si>
    <t>［６］３（１）道路（橋を含む）</t>
    <phoneticPr fontId="1"/>
  </si>
  <si>
    <t>［６］３（２）橋梁</t>
    <phoneticPr fontId="1"/>
  </si>
  <si>
    <t>［６］３（３）交通安全施設</t>
    <phoneticPr fontId="1"/>
  </si>
  <si>
    <t>［６］３（４）自転車駐車場・置場</t>
    <phoneticPr fontId="1"/>
  </si>
  <si>
    <t>［６］３（５）自動車駐車場</t>
    <phoneticPr fontId="1"/>
  </si>
  <si>
    <t>［６］３（７）葛飾区内における10年間の交通事故発生状況</t>
    <rPh sb="9" eb="11">
      <t>クナイ</t>
    </rPh>
    <rPh sb="17" eb="19">
      <t>ネンカン</t>
    </rPh>
    <phoneticPr fontId="3"/>
  </si>
  <si>
    <t>［６］４（１）公園・児童遊園・民間遊び場</t>
    <phoneticPr fontId="1"/>
  </si>
  <si>
    <t>［６］４（２）主なコミュニティ道路・緑道</t>
    <phoneticPr fontId="1"/>
  </si>
  <si>
    <t>［６］４（８）水路の埋立て</t>
    <phoneticPr fontId="1"/>
  </si>
  <si>
    <t>［６］４（10）河川</t>
    <phoneticPr fontId="3"/>
  </si>
  <si>
    <t>［６］４（４）街路樹</t>
    <phoneticPr fontId="1"/>
  </si>
  <si>
    <t>［６］５（９）その他のリサイクル</t>
    <phoneticPr fontId="1"/>
  </si>
  <si>
    <t>［６］１（３）地区計画</t>
    <phoneticPr fontId="1"/>
  </si>
  <si>
    <t>［６］１（４）用途地域</t>
    <phoneticPr fontId="1"/>
  </si>
  <si>
    <t>［６］１（５）用途地域以外の地域地区</t>
    <phoneticPr fontId="1"/>
  </si>
  <si>
    <t>［６］１（６）生産緑地</t>
    <rPh sb="7" eb="9">
      <t>セイサン</t>
    </rPh>
    <rPh sb="9" eb="11">
      <t>リョクチ</t>
    </rPh>
    <phoneticPr fontId="3"/>
  </si>
  <si>
    <t>［５］２（８）高齢者向け住宅</t>
    <phoneticPr fontId="1"/>
  </si>
  <si>
    <t>［６］１（２）区営住宅等</t>
    <rPh sb="9" eb="11">
      <t>ジュウタク</t>
    </rPh>
    <rPh sb="11" eb="12">
      <t>トウ</t>
    </rPh>
    <phoneticPr fontId="3"/>
  </si>
  <si>
    <t>［６］２（７）細街路拡幅整備</t>
    <phoneticPr fontId="1"/>
  </si>
  <si>
    <t>［６］１（１）建築物確認数（住宅利用別）</t>
    <phoneticPr fontId="3"/>
  </si>
  <si>
    <t>［６］４（３）ア　公園（区立）</t>
    <rPh sb="12" eb="14">
      <t>クリツ</t>
    </rPh>
    <phoneticPr fontId="3"/>
  </si>
  <si>
    <t>［６］４（３）イ　条例設置公園</t>
    <rPh sb="9" eb="11">
      <t>ジョウレイ</t>
    </rPh>
    <rPh sb="11" eb="13">
      <t>セッチ</t>
    </rPh>
    <rPh sb="13" eb="15">
      <t>コウエン</t>
    </rPh>
    <phoneticPr fontId="3"/>
  </si>
  <si>
    <t>［６］４（３）ウ　児童遊園</t>
    <phoneticPr fontId="3"/>
  </si>
  <si>
    <t>［６］４（３）ア　公園（区立）（続き）</t>
    <rPh sb="12" eb="14">
      <t>クリツ</t>
    </rPh>
    <rPh sb="16" eb="17">
      <t>ツヅ</t>
    </rPh>
    <phoneticPr fontId="3"/>
  </si>
  <si>
    <t>［６］４（３）ウ　児童遊園（続き）</t>
    <rPh sb="14" eb="15">
      <t>ツヅ</t>
    </rPh>
    <phoneticPr fontId="3"/>
  </si>
  <si>
    <t>監査事務局</t>
    <rPh sb="0" eb="2">
      <t>カンサ</t>
    </rPh>
    <rPh sb="2" eb="5">
      <t>ジムキョク</t>
    </rPh>
    <phoneticPr fontId="1"/>
  </si>
  <si>
    <t>選挙管理委員会事務局</t>
    <rPh sb="0" eb="2">
      <t>センキョ</t>
    </rPh>
    <rPh sb="2" eb="4">
      <t>カンリ</t>
    </rPh>
    <rPh sb="4" eb="7">
      <t>イインカイ</t>
    </rPh>
    <rPh sb="7" eb="10">
      <t>ジムキョク</t>
    </rPh>
    <phoneticPr fontId="1"/>
  </si>
  <si>
    <t>［２］９　選挙人名簿登録者数</t>
    <phoneticPr fontId="3"/>
  </si>
  <si>
    <t>［２］２　所属会派別議員数</t>
    <phoneticPr fontId="3"/>
  </si>
  <si>
    <t>［２］３　委員会</t>
    <rPh sb="5" eb="8">
      <t>イインカイ</t>
    </rPh>
    <phoneticPr fontId="3"/>
  </si>
  <si>
    <t>［２］１　議員</t>
    <phoneticPr fontId="3"/>
  </si>
  <si>
    <t>［７］１（１）ア　小学校</t>
    <phoneticPr fontId="1"/>
  </si>
  <si>
    <t>［７］１（１）オ　小・中学校学級数の推移</t>
    <phoneticPr fontId="1"/>
  </si>
  <si>
    <t>［７］１（２）都立学校</t>
    <phoneticPr fontId="1"/>
  </si>
  <si>
    <t>［７］１（３）ア　私立中学校</t>
    <rPh sb="9" eb="11">
      <t>シリツ</t>
    </rPh>
    <rPh sb="11" eb="12">
      <t>チュウ</t>
    </rPh>
    <phoneticPr fontId="3"/>
  </si>
  <si>
    <t xml:space="preserve">［７］１（３）イ　私立高等学校 </t>
    <rPh sb="9" eb="11">
      <t>シリツ</t>
    </rPh>
    <rPh sb="11" eb="13">
      <t>コウトウ</t>
    </rPh>
    <phoneticPr fontId="3"/>
  </si>
  <si>
    <t>［７］１（４）校外施設</t>
    <phoneticPr fontId="1"/>
  </si>
  <si>
    <t>［７］１（５）総合教育センター</t>
    <phoneticPr fontId="3"/>
  </si>
  <si>
    <t>［７］１（６）科学教育センター</t>
    <rPh sb="7" eb="9">
      <t>カガク</t>
    </rPh>
    <rPh sb="9" eb="11">
      <t>キョウイク</t>
    </rPh>
    <phoneticPr fontId="3"/>
  </si>
  <si>
    <t>［７］１（８）郷土と天文の博物館</t>
    <phoneticPr fontId="3"/>
  </si>
  <si>
    <t>［７］１（９）生涯学習人材バンク</t>
    <phoneticPr fontId="3"/>
  </si>
  <si>
    <t>［７］２（１）主な施設</t>
    <phoneticPr fontId="1"/>
  </si>
  <si>
    <t>［７］２（３）ポニースクールかつしか</t>
    <phoneticPr fontId="1"/>
  </si>
  <si>
    <t>［７］２（４）にいじゅくプレイパーク</t>
    <phoneticPr fontId="1"/>
  </si>
  <si>
    <t>［７］３（１）区指定・登録文化財</t>
    <phoneticPr fontId="1"/>
  </si>
  <si>
    <t>［７］１（１）ア　小学校（続き）</t>
    <rPh sb="13" eb="14">
      <t>ツヅ</t>
    </rPh>
    <phoneticPr fontId="1"/>
  </si>
  <si>
    <t>［７］１（１）イ　中学校</t>
    <phoneticPr fontId="1"/>
  </si>
  <si>
    <t>［７］１（１）イ　中学校（続き）</t>
    <rPh sb="13" eb="14">
      <t>ツヅ</t>
    </rPh>
    <phoneticPr fontId="1"/>
  </si>
  <si>
    <t>［７］１（１）ウ　幼稚園</t>
    <rPh sb="9" eb="12">
      <t>ヨウチエン</t>
    </rPh>
    <phoneticPr fontId="3"/>
  </si>
  <si>
    <t>［７］１（１）エ　児童数・生徒数・園児数の推移</t>
    <rPh sb="11" eb="12">
      <t>スウ</t>
    </rPh>
    <phoneticPr fontId="3"/>
  </si>
  <si>
    <t>［７］１（１）カ　小・中学校における不登校児の推移</t>
    <phoneticPr fontId="3"/>
  </si>
  <si>
    <t>［３］２　附属機関（続き）</t>
    <rPh sb="10" eb="11">
      <t>ツヅ</t>
    </rPh>
    <phoneticPr fontId="3"/>
  </si>
  <si>
    <t>［５］４（９）ア　区立</t>
    <phoneticPr fontId="3"/>
  </si>
  <si>
    <t>［５］４（９）ウ　私立</t>
    <phoneticPr fontId="3"/>
  </si>
  <si>
    <t>［５］４（９）ウ　私立（続き）</t>
    <rPh sb="12" eb="13">
      <t>ツヅ</t>
    </rPh>
    <phoneticPr fontId="3"/>
  </si>
  <si>
    <t>［７］２（２）利用状況</t>
    <phoneticPr fontId="3"/>
  </si>
  <si>
    <t>［７］１（７）図書館</t>
    <phoneticPr fontId="3"/>
  </si>
  <si>
    <t>２　数字の表示単位未満は、四捨五入することを原則とする。</t>
    <rPh sb="2" eb="4">
      <t>スウジ</t>
    </rPh>
    <rPh sb="5" eb="7">
      <t>ヒョウジ</t>
    </rPh>
    <rPh sb="7" eb="9">
      <t>タンイ</t>
    </rPh>
    <rPh sb="9" eb="11">
      <t>ミマン</t>
    </rPh>
    <rPh sb="13" eb="17">
      <t>シシャゴニュウ</t>
    </rPh>
    <rPh sb="22" eb="24">
      <t>ゲンソク</t>
    </rPh>
    <phoneticPr fontId="3"/>
  </si>
  <si>
    <t>　そのため、合計の数字と内訳の計とが一致しない場合がある。</t>
    <phoneticPr fontId="1"/>
  </si>
  <si>
    <t>政策経営部　政策企画課</t>
    <rPh sb="0" eb="2">
      <t>セイサク</t>
    </rPh>
    <rPh sb="2" eb="4">
      <t>ケイエイ</t>
    </rPh>
    <rPh sb="4" eb="5">
      <t>ブ</t>
    </rPh>
    <rPh sb="6" eb="8">
      <t>セイサク</t>
    </rPh>
    <rPh sb="8" eb="10">
      <t>キカク</t>
    </rPh>
    <rPh sb="10" eb="11">
      <t>カ</t>
    </rPh>
    <phoneticPr fontId="1"/>
  </si>
  <si>
    <t>政策経営部　財政課</t>
    <rPh sb="6" eb="8">
      <t>ザイセイ</t>
    </rPh>
    <rPh sb="8" eb="9">
      <t>カ</t>
    </rPh>
    <phoneticPr fontId="1"/>
  </si>
  <si>
    <t>政策経営部　情報システム課</t>
    <rPh sb="6" eb="8">
      <t>ジョウホウ</t>
    </rPh>
    <rPh sb="12" eb="13">
      <t>カ</t>
    </rPh>
    <phoneticPr fontId="1"/>
  </si>
  <si>
    <t>総務部　総務課</t>
    <rPh sb="0" eb="2">
      <t>ソウム</t>
    </rPh>
    <rPh sb="2" eb="3">
      <t>ブ</t>
    </rPh>
    <rPh sb="4" eb="6">
      <t>ソウム</t>
    </rPh>
    <rPh sb="6" eb="7">
      <t>カ</t>
    </rPh>
    <phoneticPr fontId="1"/>
  </si>
  <si>
    <t>総務部　秘書課</t>
    <rPh sb="4" eb="7">
      <t>ヒショカ</t>
    </rPh>
    <phoneticPr fontId="1"/>
  </si>
  <si>
    <t>総務部　広報課</t>
    <rPh sb="4" eb="7">
      <t>コウホウカ</t>
    </rPh>
    <phoneticPr fontId="1"/>
  </si>
  <si>
    <t>総務部　すぐやる課</t>
    <rPh sb="8" eb="9">
      <t>カ</t>
    </rPh>
    <phoneticPr fontId="1"/>
  </si>
  <si>
    <t>総務部　人権推進課</t>
    <rPh sb="4" eb="6">
      <t>ジンケン</t>
    </rPh>
    <rPh sb="6" eb="8">
      <t>スイシン</t>
    </rPh>
    <rPh sb="8" eb="9">
      <t>カ</t>
    </rPh>
    <phoneticPr fontId="1"/>
  </si>
  <si>
    <t>総務部　人事課</t>
    <rPh sb="4" eb="6">
      <t>ジンジ</t>
    </rPh>
    <rPh sb="6" eb="7">
      <t>カ</t>
    </rPh>
    <phoneticPr fontId="1"/>
  </si>
  <si>
    <t>総務部　人材育成課</t>
    <rPh sb="4" eb="6">
      <t>ジンザイ</t>
    </rPh>
    <rPh sb="6" eb="8">
      <t>イクセイ</t>
    </rPh>
    <rPh sb="8" eb="9">
      <t>カ</t>
    </rPh>
    <phoneticPr fontId="1"/>
  </si>
  <si>
    <t>総務部　契約管財課</t>
    <rPh sb="4" eb="6">
      <t>ケイヤク</t>
    </rPh>
    <rPh sb="6" eb="8">
      <t>カンザイ</t>
    </rPh>
    <rPh sb="8" eb="9">
      <t>カ</t>
    </rPh>
    <phoneticPr fontId="1"/>
  </si>
  <si>
    <t>総務部　収納対策課</t>
    <rPh sb="4" eb="6">
      <t>シュウノウ</t>
    </rPh>
    <rPh sb="6" eb="9">
      <t>タイサクカ</t>
    </rPh>
    <phoneticPr fontId="1"/>
  </si>
  <si>
    <t>総務部　税務課</t>
    <rPh sb="4" eb="7">
      <t>ゼイムカ</t>
    </rPh>
    <phoneticPr fontId="1"/>
  </si>
  <si>
    <t>施設部　施設管理課</t>
    <rPh sb="0" eb="2">
      <t>シセツ</t>
    </rPh>
    <rPh sb="2" eb="3">
      <t>ブ</t>
    </rPh>
    <rPh sb="4" eb="6">
      <t>シセツ</t>
    </rPh>
    <rPh sb="6" eb="8">
      <t>カンリ</t>
    </rPh>
    <rPh sb="8" eb="9">
      <t>カ</t>
    </rPh>
    <phoneticPr fontId="1"/>
  </si>
  <si>
    <t>施設部　営繕課</t>
    <rPh sb="4" eb="6">
      <t>エイゼン</t>
    </rPh>
    <rPh sb="6" eb="7">
      <t>カ</t>
    </rPh>
    <phoneticPr fontId="1"/>
  </si>
  <si>
    <t>施設部　施設維持課</t>
    <rPh sb="4" eb="6">
      <t>シセツ</t>
    </rPh>
    <rPh sb="6" eb="9">
      <t>イジカ</t>
    </rPh>
    <phoneticPr fontId="1"/>
  </si>
  <si>
    <t>地域振興部　地域振興課（地区センターを含む）</t>
    <rPh sb="0" eb="2">
      <t>チイキ</t>
    </rPh>
    <rPh sb="2" eb="4">
      <t>シンコウ</t>
    </rPh>
    <rPh sb="4" eb="5">
      <t>ブ</t>
    </rPh>
    <rPh sb="6" eb="8">
      <t>チイキ</t>
    </rPh>
    <rPh sb="8" eb="10">
      <t>シンコウ</t>
    </rPh>
    <rPh sb="10" eb="11">
      <t>カ</t>
    </rPh>
    <rPh sb="12" eb="14">
      <t>チク</t>
    </rPh>
    <rPh sb="19" eb="20">
      <t>フク</t>
    </rPh>
    <phoneticPr fontId="1"/>
  </si>
  <si>
    <t>地域振興部　戸籍住民課（区民事務所を含む）</t>
    <rPh sb="6" eb="8">
      <t>コセキ</t>
    </rPh>
    <rPh sb="8" eb="11">
      <t>ジュウミンカ</t>
    </rPh>
    <rPh sb="12" eb="14">
      <t>クミン</t>
    </rPh>
    <rPh sb="14" eb="16">
      <t>ジム</t>
    </rPh>
    <rPh sb="16" eb="17">
      <t>ショ</t>
    </rPh>
    <rPh sb="18" eb="19">
      <t>フク</t>
    </rPh>
    <phoneticPr fontId="1"/>
  </si>
  <si>
    <t>地域振興部　危機管理課</t>
    <rPh sb="6" eb="8">
      <t>キキ</t>
    </rPh>
    <rPh sb="8" eb="10">
      <t>カンリ</t>
    </rPh>
    <rPh sb="10" eb="11">
      <t>カ</t>
    </rPh>
    <phoneticPr fontId="1"/>
  </si>
  <si>
    <t>地域振興部　地域防災課</t>
    <rPh sb="6" eb="8">
      <t>チイキ</t>
    </rPh>
    <rPh sb="8" eb="10">
      <t>ボウサイ</t>
    </rPh>
    <rPh sb="10" eb="11">
      <t>カ</t>
    </rPh>
    <phoneticPr fontId="1"/>
  </si>
  <si>
    <t>地域振興部　生活安全課</t>
    <rPh sb="6" eb="8">
      <t>セイカツ</t>
    </rPh>
    <rPh sb="8" eb="11">
      <t>アンゼンカ</t>
    </rPh>
    <phoneticPr fontId="1"/>
  </si>
  <si>
    <t>地域振興部　文化国際課</t>
    <rPh sb="6" eb="8">
      <t>ブンカ</t>
    </rPh>
    <rPh sb="8" eb="10">
      <t>コクサイ</t>
    </rPh>
    <rPh sb="10" eb="11">
      <t>カ</t>
    </rPh>
    <phoneticPr fontId="1"/>
  </si>
  <si>
    <t>環境部　環境課</t>
    <rPh sb="0" eb="3">
      <t>カンキョウブ</t>
    </rPh>
    <rPh sb="4" eb="6">
      <t>カンキョウ</t>
    </rPh>
    <rPh sb="6" eb="7">
      <t>カ</t>
    </rPh>
    <phoneticPr fontId="1"/>
  </si>
  <si>
    <t>産業観光部　産業経済課（消費生活センターを含む）</t>
    <rPh sb="0" eb="2">
      <t>サンギョウ</t>
    </rPh>
    <rPh sb="2" eb="4">
      <t>カンコウ</t>
    </rPh>
    <rPh sb="4" eb="5">
      <t>ブ</t>
    </rPh>
    <rPh sb="6" eb="8">
      <t>サンギョウ</t>
    </rPh>
    <rPh sb="8" eb="10">
      <t>ケイザイ</t>
    </rPh>
    <rPh sb="10" eb="11">
      <t>カ</t>
    </rPh>
    <rPh sb="12" eb="14">
      <t>ショウヒ</t>
    </rPh>
    <rPh sb="14" eb="16">
      <t>セイカツ</t>
    </rPh>
    <rPh sb="21" eb="22">
      <t>フク</t>
    </rPh>
    <phoneticPr fontId="1"/>
  </si>
  <si>
    <t>産業観光部　商工振興課</t>
    <rPh sb="6" eb="8">
      <t>ショウコウ</t>
    </rPh>
    <rPh sb="8" eb="11">
      <t>シンコウカ</t>
    </rPh>
    <phoneticPr fontId="1"/>
  </si>
  <si>
    <t>産業観光部　観光課</t>
    <rPh sb="6" eb="9">
      <t>カンコウカ</t>
    </rPh>
    <phoneticPr fontId="1"/>
  </si>
  <si>
    <t>環境部　リサイクル清掃課</t>
    <rPh sb="9" eb="11">
      <t>セイソウ</t>
    </rPh>
    <rPh sb="11" eb="12">
      <t>カ</t>
    </rPh>
    <phoneticPr fontId="1"/>
  </si>
  <si>
    <t>環境部　清掃事務所</t>
    <rPh sb="4" eb="6">
      <t>セイソウ</t>
    </rPh>
    <rPh sb="6" eb="8">
      <t>ジム</t>
    </rPh>
    <rPh sb="8" eb="9">
      <t>ショ</t>
    </rPh>
    <phoneticPr fontId="1"/>
  </si>
  <si>
    <t>福祉部　福祉管理課</t>
    <rPh sb="0" eb="2">
      <t>フクシ</t>
    </rPh>
    <rPh sb="2" eb="3">
      <t>ブ</t>
    </rPh>
    <rPh sb="4" eb="6">
      <t>フクシ</t>
    </rPh>
    <rPh sb="6" eb="9">
      <t>カンリカ</t>
    </rPh>
    <phoneticPr fontId="1"/>
  </si>
  <si>
    <t>福祉部　高齢者支援課（シニア活動支援センター含む）</t>
    <rPh sb="4" eb="7">
      <t>コウレイシャ</t>
    </rPh>
    <rPh sb="7" eb="9">
      <t>シエン</t>
    </rPh>
    <rPh sb="9" eb="10">
      <t>カ</t>
    </rPh>
    <rPh sb="14" eb="16">
      <t>カツドウ</t>
    </rPh>
    <rPh sb="16" eb="18">
      <t>シエン</t>
    </rPh>
    <rPh sb="22" eb="23">
      <t>フク</t>
    </rPh>
    <phoneticPr fontId="1"/>
  </si>
  <si>
    <t>福祉部　障害福祉課</t>
    <rPh sb="4" eb="6">
      <t>ショウガイ</t>
    </rPh>
    <rPh sb="6" eb="9">
      <t>フクシカ</t>
    </rPh>
    <phoneticPr fontId="1"/>
  </si>
  <si>
    <t>福祉部　障害者施設課</t>
    <rPh sb="4" eb="7">
      <t>ショウガイシャ</t>
    </rPh>
    <rPh sb="7" eb="10">
      <t>シセツカ</t>
    </rPh>
    <phoneticPr fontId="1"/>
  </si>
  <si>
    <t>福祉部　国保年金課</t>
    <rPh sb="4" eb="6">
      <t>コクホ</t>
    </rPh>
    <rPh sb="6" eb="8">
      <t>ネンキン</t>
    </rPh>
    <rPh sb="8" eb="9">
      <t>カ</t>
    </rPh>
    <phoneticPr fontId="1"/>
  </si>
  <si>
    <t>福祉部　介護保険課</t>
    <rPh sb="4" eb="6">
      <t>カイゴ</t>
    </rPh>
    <rPh sb="6" eb="8">
      <t>ホケン</t>
    </rPh>
    <rPh sb="8" eb="9">
      <t>カ</t>
    </rPh>
    <phoneticPr fontId="1"/>
  </si>
  <si>
    <t>福祉部　西生活課・東生活課</t>
    <rPh sb="4" eb="5">
      <t>ニシ</t>
    </rPh>
    <rPh sb="5" eb="7">
      <t>セイカツ</t>
    </rPh>
    <rPh sb="7" eb="8">
      <t>カ</t>
    </rPh>
    <rPh sb="9" eb="10">
      <t>ヒガシ</t>
    </rPh>
    <rPh sb="10" eb="12">
      <t>セイカツ</t>
    </rPh>
    <rPh sb="12" eb="13">
      <t>カ</t>
    </rPh>
    <phoneticPr fontId="1"/>
  </si>
  <si>
    <t>健康部　地域保健課</t>
    <rPh sb="0" eb="2">
      <t>ケンコウ</t>
    </rPh>
    <rPh sb="2" eb="3">
      <t>ブ</t>
    </rPh>
    <rPh sb="4" eb="6">
      <t>チイキ</t>
    </rPh>
    <rPh sb="6" eb="8">
      <t>ホケン</t>
    </rPh>
    <rPh sb="8" eb="9">
      <t>カ</t>
    </rPh>
    <phoneticPr fontId="1"/>
  </si>
  <si>
    <t>健康部　生活衛生課</t>
    <rPh sb="4" eb="6">
      <t>セイカツ</t>
    </rPh>
    <rPh sb="6" eb="9">
      <t>エイセイカ</t>
    </rPh>
    <phoneticPr fontId="1"/>
  </si>
  <si>
    <t>健康部　健康づくり課</t>
    <rPh sb="4" eb="6">
      <t>ケンコウ</t>
    </rPh>
    <rPh sb="9" eb="10">
      <t>カ</t>
    </rPh>
    <phoneticPr fontId="1"/>
  </si>
  <si>
    <t>健康部　保健予防課</t>
    <rPh sb="0" eb="2">
      <t>ケンコウ</t>
    </rPh>
    <rPh sb="2" eb="3">
      <t>ブ</t>
    </rPh>
    <rPh sb="4" eb="6">
      <t>ホケン</t>
    </rPh>
    <rPh sb="6" eb="9">
      <t>ヨボウカホケンヨボウカ</t>
    </rPh>
    <phoneticPr fontId="1"/>
  </si>
  <si>
    <t>健康部　青戸保健センター</t>
    <rPh sb="0" eb="2">
      <t>ケンコウ</t>
    </rPh>
    <rPh sb="2" eb="3">
      <t>ブ</t>
    </rPh>
    <rPh sb="4" eb="6">
      <t>アオト</t>
    </rPh>
    <rPh sb="6" eb="8">
      <t>ホケン</t>
    </rPh>
    <phoneticPr fontId="1"/>
  </si>
  <si>
    <t>健康部　金町保健センター</t>
    <rPh sb="4" eb="6">
      <t>カナマチ</t>
    </rPh>
    <rPh sb="6" eb="8">
      <t>ホケン</t>
    </rPh>
    <phoneticPr fontId="1"/>
  </si>
  <si>
    <t>子育て支援部　育成課</t>
    <rPh sb="0" eb="2">
      <t>コソダ</t>
    </rPh>
    <rPh sb="3" eb="5">
      <t>シエン</t>
    </rPh>
    <rPh sb="5" eb="6">
      <t>ブ</t>
    </rPh>
    <rPh sb="7" eb="9">
      <t>イクセイ</t>
    </rPh>
    <rPh sb="9" eb="10">
      <t>カ</t>
    </rPh>
    <phoneticPr fontId="1"/>
  </si>
  <si>
    <t>子育て支援部　子育て支援課</t>
    <rPh sb="7" eb="9">
      <t>コソダ</t>
    </rPh>
    <rPh sb="10" eb="12">
      <t>シエン</t>
    </rPh>
    <rPh sb="12" eb="13">
      <t>カ</t>
    </rPh>
    <phoneticPr fontId="1"/>
  </si>
  <si>
    <t>子育て支援部　保育課</t>
    <rPh sb="7" eb="9">
      <t>ホイク</t>
    </rPh>
    <rPh sb="9" eb="10">
      <t>カ</t>
    </rPh>
    <phoneticPr fontId="1"/>
  </si>
  <si>
    <t>子育て支援部　子ども家庭支援課</t>
    <rPh sb="7" eb="8">
      <t>コ</t>
    </rPh>
    <rPh sb="10" eb="12">
      <t>カテイ</t>
    </rPh>
    <rPh sb="12" eb="14">
      <t>シエン</t>
    </rPh>
    <rPh sb="14" eb="15">
      <t>カ</t>
    </rPh>
    <phoneticPr fontId="1"/>
  </si>
  <si>
    <t>子育て支援部　児童相談所開設準備室</t>
    <rPh sb="7" eb="9">
      <t>ジドウ</t>
    </rPh>
    <rPh sb="9" eb="11">
      <t>ソウダン</t>
    </rPh>
    <rPh sb="11" eb="12">
      <t>ジョ</t>
    </rPh>
    <rPh sb="12" eb="14">
      <t>カイセツ</t>
    </rPh>
    <rPh sb="14" eb="17">
      <t>ジュンビシツ</t>
    </rPh>
    <phoneticPr fontId="1"/>
  </si>
  <si>
    <t>子育て支援部　子ども応援課</t>
    <rPh sb="7" eb="8">
      <t>コ</t>
    </rPh>
    <rPh sb="10" eb="12">
      <t>オウエン</t>
    </rPh>
    <rPh sb="12" eb="13">
      <t>カ</t>
    </rPh>
    <phoneticPr fontId="1"/>
  </si>
  <si>
    <t>都市整備部　調整課</t>
    <rPh sb="0" eb="2">
      <t>トシ</t>
    </rPh>
    <rPh sb="2" eb="4">
      <t>セイビ</t>
    </rPh>
    <rPh sb="4" eb="5">
      <t>ブ</t>
    </rPh>
    <rPh sb="6" eb="8">
      <t>チョウセイ</t>
    </rPh>
    <rPh sb="8" eb="9">
      <t>カ</t>
    </rPh>
    <phoneticPr fontId="1"/>
  </si>
  <si>
    <t>都市整備部　交通政策課</t>
    <rPh sb="6" eb="8">
      <t>コウツウ</t>
    </rPh>
    <rPh sb="8" eb="11">
      <t>セイサクカ</t>
    </rPh>
    <phoneticPr fontId="1"/>
  </si>
  <si>
    <t>都市整備部　都市計画課</t>
    <rPh sb="6" eb="8">
      <t>トシ</t>
    </rPh>
    <rPh sb="8" eb="10">
      <t>ケイカク</t>
    </rPh>
    <rPh sb="10" eb="11">
      <t>カ</t>
    </rPh>
    <phoneticPr fontId="1"/>
  </si>
  <si>
    <t>都市整備部　住環境整備課</t>
    <rPh sb="6" eb="9">
      <t>ジュウカンキョウ</t>
    </rPh>
    <rPh sb="9" eb="11">
      <t>セイビ</t>
    </rPh>
    <rPh sb="11" eb="12">
      <t>カ</t>
    </rPh>
    <phoneticPr fontId="1"/>
  </si>
  <si>
    <t>都市整備部　建築課</t>
    <rPh sb="6" eb="9">
      <t>ケンチクカ</t>
    </rPh>
    <phoneticPr fontId="1"/>
  </si>
  <si>
    <t>都市整備部　道路管理課</t>
    <rPh sb="6" eb="8">
      <t>ドウロ</t>
    </rPh>
    <rPh sb="8" eb="10">
      <t>カンリ</t>
    </rPh>
    <rPh sb="10" eb="11">
      <t>カ</t>
    </rPh>
    <phoneticPr fontId="1"/>
  </si>
  <si>
    <t>都市整備部　道路建設課</t>
    <rPh sb="6" eb="8">
      <t>ドウロ</t>
    </rPh>
    <rPh sb="8" eb="10">
      <t>ケンセツ</t>
    </rPh>
    <rPh sb="10" eb="11">
      <t>カ</t>
    </rPh>
    <phoneticPr fontId="1"/>
  </si>
  <si>
    <t>都市整備部　道路補修課</t>
    <rPh sb="6" eb="8">
      <t>ドウロ</t>
    </rPh>
    <rPh sb="8" eb="10">
      <t>ホシュウ</t>
    </rPh>
    <rPh sb="10" eb="11">
      <t>カ</t>
    </rPh>
    <phoneticPr fontId="1"/>
  </si>
  <si>
    <t>都市整備部　公園課</t>
    <rPh sb="6" eb="9">
      <t>コウエンカ</t>
    </rPh>
    <phoneticPr fontId="1"/>
  </si>
  <si>
    <t>会計管理室　会計管理課</t>
    <rPh sb="0" eb="2">
      <t>カイケイ</t>
    </rPh>
    <rPh sb="2" eb="4">
      <t>カンリ</t>
    </rPh>
    <rPh sb="4" eb="5">
      <t>シツ</t>
    </rPh>
    <rPh sb="6" eb="8">
      <t>カイケイ</t>
    </rPh>
    <rPh sb="8" eb="10">
      <t>カンリ</t>
    </rPh>
    <rPh sb="10" eb="11">
      <t>カ</t>
    </rPh>
    <phoneticPr fontId="1"/>
  </si>
  <si>
    <t>教育委員会事務局　教育総務課</t>
    <rPh sb="0" eb="2">
      <t>キョウイク</t>
    </rPh>
    <rPh sb="2" eb="5">
      <t>イインカイ</t>
    </rPh>
    <rPh sb="5" eb="8">
      <t>ジムキョク</t>
    </rPh>
    <rPh sb="9" eb="11">
      <t>キョウイク</t>
    </rPh>
    <rPh sb="11" eb="14">
      <t>ソウムカ</t>
    </rPh>
    <phoneticPr fontId="1"/>
  </si>
  <si>
    <t>教育委員会事務局　学務課</t>
    <rPh sb="9" eb="12">
      <t>ガクムカ</t>
    </rPh>
    <phoneticPr fontId="1"/>
  </si>
  <si>
    <t>教育委員会事務局　指導室（総合教育センター、科学教育センターを含む）</t>
    <rPh sb="9" eb="11">
      <t>シドウ</t>
    </rPh>
    <rPh sb="11" eb="12">
      <t>シツ</t>
    </rPh>
    <rPh sb="13" eb="15">
      <t>ソウゴウ</t>
    </rPh>
    <rPh sb="15" eb="17">
      <t>キョウイク</t>
    </rPh>
    <rPh sb="22" eb="24">
      <t>カガク</t>
    </rPh>
    <rPh sb="24" eb="26">
      <t>キョウイク</t>
    </rPh>
    <rPh sb="31" eb="32">
      <t>フク</t>
    </rPh>
    <phoneticPr fontId="1"/>
  </si>
  <si>
    <t>教育委員会事務局　地域教育課</t>
    <rPh sb="9" eb="11">
      <t>チイキ</t>
    </rPh>
    <rPh sb="11" eb="13">
      <t>キョウイク</t>
    </rPh>
    <rPh sb="13" eb="14">
      <t>カ</t>
    </rPh>
    <phoneticPr fontId="1"/>
  </si>
  <si>
    <t>教育委員会事務局　放課後支援課</t>
    <rPh sb="9" eb="12">
      <t>ホウカゴ</t>
    </rPh>
    <rPh sb="12" eb="14">
      <t>シエン</t>
    </rPh>
    <rPh sb="14" eb="15">
      <t>カ</t>
    </rPh>
    <phoneticPr fontId="1"/>
  </si>
  <si>
    <t>教育委員会事務局　生涯学習課</t>
    <rPh sb="9" eb="14">
      <t>ショウガイガクシュウカ</t>
    </rPh>
    <phoneticPr fontId="1"/>
  </si>
  <si>
    <t>教育委員会事務局　生涯スポーツ課</t>
    <rPh sb="9" eb="11">
      <t>ショウガイ</t>
    </rPh>
    <rPh sb="15" eb="16">
      <t>カ</t>
    </rPh>
    <phoneticPr fontId="1"/>
  </si>
  <si>
    <t>教育委員会事務局　中央図書館</t>
    <rPh sb="9" eb="11">
      <t>チュウオウ</t>
    </rPh>
    <rPh sb="11" eb="14">
      <t>トショカン</t>
    </rPh>
    <phoneticPr fontId="1"/>
  </si>
  <si>
    <t>-</t>
    <phoneticPr fontId="1"/>
  </si>
  <si>
    <t>目次内リンク</t>
    <rPh sb="0" eb="2">
      <t>モクジ</t>
    </rPh>
    <rPh sb="2" eb="3">
      <t>ナイ</t>
    </rPh>
    <phoneticPr fontId="1"/>
  </si>
  <si>
    <t>［６］２（６）災害時の飲料水等の確保</t>
    <phoneticPr fontId="3"/>
  </si>
  <si>
    <t>［５］１（１）ウ　精神障害者通所訓練施設</t>
    <rPh sb="14" eb="15">
      <t>ツウ</t>
    </rPh>
    <rPh sb="15" eb="16">
      <t>ショ</t>
    </rPh>
    <rPh sb="16" eb="18">
      <t>クンレン</t>
    </rPh>
    <rPh sb="18" eb="20">
      <t>シセツ</t>
    </rPh>
    <phoneticPr fontId="3"/>
  </si>
  <si>
    <t>［５］５（３）かつしかファミリー・サポートセンター</t>
    <phoneticPr fontId="3"/>
  </si>
  <si>
    <t>［６］３（６）自転車対策</t>
    <phoneticPr fontId="3"/>
  </si>
  <si>
    <t>［６］５（７）公衆便所</t>
    <phoneticPr fontId="3"/>
  </si>
  <si>
    <t>［５］４（10）放課後子ども事業（わくわくチャレンジ広場）</t>
    <rPh sb="8" eb="11">
      <t>ホウカゴ</t>
    </rPh>
    <rPh sb="11" eb="12">
      <t>コ</t>
    </rPh>
    <rPh sb="14" eb="16">
      <t>ジギョウ</t>
    </rPh>
    <rPh sb="26" eb="28">
      <t>ヒロバ</t>
    </rPh>
    <phoneticPr fontId="3"/>
  </si>
  <si>
    <t>［１］１　面積・世帯・人口</t>
    <rPh sb="5" eb="7">
      <t>メンセキ</t>
    </rPh>
    <rPh sb="8" eb="10">
      <t>セタイ</t>
    </rPh>
    <rPh sb="11" eb="13">
      <t>ジンコウ</t>
    </rPh>
    <phoneticPr fontId="3"/>
  </si>
  <si>
    <t>［６］５（１）公害問題苦情受付件数</t>
    <rPh sb="7" eb="9">
      <t>コウガイ</t>
    </rPh>
    <rPh sb="9" eb="11">
      <t>モンダイ</t>
    </rPh>
    <rPh sb="11" eb="13">
      <t>クジョウ</t>
    </rPh>
    <rPh sb="13" eb="15">
      <t>ウケツケ</t>
    </rPh>
    <rPh sb="15" eb="17">
      <t>ケンスウ</t>
    </rPh>
    <phoneticPr fontId="3"/>
  </si>
  <si>
    <t>［６］５（２）大気汚染（水元一般環境大気測定局）</t>
    <rPh sb="7" eb="9">
      <t>タイキ</t>
    </rPh>
    <rPh sb="9" eb="11">
      <t>オセン</t>
    </rPh>
    <rPh sb="12" eb="14">
      <t>ミズモト</t>
    </rPh>
    <rPh sb="14" eb="16">
      <t>イッパン</t>
    </rPh>
    <rPh sb="16" eb="18">
      <t>カンキョウ</t>
    </rPh>
    <rPh sb="18" eb="20">
      <t>タイキ</t>
    </rPh>
    <rPh sb="20" eb="22">
      <t>ソクテイ</t>
    </rPh>
    <rPh sb="22" eb="23">
      <t>キョク</t>
    </rPh>
    <phoneticPr fontId="3"/>
  </si>
  <si>
    <t>［５］１（１）イ　診療所</t>
    <rPh sb="9" eb="12">
      <t>シンリョウジョ</t>
    </rPh>
    <phoneticPr fontId="3"/>
  </si>
  <si>
    <t>［５］４（９）ア　区立</t>
    <rPh sb="9" eb="11">
      <t>クリツ</t>
    </rPh>
    <phoneticPr fontId="3"/>
  </si>
  <si>
    <t>［５］４（９）イ　区立学童保育クラブ施設区分</t>
    <rPh sb="9" eb="11">
      <t>クリツ</t>
    </rPh>
    <phoneticPr fontId="3"/>
  </si>
  <si>
    <t>項目</t>
    <rPh sb="0" eb="2">
      <t>コウモク</t>
    </rPh>
    <phoneticPr fontId="77"/>
  </si>
  <si>
    <t>（ア）グラフデータ</t>
    <phoneticPr fontId="1"/>
  </si>
  <si>
    <t>（イ）グラフデータ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</si>
</sst>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6" formatCode="&quot;¥&quot;#,##0;[Red]&quot;¥&quot;\-#,##0"/>
    <numFmt numFmtId="176" formatCode="\(0\)"/>
    <numFmt numFmtId="177" formatCode="0_ "/>
    <numFmt numFmtId="178" formatCode="#,##0_ ;[Red]\-#,##0\ "/>
    <numFmt numFmtId="179" formatCode="#,##0_);[Red]\(#,##0\)"/>
    <numFmt numFmtId="180" formatCode="#,##0.0_ "/>
    <numFmt numFmtId="181" formatCode="#,##0.0_);[Red]\(#,##0.0\)"/>
    <numFmt numFmtId="182" formatCode="#,##0.0;&quot;△ &quot;#,##0.0"/>
    <numFmt numFmtId="183" formatCode="#,##0;&quot;△ &quot;#,##0"/>
    <numFmt numFmtId="184" formatCode="#,##0.0;[Red]\-#,##0.0"/>
    <numFmt numFmtId="185" formatCode="#,##0.000000;&quot;△ &quot;#,##0.000000"/>
    <numFmt numFmtId="186" formatCode="0.0;&quot;△ &quot;0.0"/>
    <numFmt numFmtId="187" formatCode="#,##0&quot;千円&quot;"/>
    <numFmt numFmtId="188" formatCode="0.0%"/>
    <numFmt numFmtId="189" formatCode="#,##0.00_ ;[Red]\-#,##0.00\ "/>
    <numFmt numFmtId="190" formatCode="#,##0.0000;[Red]\-#,##0.0000"/>
    <numFmt numFmtId="191" formatCode="0.00_ "/>
    <numFmt numFmtId="192" formatCode="0.0"/>
    <numFmt numFmtId="193" formatCode="#,##0.0"/>
    <numFmt numFmtId="194" formatCode="#,##0_ "/>
    <numFmt numFmtId="195" formatCode="0.0_ "/>
    <numFmt numFmtId="196" formatCode="0.00_);[Red]\(0.00\)"/>
    <numFmt numFmtId="197" formatCode="#,##0.00_);[Red]\(#,##0.00\)"/>
    <numFmt numFmtId="198" formatCode="[$-411]ge\.m\.d;@"/>
    <numFmt numFmtId="199" formatCode="0.0;[Red]0.0"/>
    <numFmt numFmtId="200" formatCode="&quot;在籍児童総数 ＝ &quot;#,##0&quot;人&quot;"/>
    <numFmt numFmtId="201" formatCode="&quot;定員総数 ＝ &quot;#,##0&quot;人&quot;"/>
    <numFmt numFmtId="202" formatCode="#,##0.0_ ;[Red]\-#,##0.0\ "/>
    <numFmt numFmtId="203" formatCode="0_);[Red]\(0\)"/>
    <numFmt numFmtId="204" formatCode="&quot;入会児童総数 ＝ &quot;#,##0&quot;人&quot;"/>
    <numFmt numFmtId="205" formatCode="#,##0;[Red]#,##0"/>
    <numFmt numFmtId="206" formatCode="\(#,##0\)"/>
    <numFmt numFmtId="207" formatCode="[$-411]gee\.mm\.dd"/>
    <numFmt numFmtId="208" formatCode="#,##0.0;[Red]#,##0.0"/>
    <numFmt numFmtId="209" formatCode="#,##0.000;[Red]\-#,##0.000"/>
    <numFmt numFmtId="210" formatCode="0.000_ "/>
    <numFmt numFmtId="211" formatCode="0.0_);[Red]\(0.0\)"/>
    <numFmt numFmtId="212" formatCode="#,###,###,##0;&quot; -&quot;###,###,##0"/>
    <numFmt numFmtId="213" formatCode="###,###,###,##0;&quot;-&quot;##,###,###,##0"/>
    <numFmt numFmtId="214" formatCode="#,##0_);\(#,##0\)"/>
    <numFmt numFmtId="215" formatCode="#,##0.00_ "/>
  </numFmts>
  <fonts count="90">
    <font>
      <sz val="11"/>
      <color theme="1"/>
      <name val="游ゴシック"/>
      <family val="2"/>
      <scheme val="minor"/>
    </font>
    <font>
      <sz val="6"/>
      <name val="游ゴシック"/>
      <family val="3"/>
      <charset val="128"/>
      <scheme val="minor"/>
    </font>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sz val="12"/>
      <color theme="1"/>
      <name val="ＭＳ ゴシック"/>
      <family val="3"/>
      <charset val="128"/>
    </font>
    <font>
      <sz val="9"/>
      <name val="ＭＳ ゴシック"/>
      <family val="3"/>
      <charset val="128"/>
    </font>
    <font>
      <sz val="6"/>
      <name val="ＭＳ ゴシック"/>
      <family val="3"/>
      <charset val="128"/>
    </font>
    <font>
      <sz val="16"/>
      <name val="ＭＳ ゴシック"/>
      <family val="3"/>
      <charset val="128"/>
    </font>
    <font>
      <sz val="8"/>
      <name val="ＭＳ ゴシック"/>
      <family val="3"/>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5"/>
      <color theme="1"/>
      <name val="ＭＳ ゴシック"/>
      <family val="3"/>
      <charset val="128"/>
    </font>
    <font>
      <sz val="14"/>
      <color theme="1"/>
      <name val="ＭＳ ゴシック"/>
      <family val="3"/>
      <charset val="128"/>
    </font>
    <font>
      <sz val="11"/>
      <name val="ＭＳ Ｐ明朝"/>
      <family val="1"/>
      <charset val="128"/>
    </font>
    <font>
      <sz val="7"/>
      <color theme="1"/>
      <name val="ＭＳ ゴシック"/>
      <family val="3"/>
      <charset val="128"/>
    </font>
    <font>
      <sz val="10"/>
      <name val="ＭＳ Ｐゴシック"/>
      <family val="3"/>
      <charset val="128"/>
    </font>
    <font>
      <u/>
      <sz val="11"/>
      <name val="ＭＳ Ｐゴシック"/>
      <family val="3"/>
      <charset val="128"/>
    </font>
    <font>
      <sz val="11"/>
      <color rgb="FFFF0000"/>
      <name val="ＭＳ Ｐゴシック"/>
      <family val="3"/>
      <charset val="128"/>
    </font>
    <font>
      <sz val="8"/>
      <name val="ＭＳ Ｐゴシック"/>
      <family val="3"/>
      <charset val="128"/>
    </font>
    <font>
      <sz val="16"/>
      <name val="ＭＳ Ｐゴシック"/>
      <family val="3"/>
      <charset val="128"/>
    </font>
    <font>
      <sz val="11"/>
      <color theme="1"/>
      <name val="游ゴシック"/>
      <family val="3"/>
      <charset val="128"/>
      <scheme val="minor"/>
    </font>
    <font>
      <sz val="10"/>
      <color indexed="8"/>
      <name val="ＭＳ 明朝"/>
      <family val="1"/>
      <charset val="128"/>
    </font>
    <font>
      <sz val="11"/>
      <color theme="1"/>
      <name val="游ゴシック"/>
      <family val="2"/>
      <charset val="128"/>
      <scheme val="minor"/>
    </font>
    <font>
      <sz val="11"/>
      <color theme="1"/>
      <name val="游ゴシック"/>
      <family val="2"/>
      <scheme val="minor"/>
    </font>
    <font>
      <sz val="10"/>
      <color theme="1"/>
      <name val="ＭＳ Ｐ明朝"/>
      <family val="1"/>
      <charset val="128"/>
    </font>
    <font>
      <sz val="10"/>
      <color theme="1"/>
      <name val="ＭＳ Ｐゴシック"/>
      <family val="3"/>
      <charset val="128"/>
    </font>
    <font>
      <u/>
      <sz val="10"/>
      <name val="ＭＳ Ｐゴシック"/>
      <family val="3"/>
      <charset val="128"/>
    </font>
    <font>
      <sz val="14"/>
      <name val="ＭＳ Ｐゴシック"/>
      <family val="3"/>
      <charset val="128"/>
    </font>
    <font>
      <sz val="11"/>
      <color indexed="8"/>
      <name val="ＭＳ ゴシック"/>
      <family val="3"/>
      <charset val="128"/>
    </font>
    <font>
      <b/>
      <sz val="11"/>
      <color rgb="FFFF0000"/>
      <name val="ＭＳ ゴシック"/>
      <family val="3"/>
      <charset val="128"/>
    </font>
    <font>
      <sz val="11"/>
      <color rgb="FFFF0000"/>
      <name val="ＭＳ ゴシック"/>
      <family val="3"/>
      <charset val="128"/>
    </font>
    <font>
      <b/>
      <sz val="11"/>
      <color indexed="8"/>
      <name val="ＭＳ ゴシック"/>
      <family val="3"/>
      <charset val="128"/>
    </font>
    <font>
      <b/>
      <sz val="11"/>
      <name val="ＭＳ ゴシック"/>
      <family val="3"/>
      <charset val="128"/>
    </font>
    <font>
      <sz val="6"/>
      <name val="ＭＳ Ｐゴシック"/>
      <family val="2"/>
      <charset val="128"/>
    </font>
    <font>
      <sz val="11"/>
      <color indexed="20"/>
      <name val="ＭＳ Ｐゴシック"/>
      <family val="3"/>
      <charset val="128"/>
    </font>
    <font>
      <sz val="7"/>
      <name val="ＭＳ ゴシック"/>
      <family val="3"/>
      <charset val="128"/>
    </font>
    <font>
      <b/>
      <sz val="11"/>
      <color rgb="FF0000FF"/>
      <name val="ＭＳ Ｐゴシック"/>
      <family val="3"/>
      <charset val="128"/>
    </font>
    <font>
      <sz val="6"/>
      <color indexed="12"/>
      <name val="ＭＳ Ｐゴシック"/>
      <family val="3"/>
      <charset val="128"/>
    </font>
    <font>
      <sz val="12"/>
      <color theme="1"/>
      <name val="ＭＳ Ｐゴシック"/>
      <family val="3"/>
      <charset val="128"/>
    </font>
    <font>
      <sz val="12"/>
      <name val="ＭＳ Ｐゴシック"/>
      <family val="3"/>
      <charset val="128"/>
    </font>
    <font>
      <sz val="8"/>
      <color theme="1"/>
      <name val="ＭＳ ゴシック"/>
      <family val="3"/>
      <charset val="128"/>
    </font>
    <font>
      <sz val="10.5"/>
      <name val="ＭＳ ゴシック"/>
      <family val="3"/>
      <charset val="128"/>
    </font>
    <font>
      <sz val="10"/>
      <color rgb="FFFF0000"/>
      <name val="ＭＳ ゴシック"/>
      <family val="3"/>
      <charset val="128"/>
    </font>
    <font>
      <b/>
      <sz val="12"/>
      <name val="ＭＳ ゴシック"/>
      <family val="3"/>
      <charset val="128"/>
    </font>
    <font>
      <strike/>
      <sz val="10"/>
      <color rgb="FFFF0000"/>
      <name val="ＭＳ ゴシック"/>
      <family val="3"/>
      <charset val="128"/>
    </font>
    <font>
      <strike/>
      <sz val="10"/>
      <name val="ＭＳ ゴシック"/>
      <family val="3"/>
      <charset val="128"/>
    </font>
    <font>
      <sz val="6"/>
      <name val="明朝"/>
      <family val="1"/>
      <charset val="128"/>
    </font>
    <font>
      <strike/>
      <sz val="11"/>
      <name val="ＭＳ ゴシック"/>
      <family val="3"/>
      <charset val="128"/>
    </font>
    <font>
      <vertAlign val="superscript"/>
      <sz val="10"/>
      <name val="ＭＳ ゴシック"/>
      <family val="3"/>
      <charset val="128"/>
    </font>
    <font>
      <b/>
      <sz val="10"/>
      <color theme="1"/>
      <name val="ＭＳ ゴシック"/>
      <family val="3"/>
      <charset val="128"/>
    </font>
    <font>
      <sz val="9"/>
      <name val="ＭＳ Ｐゴシック"/>
      <family val="3"/>
      <charset val="128"/>
    </font>
    <font>
      <sz val="9"/>
      <color theme="1"/>
      <name val="ＭＳ Ｐゴシック"/>
      <family val="3"/>
      <charset val="128"/>
    </font>
    <font>
      <sz val="11"/>
      <color indexed="8"/>
      <name val="ＭＳ Ｐゴシック"/>
      <family val="3"/>
      <charset val="128"/>
    </font>
    <font>
      <sz val="10"/>
      <color indexed="8"/>
      <name val="ＭＳ ゴシック"/>
      <family val="3"/>
      <charset val="128"/>
    </font>
    <font>
      <sz val="10"/>
      <color indexed="8"/>
      <name val="ＭＳ Ｐゴシック"/>
      <family val="3"/>
      <charset val="128"/>
    </font>
    <font>
      <sz val="9"/>
      <color indexed="8"/>
      <name val="ＭＳ ゴシック"/>
      <family val="3"/>
      <charset val="128"/>
    </font>
    <font>
      <vertAlign val="subscript"/>
      <sz val="11"/>
      <color theme="1"/>
      <name val="ＭＳ ゴシック"/>
      <family val="3"/>
      <charset val="128"/>
    </font>
    <font>
      <vertAlign val="superscript"/>
      <sz val="11"/>
      <color theme="1"/>
      <name val="ＭＳ Ｐゴシック"/>
      <family val="3"/>
      <charset val="128"/>
    </font>
    <font>
      <vertAlign val="superscript"/>
      <sz val="10"/>
      <color theme="1"/>
      <name val="ＭＳ ゴシック"/>
      <family val="3"/>
      <charset val="128"/>
    </font>
    <font>
      <vertAlign val="superscript"/>
      <sz val="11"/>
      <color theme="1"/>
      <name val="ＭＳ ゴシック"/>
      <family val="3"/>
      <charset val="128"/>
    </font>
    <font>
      <vertAlign val="superscript"/>
      <sz val="11"/>
      <name val="ＭＳ ゴシック"/>
      <family val="3"/>
      <charset val="128"/>
    </font>
    <font>
      <sz val="8"/>
      <color theme="1"/>
      <name val="ＭＳ Ｐゴシック"/>
      <family val="3"/>
      <charset val="128"/>
    </font>
    <font>
      <sz val="6"/>
      <color theme="1"/>
      <name val="ＭＳ ゴシック"/>
      <family val="3"/>
      <charset val="128"/>
    </font>
    <font>
      <b/>
      <sz val="11"/>
      <color theme="1"/>
      <name val="ＭＳ ゴシック"/>
      <family val="3"/>
      <charset val="128"/>
    </font>
    <font>
      <b/>
      <sz val="14"/>
      <color theme="1"/>
      <name val="ＭＳ ゴシック"/>
      <family val="3"/>
      <charset val="128"/>
    </font>
    <font>
      <sz val="16"/>
      <color theme="1"/>
      <name val="ＭＳ ゴシック"/>
      <family val="3"/>
      <charset val="128"/>
    </font>
    <font>
      <b/>
      <sz val="16"/>
      <color theme="1"/>
      <name val="ＭＳ ゴシック"/>
      <family val="3"/>
      <charset val="128"/>
    </font>
    <font>
      <sz val="10"/>
      <name val="ＭＳ 明朝"/>
      <family val="1"/>
      <charset val="128"/>
    </font>
    <font>
      <b/>
      <sz val="10"/>
      <name val="ＭＳ ゴシック"/>
      <family val="3"/>
      <charset val="128"/>
    </font>
    <font>
      <b/>
      <sz val="10"/>
      <name val="ＭＳ 明朝"/>
      <family val="1"/>
      <charset val="128"/>
    </font>
    <font>
      <sz val="6"/>
      <name val="ＭＳ Ｐゴシック"/>
      <family val="3"/>
    </font>
    <font>
      <sz val="11"/>
      <name val="ＭＳ Ｐゴシック"/>
      <family val="3"/>
    </font>
    <font>
      <u/>
      <sz val="11"/>
      <color theme="10"/>
      <name val="ＭＳ Ｐゴシック"/>
      <family val="3"/>
    </font>
    <font>
      <vertAlign val="subscript"/>
      <sz val="10"/>
      <name val="ＭＳ ゴシック"/>
      <family val="3"/>
      <charset val="128"/>
    </font>
    <font>
      <b/>
      <sz val="14"/>
      <name val="ＭＳ ゴシック"/>
      <family val="3"/>
      <charset val="128"/>
    </font>
    <font>
      <sz val="12"/>
      <color rgb="FFFF0000"/>
      <name val="ＭＳ ゴシック"/>
      <family val="3"/>
      <charset val="128"/>
    </font>
    <font>
      <sz val="11"/>
      <color indexed="9"/>
      <name val="ＭＳ Ｐゴシック"/>
      <family val="3"/>
      <charset val="128"/>
    </font>
    <font>
      <u/>
      <sz val="11"/>
      <color rgb="FFFF0000"/>
      <name val="ＭＳ Ｐゴシック"/>
      <family val="3"/>
    </font>
    <font>
      <b/>
      <sz val="10"/>
      <color rgb="FFFF0000"/>
      <name val="ＭＳ ゴシック"/>
      <family val="3"/>
      <charset val="128"/>
    </font>
    <font>
      <sz val="20"/>
      <name val="ＭＳ ゴシック"/>
      <family val="3"/>
      <charset val="128"/>
    </font>
    <font>
      <b/>
      <sz val="12"/>
      <color indexed="8"/>
      <name val="ＭＳ ゴシック"/>
      <family val="3"/>
      <charset val="128"/>
    </font>
    <font>
      <sz val="12"/>
      <color indexed="8"/>
      <name val="ＭＳ ゴシック"/>
      <family val="3"/>
      <charset val="128"/>
    </font>
    <font>
      <u/>
      <sz val="12"/>
      <color theme="10"/>
      <name val="ＭＳ Ｐゴシック"/>
      <family val="3"/>
    </font>
  </fonts>
  <fills count="8">
    <fill>
      <patternFill patternType="none"/>
    </fill>
    <fill>
      <patternFill patternType="gray125"/>
    </fill>
    <fill>
      <patternFill patternType="solid">
        <fgColor theme="0"/>
        <bgColor indexed="64"/>
      </patternFill>
    </fill>
    <fill>
      <patternFill patternType="solid">
        <fgColor rgb="FF5D9FFF"/>
        <bgColor indexed="64"/>
      </patternFill>
    </fill>
    <fill>
      <patternFill patternType="solid">
        <fgColor rgb="FFFFFF00"/>
        <bgColor indexed="64"/>
      </patternFill>
    </fill>
    <fill>
      <patternFill patternType="solid">
        <fgColor indexed="9"/>
        <bgColor indexed="64"/>
      </patternFill>
    </fill>
    <fill>
      <patternFill patternType="solid">
        <fgColor theme="0" tint="-0.249977111117893"/>
        <bgColor indexed="64"/>
      </patternFill>
    </fill>
    <fill>
      <patternFill patternType="solid">
        <fgColor rgb="FF92D050"/>
        <bgColor indexed="64"/>
      </patternFill>
    </fill>
  </fills>
  <borders count="16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top style="dotted">
        <color indexed="64"/>
      </top>
      <bottom/>
      <diagonal/>
    </border>
    <border>
      <left/>
      <right style="dotted">
        <color indexed="64"/>
      </right>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dotted">
        <color indexed="64"/>
      </top>
      <bottom/>
      <diagonal/>
    </border>
    <border>
      <left/>
      <right style="dotted">
        <color indexed="64"/>
      </right>
      <top/>
      <bottom style="thin">
        <color indexed="64"/>
      </bottom>
      <diagonal/>
    </border>
    <border>
      <left/>
      <right/>
      <top style="double">
        <color indexed="64"/>
      </top>
      <bottom/>
      <diagonal/>
    </border>
    <border>
      <left/>
      <right/>
      <top/>
      <bottom style="double">
        <color indexed="64"/>
      </bottom>
      <diagonal/>
    </border>
    <border>
      <left style="dotted">
        <color indexed="64"/>
      </left>
      <right style="thin">
        <color indexed="64"/>
      </right>
      <top/>
      <bottom/>
      <diagonal/>
    </border>
    <border>
      <left style="dotted">
        <color indexed="64"/>
      </left>
      <right/>
      <top/>
      <bottom style="dotted">
        <color indexed="64"/>
      </bottom>
      <diagonal/>
    </border>
    <border>
      <left style="dotted">
        <color indexed="64"/>
      </left>
      <right/>
      <top/>
      <bottom/>
      <diagonal/>
    </border>
    <border>
      <left style="dotted">
        <color indexed="64"/>
      </left>
      <right/>
      <top style="dotted">
        <color indexed="64"/>
      </top>
      <bottom style="thin">
        <color indexed="64"/>
      </bottom>
      <diagonal/>
    </border>
    <border>
      <left/>
      <right style="dotted">
        <color indexed="64"/>
      </right>
      <top style="dotted">
        <color indexed="64"/>
      </top>
      <bottom/>
      <diagonal/>
    </border>
    <border>
      <left/>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right style="dotted">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Up="1">
      <left style="thin">
        <color indexed="64"/>
      </left>
      <right style="thin">
        <color indexed="64"/>
      </right>
      <top style="thin">
        <color indexed="64"/>
      </top>
      <bottom style="thick">
        <color indexed="64"/>
      </bottom>
      <diagonal style="thin">
        <color indexed="64"/>
      </diagonal>
    </border>
    <border>
      <left style="thick">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right style="thin">
        <color indexed="64"/>
      </right>
      <top style="thin">
        <color indexed="64"/>
      </top>
      <bottom/>
      <diagonal/>
    </border>
    <border diagonalUp="1">
      <left style="thin">
        <color indexed="64"/>
      </left>
      <right style="thick">
        <color indexed="64"/>
      </right>
      <top style="thin">
        <color indexed="64"/>
      </top>
      <bottom style="thin">
        <color indexed="64"/>
      </bottom>
      <diagonal style="thin">
        <color indexed="64"/>
      </diagonal>
    </border>
    <border diagonalUp="1">
      <left style="thin">
        <color indexed="64"/>
      </left>
      <right style="thick">
        <color indexed="64"/>
      </right>
      <top style="thick">
        <color indexed="64"/>
      </top>
      <bottom style="thin">
        <color indexed="64"/>
      </bottom>
      <diagonal style="thin">
        <color indexed="64"/>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8"/>
      </right>
      <top style="thin">
        <color indexed="64"/>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thin">
        <color indexed="8"/>
      </bottom>
      <diagonal/>
    </border>
    <border>
      <left/>
      <right/>
      <top style="thin">
        <color indexed="8"/>
      </top>
      <bottom/>
      <diagonal/>
    </border>
    <border diagonalDown="1">
      <left/>
      <right/>
      <top style="thin">
        <color indexed="64"/>
      </top>
      <bottom style="thin">
        <color indexed="64"/>
      </bottom>
      <diagonal style="thin">
        <color indexed="64"/>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8"/>
      </bottom>
      <diagonal/>
    </border>
    <border diagonalDown="1">
      <left style="thin">
        <color indexed="64"/>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indexed="64"/>
      </bottom>
      <diagonal/>
    </border>
    <border>
      <left style="thin">
        <color indexed="64"/>
      </left>
      <right/>
      <top/>
      <bottom style="thin">
        <color indexed="8"/>
      </bottom>
      <diagonal/>
    </border>
    <border>
      <left style="thin">
        <color indexed="64"/>
      </left>
      <right/>
      <top style="thin">
        <color indexed="64"/>
      </top>
      <bottom style="thin">
        <color indexed="8"/>
      </bottom>
      <diagonal/>
    </border>
    <border diagonalDown="1">
      <left style="thin">
        <color indexed="64"/>
      </left>
      <right style="thin">
        <color indexed="64"/>
      </right>
      <top style="thin">
        <color indexed="8"/>
      </top>
      <bottom style="thin">
        <color indexed="8"/>
      </bottom>
      <diagonal style="thin">
        <color indexed="64"/>
      </diagonal>
    </border>
    <border diagonalDown="1">
      <left style="thin">
        <color indexed="64"/>
      </left>
      <right style="thin">
        <color indexed="64"/>
      </right>
      <top style="thin">
        <color indexed="64"/>
      </top>
      <bottom style="thin">
        <color indexed="8"/>
      </bottom>
      <diagonal style="thin">
        <color indexed="64"/>
      </diagonal>
    </border>
    <border>
      <left style="thin">
        <color indexed="64"/>
      </left>
      <right style="thin">
        <color indexed="64"/>
      </right>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auto="1"/>
      </bottom>
      <diagonal/>
    </border>
    <border>
      <left style="thin">
        <color indexed="64"/>
      </left>
      <right/>
      <top style="thin">
        <color indexed="64"/>
      </top>
      <bottom style="thin">
        <color auto="1"/>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top/>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64"/>
      </top>
      <bottom style="thin">
        <color indexed="8"/>
      </bottom>
      <diagonal/>
    </border>
    <border diagonalDown="1">
      <left/>
      <right style="thin">
        <color indexed="64"/>
      </right>
      <top/>
      <bottom style="thin">
        <color indexed="64"/>
      </bottom>
      <diagonal style="thin">
        <color indexed="8"/>
      </diagonal>
    </border>
    <border diagonalDown="1">
      <left/>
      <right/>
      <top/>
      <bottom style="thin">
        <color indexed="64"/>
      </bottom>
      <diagonal style="thin">
        <color indexed="8"/>
      </diagonal>
    </border>
    <border diagonalDown="1">
      <left style="thin">
        <color indexed="64"/>
      </left>
      <right/>
      <top/>
      <bottom style="thin">
        <color indexed="64"/>
      </bottom>
      <diagonal style="thin">
        <color indexed="8"/>
      </diagonal>
    </border>
    <border diagonalDown="1">
      <left/>
      <right style="thin">
        <color indexed="64"/>
      </right>
      <top style="thin">
        <color indexed="64"/>
      </top>
      <bottom/>
      <diagonal style="thin">
        <color indexed="8"/>
      </diagonal>
    </border>
    <border diagonalDown="1">
      <left/>
      <right/>
      <top style="thin">
        <color indexed="64"/>
      </top>
      <bottom/>
      <diagonal style="thin">
        <color indexed="8"/>
      </diagonal>
    </border>
    <border diagonalDown="1">
      <left style="thin">
        <color indexed="64"/>
      </left>
      <right/>
      <top style="thin">
        <color indexed="64"/>
      </top>
      <bottom/>
      <diagonal style="thin">
        <color indexed="8"/>
      </diagonal>
    </border>
    <border diagonalDown="1">
      <left/>
      <right style="thin">
        <color indexed="64"/>
      </right>
      <top style="thin">
        <color indexed="64"/>
      </top>
      <bottom/>
      <diagonal style="thin">
        <color indexed="64"/>
      </diagonal>
    </border>
    <border diagonalDown="1">
      <left/>
      <right/>
      <top style="thin">
        <color indexed="64"/>
      </top>
      <bottom style="thin">
        <color indexed="64"/>
      </bottom>
      <diagonal style="thin">
        <color indexed="8"/>
      </diagonal>
    </border>
    <border diagonalDown="1">
      <left style="thin">
        <color indexed="64"/>
      </left>
      <right/>
      <top style="thin">
        <color indexed="64"/>
      </top>
      <bottom style="thin">
        <color indexed="64"/>
      </bottom>
      <diagonal style="thin">
        <color indexed="8"/>
      </diagonal>
    </border>
    <border diagonalDown="1">
      <left/>
      <right/>
      <top style="thin">
        <color indexed="8"/>
      </top>
      <bottom style="thin">
        <color indexed="8"/>
      </bottom>
      <diagonal style="thin">
        <color indexed="8"/>
      </diagonal>
    </border>
    <border diagonalDown="1">
      <left style="thin">
        <color indexed="8"/>
      </left>
      <right/>
      <top style="thin">
        <color indexed="8"/>
      </top>
      <bottom style="thin">
        <color indexed="8"/>
      </bottom>
      <diagonal style="thin">
        <color indexed="8"/>
      </diagonal>
    </border>
    <border>
      <left style="thin">
        <color indexed="64"/>
      </left>
      <right style="thin">
        <color indexed="8"/>
      </right>
      <top/>
      <bottom style="thin">
        <color indexed="64"/>
      </bottom>
      <diagonal/>
    </border>
    <border>
      <left/>
      <right style="thin">
        <color indexed="8"/>
      </right>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bottom style="thin">
        <color auto="1"/>
      </bottom>
      <diagonal/>
    </border>
    <border>
      <left style="thin">
        <color indexed="64"/>
      </left>
      <right/>
      <top/>
      <bottom style="thin">
        <color auto="1"/>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style="thin">
        <color indexed="8"/>
      </right>
      <top style="thin">
        <color indexed="8"/>
      </top>
      <bottom style="thin">
        <color indexed="8"/>
      </bottom>
      <diagonal/>
    </border>
    <border diagonalDown="1">
      <left style="thin">
        <color indexed="8"/>
      </left>
      <right/>
      <top style="thin">
        <color indexed="8"/>
      </top>
      <bottom style="thin">
        <color indexed="8"/>
      </bottom>
      <diagonal style="thin">
        <color indexed="64"/>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64"/>
      </right>
      <top/>
      <bottom style="thin">
        <color indexed="8"/>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20">
    <xf numFmtId="0" fontId="0" fillId="0" borderId="0"/>
    <xf numFmtId="0" fontId="2" fillId="0" borderId="0"/>
    <xf numFmtId="38" fontId="2" fillId="0" borderId="0" applyFont="0" applyFill="0" applyBorder="0" applyAlignment="0" applyProtection="0"/>
    <xf numFmtId="9" fontId="2" fillId="0" borderId="0" applyFont="0" applyFill="0" applyBorder="0" applyAlignment="0" applyProtection="0"/>
    <xf numFmtId="6"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6" fontId="2" fillId="0" borderId="0" applyFont="0" applyFill="0" applyBorder="0" applyAlignment="0" applyProtection="0"/>
    <xf numFmtId="38" fontId="2" fillId="0" borderId="0" applyFont="0" applyFill="0" applyBorder="0" applyAlignment="0" applyProtection="0">
      <alignment vertical="center"/>
    </xf>
    <xf numFmtId="0" fontId="27" fillId="0" borderId="0">
      <alignment vertical="center"/>
    </xf>
    <xf numFmtId="0" fontId="28" fillId="0" borderId="0">
      <alignment vertical="center"/>
    </xf>
    <xf numFmtId="0" fontId="29" fillId="0" borderId="0">
      <alignment vertical="center"/>
    </xf>
    <xf numFmtId="38" fontId="30" fillId="0" borderId="0" applyFont="0" applyFill="0" applyBorder="0" applyAlignment="0" applyProtection="0">
      <alignment vertical="center"/>
    </xf>
    <xf numFmtId="0" fontId="2" fillId="0" borderId="0"/>
    <xf numFmtId="0" fontId="2" fillId="0" borderId="0">
      <alignment vertical="center"/>
    </xf>
    <xf numFmtId="0" fontId="30" fillId="0" borderId="0">
      <alignment vertical="center"/>
    </xf>
    <xf numFmtId="0" fontId="78" fillId="0" borderId="0"/>
    <xf numFmtId="0" fontId="79" fillId="0" borderId="0" applyNumberFormat="0" applyFill="0" applyBorder="0" applyAlignment="0" applyProtection="0"/>
    <xf numFmtId="0" fontId="2" fillId="0" borderId="0"/>
  </cellStyleXfs>
  <cellXfs count="2961">
    <xf numFmtId="0" fontId="0" fillId="0" borderId="0" xfId="0"/>
    <xf numFmtId="0" fontId="5" fillId="0" borderId="0" xfId="1" applyFont="1" applyFill="1" applyAlignment="1">
      <alignment horizontal="left" vertical="center"/>
    </xf>
    <xf numFmtId="0" fontId="5" fillId="0" borderId="0" xfId="1" applyFont="1" applyFill="1" applyAlignment="1">
      <alignment vertical="center"/>
    </xf>
    <xf numFmtId="38" fontId="9" fillId="0" borderId="0" xfId="2" applyFont="1" applyFill="1" applyBorder="1" applyAlignment="1">
      <alignment vertical="center"/>
    </xf>
    <xf numFmtId="0" fontId="5" fillId="0" borderId="0" xfId="1" applyFont="1" applyFill="1" applyAlignment="1">
      <alignment horizontal="right" vertical="center"/>
    </xf>
    <xf numFmtId="0" fontId="5" fillId="0" borderId="0" xfId="1" applyFont="1" applyFill="1" applyBorder="1" applyAlignment="1">
      <alignment vertical="center"/>
    </xf>
    <xf numFmtId="0" fontId="5" fillId="0" borderId="0" xfId="1" applyFont="1" applyFill="1" applyBorder="1" applyAlignment="1">
      <alignment horizontal="distributed"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6" fillId="0" borderId="0" xfId="1" applyFont="1" applyFill="1" applyAlignment="1">
      <alignment vertical="center"/>
    </xf>
    <xf numFmtId="0" fontId="5" fillId="0" borderId="4" xfId="1" applyFont="1" applyFill="1" applyBorder="1" applyAlignment="1">
      <alignment horizontal="center" vertical="center" shrinkToFit="1"/>
    </xf>
    <xf numFmtId="0" fontId="9" fillId="0" borderId="0" xfId="1" applyFont="1" applyFill="1" applyAlignment="1">
      <alignment vertical="center"/>
    </xf>
    <xf numFmtId="0" fontId="5" fillId="0" borderId="10" xfId="1" applyFont="1" applyFill="1" applyBorder="1" applyAlignment="1">
      <alignment vertical="center"/>
    </xf>
    <xf numFmtId="0" fontId="5" fillId="0" borderId="0" xfId="1" applyFont="1" applyFill="1" applyAlignment="1">
      <alignment horizontal="center" vertical="center" wrapText="1"/>
    </xf>
    <xf numFmtId="0" fontId="5" fillId="0" borderId="0" xfId="1" applyFont="1" applyFill="1" applyAlignment="1">
      <alignment vertical="center" wrapText="1"/>
    </xf>
    <xf numFmtId="0" fontId="5" fillId="0" borderId="0" xfId="1" applyFont="1" applyFill="1" applyBorder="1" applyAlignment="1">
      <alignment horizontal="center" vertical="center" wrapText="1"/>
    </xf>
    <xf numFmtId="0" fontId="4" fillId="0" borderId="0" xfId="1" applyFont="1" applyFill="1" applyAlignment="1">
      <alignment vertical="center"/>
    </xf>
    <xf numFmtId="0" fontId="12" fillId="0" borderId="4"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4" fillId="0" borderId="4" xfId="1" applyFont="1" applyFill="1" applyBorder="1" applyAlignment="1">
      <alignment horizontal="distributed" vertical="center" wrapText="1"/>
    </xf>
    <xf numFmtId="0" fontId="15" fillId="0" borderId="4" xfId="1" applyFont="1" applyFill="1" applyBorder="1" applyAlignment="1">
      <alignment vertical="center" wrapText="1"/>
    </xf>
    <xf numFmtId="0" fontId="15" fillId="0" borderId="4" xfId="1" applyFont="1" applyFill="1" applyBorder="1" applyAlignment="1">
      <alignment horizontal="center" vertical="center" wrapText="1"/>
    </xf>
    <xf numFmtId="0" fontId="15" fillId="0" borderId="4" xfId="1" applyFont="1" applyFill="1" applyBorder="1" applyAlignment="1">
      <alignment horizontal="distributed" vertical="center" wrapText="1"/>
    </xf>
    <xf numFmtId="0" fontId="14" fillId="0" borderId="4" xfId="1" applyFont="1" applyFill="1" applyBorder="1" applyAlignment="1">
      <alignment horizontal="center" vertical="center" wrapText="1" shrinkToFit="1"/>
    </xf>
    <xf numFmtId="0" fontId="11" fillId="0" borderId="4" xfId="1" applyFont="1" applyFill="1" applyBorder="1" applyAlignment="1">
      <alignment horizontal="center" vertical="center" shrinkToFit="1"/>
    </xf>
    <xf numFmtId="0" fontId="6" fillId="0" borderId="0" xfId="1" applyFont="1" applyFill="1" applyAlignment="1">
      <alignment horizontal="right" vertical="center"/>
    </xf>
    <xf numFmtId="0" fontId="6" fillId="0" borderId="0" xfId="1" applyFont="1" applyFill="1" applyBorder="1" applyAlignment="1">
      <alignment vertical="center"/>
    </xf>
    <xf numFmtId="0" fontId="16" fillId="0" borderId="4" xfId="1" applyFont="1" applyFill="1" applyBorder="1" applyAlignment="1">
      <alignment horizontal="distributed" vertical="center"/>
    </xf>
    <xf numFmtId="0" fontId="6" fillId="0" borderId="4" xfId="1" applyFont="1" applyFill="1" applyBorder="1" applyAlignment="1">
      <alignment horizontal="distributed" vertical="center"/>
    </xf>
    <xf numFmtId="0" fontId="6" fillId="0" borderId="4" xfId="1" applyFont="1" applyFill="1" applyBorder="1" applyAlignment="1">
      <alignment horizontal="distributed" vertical="center" justifyLastLine="1"/>
    </xf>
    <xf numFmtId="0" fontId="7" fillId="0" borderId="0" xfId="1" applyFont="1" applyFill="1" applyAlignment="1">
      <alignment vertical="center"/>
    </xf>
    <xf numFmtId="0" fontId="10" fillId="0" borderId="0" xfId="1" applyFont="1" applyFill="1" applyAlignment="1">
      <alignment vertical="center"/>
    </xf>
    <xf numFmtId="0" fontId="10" fillId="0" borderId="0" xfId="1" applyFont="1" applyFill="1" applyAlignment="1">
      <alignment horizontal="left" vertical="center"/>
    </xf>
    <xf numFmtId="0" fontId="18" fillId="0" borderId="0" xfId="1" applyFont="1" applyFill="1" applyAlignment="1">
      <alignment vertical="center"/>
    </xf>
    <xf numFmtId="0" fontId="19" fillId="0" borderId="0" xfId="1" applyFont="1" applyFill="1" applyAlignment="1">
      <alignment vertical="center"/>
    </xf>
    <xf numFmtId="0" fontId="20" fillId="0" borderId="0" xfId="1" applyFont="1" applyFill="1" applyAlignment="1">
      <alignment vertical="center" wrapText="1"/>
    </xf>
    <xf numFmtId="6" fontId="5" fillId="0" borderId="0" xfId="4" applyFont="1" applyFill="1" applyAlignment="1">
      <alignment vertical="center"/>
    </xf>
    <xf numFmtId="0" fontId="6" fillId="0" borderId="0" xfId="1" applyFont="1" applyFill="1" applyBorder="1" applyAlignment="1">
      <alignment horizontal="distributed" vertical="center"/>
    </xf>
    <xf numFmtId="0" fontId="6" fillId="0" borderId="0" xfId="1" applyFont="1" applyFill="1" applyBorder="1" applyAlignment="1">
      <alignment horizontal="left" vertical="center"/>
    </xf>
    <xf numFmtId="0" fontId="6" fillId="0" borderId="4" xfId="1" applyFont="1" applyFill="1" applyBorder="1" applyAlignment="1">
      <alignment horizontal="distributed" vertical="center" wrapText="1" shrinkToFit="1"/>
    </xf>
    <xf numFmtId="0" fontId="21" fillId="0" borderId="4" xfId="1" applyFont="1" applyFill="1" applyBorder="1" applyAlignment="1">
      <alignment horizontal="distributed" vertical="center" wrapText="1"/>
    </xf>
    <xf numFmtId="0" fontId="6" fillId="0" borderId="4" xfId="1" applyFont="1" applyFill="1" applyBorder="1" applyAlignment="1">
      <alignment horizontal="distributed" vertical="center" shrinkToFit="1"/>
    </xf>
    <xf numFmtId="0" fontId="5" fillId="0" borderId="0" xfId="1" applyFont="1" applyFill="1" applyBorder="1" applyAlignment="1">
      <alignment vertical="center" wrapText="1" shrinkToFit="1"/>
    </xf>
    <xf numFmtId="0" fontId="17" fillId="0" borderId="4" xfId="1" applyFont="1" applyFill="1" applyBorder="1" applyAlignment="1">
      <alignment horizontal="distributed" vertical="center"/>
    </xf>
    <xf numFmtId="0" fontId="6" fillId="0" borderId="0" xfId="1" applyFont="1" applyFill="1" applyBorder="1" applyAlignment="1">
      <alignment horizontal="distributed" vertical="center" justifyLastLine="1"/>
    </xf>
    <xf numFmtId="0" fontId="6" fillId="0" borderId="0" xfId="1" applyFont="1" applyFill="1" applyAlignment="1">
      <alignment horizontal="distributed" vertical="center" justifyLastLine="1"/>
    </xf>
    <xf numFmtId="0" fontId="6" fillId="0" borderId="0" xfId="1" applyFont="1" applyFill="1" applyAlignment="1">
      <alignment horizontal="left" vertical="center" indent="1"/>
    </xf>
    <xf numFmtId="0" fontId="15" fillId="0" borderId="4" xfId="1" applyFont="1" applyFill="1" applyBorder="1" applyAlignment="1">
      <alignment horizontal="distributed" vertical="center" wrapText="1" shrinkToFit="1"/>
    </xf>
    <xf numFmtId="3" fontId="6" fillId="0" borderId="4" xfId="1" applyNumberFormat="1" applyFont="1" applyFill="1" applyBorder="1" applyAlignment="1">
      <alignment horizontal="distributed" vertical="center" justifyLastLine="1"/>
    </xf>
    <xf numFmtId="0" fontId="10" fillId="0" borderId="0" xfId="1" applyFont="1" applyFill="1" applyAlignment="1">
      <alignment horizontal="right" vertical="center"/>
    </xf>
    <xf numFmtId="0" fontId="2" fillId="0" borderId="0" xfId="5" applyFont="1">
      <alignment vertical="center"/>
    </xf>
    <xf numFmtId="0" fontId="2" fillId="0" borderId="0" xfId="5" applyFont="1" applyBorder="1">
      <alignment vertical="center"/>
    </xf>
    <xf numFmtId="0" fontId="2" fillId="0" borderId="0" xfId="5" applyFont="1" applyBorder="1" applyAlignment="1">
      <alignment vertical="center"/>
    </xf>
    <xf numFmtId="0" fontId="2" fillId="0" borderId="0" xfId="5" applyFont="1" applyAlignment="1">
      <alignment vertical="center"/>
    </xf>
    <xf numFmtId="0" fontId="2" fillId="0" borderId="10" xfId="5" applyFont="1" applyBorder="1" applyAlignment="1">
      <alignment vertical="center"/>
    </xf>
    <xf numFmtId="0" fontId="2" fillId="0" borderId="6" xfId="5" applyFont="1" applyBorder="1" applyAlignment="1">
      <alignment vertical="center"/>
    </xf>
    <xf numFmtId="0" fontId="2" fillId="0" borderId="0" xfId="5" applyFont="1" applyAlignment="1">
      <alignment vertical="center" shrinkToFit="1"/>
    </xf>
    <xf numFmtId="0" fontId="2" fillId="0" borderId="0" xfId="5" applyFont="1" applyBorder="1" applyAlignment="1">
      <alignment vertical="center" shrinkToFit="1"/>
    </xf>
    <xf numFmtId="0" fontId="2" fillId="0" borderId="10" xfId="5" applyFont="1" applyBorder="1" applyAlignment="1"/>
    <xf numFmtId="0" fontId="2" fillId="0" borderId="16" xfId="5" applyFont="1" applyBorder="1" applyAlignment="1">
      <alignment horizontal="left" vertical="center"/>
    </xf>
    <xf numFmtId="0" fontId="2" fillId="0" borderId="20" xfId="5" applyFont="1" applyBorder="1" applyAlignment="1">
      <alignment horizontal="left" vertical="center"/>
    </xf>
    <xf numFmtId="0" fontId="23" fillId="0" borderId="0" xfId="5" applyFont="1" applyBorder="1" applyAlignment="1">
      <alignment vertical="center"/>
    </xf>
    <xf numFmtId="0" fontId="2" fillId="0" borderId="24" xfId="5" applyFont="1" applyBorder="1" applyAlignment="1"/>
    <xf numFmtId="0" fontId="2" fillId="0" borderId="25" xfId="5" applyFont="1" applyBorder="1" applyAlignment="1"/>
    <xf numFmtId="0" fontId="2" fillId="0" borderId="28" xfId="5" applyFont="1" applyBorder="1" applyAlignment="1">
      <alignment vertical="center"/>
    </xf>
    <xf numFmtId="0" fontId="2" fillId="0" borderId="24" xfId="5" applyFont="1" applyBorder="1" applyAlignment="1">
      <alignment vertical="center"/>
    </xf>
    <xf numFmtId="0" fontId="2" fillId="0" borderId="0" xfId="5" applyFont="1" applyBorder="1" applyAlignment="1">
      <alignment horizontal="left" vertical="top"/>
    </xf>
    <xf numFmtId="0" fontId="25" fillId="0" borderId="0" xfId="5" applyFont="1" applyAlignment="1">
      <alignment vertical="center" wrapText="1"/>
    </xf>
    <xf numFmtId="0" fontId="2" fillId="0" borderId="33" xfId="5" applyFont="1" applyBorder="1" applyAlignment="1">
      <alignment vertical="center"/>
    </xf>
    <xf numFmtId="0" fontId="2" fillId="0" borderId="16" xfId="5" applyFont="1" applyBorder="1" applyAlignment="1">
      <alignment vertical="center"/>
    </xf>
    <xf numFmtId="0" fontId="2" fillId="0" borderId="0" xfId="5" applyFont="1" applyAlignment="1">
      <alignment horizontal="left" vertical="top"/>
    </xf>
    <xf numFmtId="0" fontId="4" fillId="0" borderId="4" xfId="1" applyFont="1" applyFill="1" applyBorder="1" applyAlignment="1">
      <alignment horizontal="center" vertical="center" wrapText="1" shrinkToFit="1"/>
    </xf>
    <xf numFmtId="0" fontId="4" fillId="0" borderId="4" xfId="1" applyFont="1" applyFill="1" applyBorder="1" applyAlignment="1">
      <alignment horizontal="center" vertical="center" shrinkToFit="1"/>
    </xf>
    <xf numFmtId="0" fontId="4" fillId="0" borderId="4" xfId="1" applyFont="1" applyFill="1" applyBorder="1" applyAlignment="1">
      <alignment horizontal="distributed" vertical="center" wrapText="1"/>
    </xf>
    <xf numFmtId="0" fontId="11" fillId="0" borderId="4" xfId="1" applyFont="1" applyFill="1" applyBorder="1" applyAlignment="1">
      <alignment horizontal="distributed" vertical="center" wrapText="1"/>
    </xf>
    <xf numFmtId="0" fontId="15" fillId="0" borderId="3" xfId="1" applyFont="1" applyFill="1" applyBorder="1" applyAlignment="1">
      <alignment horizontal="distributed" vertical="center"/>
    </xf>
    <xf numFmtId="0" fontId="4" fillId="0" borderId="4" xfId="1" applyFont="1" applyFill="1" applyBorder="1" applyAlignment="1">
      <alignment horizontal="distributed" vertical="center" wrapText="1" justifyLastLine="1"/>
    </xf>
    <xf numFmtId="0" fontId="8" fillId="0" borderId="0" xfId="1" applyFont="1" applyFill="1" applyAlignment="1">
      <alignment vertical="center"/>
    </xf>
    <xf numFmtId="0" fontId="2" fillId="0" borderId="0" xfId="5" applyFont="1" applyBorder="1" applyAlignment="1">
      <alignment horizontal="left" vertical="center"/>
    </xf>
    <xf numFmtId="0" fontId="2" fillId="0" borderId="0" xfId="5" applyFont="1" applyBorder="1" applyAlignment="1">
      <alignment vertical="center"/>
    </xf>
    <xf numFmtId="0" fontId="4" fillId="2" borderId="4" xfId="1" applyFont="1" applyFill="1" applyBorder="1" applyAlignment="1">
      <alignment horizontal="distributed" vertical="center" wrapText="1"/>
    </xf>
    <xf numFmtId="0" fontId="1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Alignment="1">
      <alignment horizontal="right" vertical="center"/>
    </xf>
    <xf numFmtId="0" fontId="16" fillId="0" borderId="4" xfId="1" applyFont="1" applyFill="1" applyBorder="1" applyAlignment="1">
      <alignment horizontal="distributed" vertical="center" wrapText="1" justifyLastLine="1"/>
    </xf>
    <xf numFmtId="38" fontId="16" fillId="0" borderId="3" xfId="13" applyFont="1" applyFill="1" applyBorder="1" applyAlignment="1">
      <alignment horizontal="right" vertical="center" shrinkToFit="1"/>
    </xf>
    <xf numFmtId="176" fontId="4" fillId="0" borderId="1" xfId="1" quotePrefix="1" applyNumberFormat="1" applyFont="1" applyFill="1" applyBorder="1" applyAlignment="1">
      <alignment horizontal="right" vertical="center" shrinkToFit="1"/>
    </xf>
    <xf numFmtId="0" fontId="16" fillId="0" borderId="4" xfId="1" applyFont="1" applyFill="1" applyBorder="1" applyAlignment="1">
      <alignment horizontal="distributed" vertical="center" shrinkToFit="1"/>
    </xf>
    <xf numFmtId="0" fontId="16" fillId="0" borderId="4" xfId="1" applyFont="1" applyFill="1" applyBorder="1" applyAlignment="1">
      <alignment horizontal="distributed" vertical="center" justifyLastLine="1"/>
    </xf>
    <xf numFmtId="0" fontId="31" fillId="0" borderId="0" xfId="1" applyFont="1" applyFill="1" applyAlignment="1">
      <alignment vertical="center" wrapText="1"/>
    </xf>
    <xf numFmtId="0" fontId="32" fillId="0" borderId="0" xfId="1" applyFont="1" applyFill="1" applyAlignment="1">
      <alignment vertical="center"/>
    </xf>
    <xf numFmtId="0" fontId="16" fillId="0" borderId="0" xfId="1" applyFont="1" applyFill="1" applyBorder="1" applyAlignment="1">
      <alignment vertical="center"/>
    </xf>
    <xf numFmtId="0" fontId="32" fillId="0" borderId="0" xfId="1" applyFont="1" applyFill="1" applyAlignment="1">
      <alignment vertical="center" shrinkToFit="1"/>
    </xf>
    <xf numFmtId="0" fontId="16" fillId="0" borderId="4" xfId="1" applyFont="1" applyFill="1" applyBorder="1" applyAlignment="1">
      <alignment horizontal="center" vertical="center"/>
    </xf>
    <xf numFmtId="0" fontId="16" fillId="0" borderId="0" xfId="1" applyFont="1" applyFill="1" applyBorder="1" applyAlignment="1">
      <alignment horizontal="right" vertical="center"/>
    </xf>
    <xf numFmtId="0" fontId="15" fillId="0" borderId="4" xfId="1" applyFont="1" applyFill="1" applyBorder="1" applyAlignment="1">
      <alignment horizontal="distributed" vertical="center"/>
    </xf>
    <xf numFmtId="0" fontId="20" fillId="0" borderId="0" xfId="5" applyFo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xf numFmtId="0" fontId="2" fillId="0" borderId="0" xfId="0" applyFont="1" applyBorder="1" applyAlignment="1"/>
    <xf numFmtId="0" fontId="22" fillId="0" borderId="0" xfId="0" applyFont="1" applyAlignment="1">
      <alignment vertical="center"/>
    </xf>
    <xf numFmtId="0" fontId="5" fillId="0" borderId="4" xfId="1" applyFont="1" applyFill="1" applyBorder="1" applyAlignment="1">
      <alignment horizontal="center" vertical="center"/>
    </xf>
    <xf numFmtId="0" fontId="5" fillId="0" borderId="4" xfId="1" applyFont="1" applyFill="1" applyBorder="1" applyAlignment="1">
      <alignment horizontal="distributed" vertical="center" justifyLastLine="1"/>
    </xf>
    <xf numFmtId="0" fontId="5" fillId="0" borderId="4" xfId="1" applyFont="1" applyFill="1" applyBorder="1" applyAlignment="1">
      <alignment horizontal="distributed" vertical="center"/>
    </xf>
    <xf numFmtId="0" fontId="4" fillId="0" borderId="4" xfId="1" applyFont="1" applyFill="1" applyBorder="1" applyAlignment="1">
      <alignment horizontal="center" vertical="center" wrapText="1" shrinkToFit="1"/>
    </xf>
    <xf numFmtId="0" fontId="4" fillId="0" borderId="4" xfId="1" applyFont="1" applyFill="1" applyBorder="1" applyAlignment="1">
      <alignment horizontal="center" vertical="center" shrinkToFit="1"/>
    </xf>
    <xf numFmtId="0" fontId="11" fillId="0" borderId="3" xfId="1" applyFont="1" applyFill="1" applyBorder="1" applyAlignment="1">
      <alignment horizontal="distributed" vertical="center" wrapText="1"/>
    </xf>
    <xf numFmtId="0" fontId="11" fillId="0" borderId="4" xfId="1" applyFont="1" applyFill="1" applyBorder="1" applyAlignment="1">
      <alignment horizontal="distributed" vertical="center" wrapText="1"/>
    </xf>
    <xf numFmtId="0" fontId="16" fillId="0" borderId="4" xfId="1" applyFont="1" applyFill="1" applyBorder="1" applyAlignment="1">
      <alignment horizontal="center" vertical="center" wrapText="1"/>
    </xf>
    <xf numFmtId="0" fontId="11" fillId="0" borderId="4" xfId="1" applyFont="1" applyFill="1" applyBorder="1" applyAlignment="1">
      <alignment vertical="center" wrapText="1"/>
    </xf>
    <xf numFmtId="0" fontId="4" fillId="0" borderId="4" xfId="1" applyFont="1" applyFill="1" applyBorder="1" applyAlignment="1">
      <alignment horizontal="distributed" vertical="center" wrapText="1" justifyLastLine="1"/>
    </xf>
    <xf numFmtId="0" fontId="11" fillId="0" borderId="4" xfId="1" applyFont="1" applyFill="1" applyBorder="1" applyAlignment="1">
      <alignment horizontal="left" vertical="center" wrapText="1"/>
    </xf>
    <xf numFmtId="0" fontId="5" fillId="0" borderId="0" xfId="1" applyFont="1" applyFill="1" applyBorder="1" applyAlignment="1">
      <alignment horizontal="center" vertical="center" textRotation="255" shrinkToFit="1"/>
    </xf>
    <xf numFmtId="0" fontId="16" fillId="0" borderId="4"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1" fillId="0" borderId="4" xfId="1" applyFont="1" applyFill="1" applyBorder="1" applyAlignment="1">
      <alignment horizontal="distributed" vertical="center" wrapText="1"/>
    </xf>
    <xf numFmtId="0" fontId="11" fillId="0" borderId="4" xfId="1" applyFont="1" applyFill="1" applyBorder="1" applyAlignment="1">
      <alignment vertical="center" wrapText="1"/>
    </xf>
    <xf numFmtId="0" fontId="15" fillId="0" borderId="4" xfId="1" applyFont="1" applyFill="1" applyBorder="1" applyAlignment="1">
      <alignment horizontal="distributed" vertical="center" shrinkToFit="1"/>
    </xf>
    <xf numFmtId="177" fontId="5" fillId="0" borderId="4" xfId="1" applyNumberFormat="1" applyFont="1" applyFill="1" applyBorder="1" applyAlignment="1">
      <alignment vertical="center"/>
    </xf>
    <xf numFmtId="177" fontId="5" fillId="0" borderId="5" xfId="1" applyNumberFormat="1" applyFont="1" applyFill="1" applyBorder="1" applyAlignment="1">
      <alignment vertical="center"/>
    </xf>
    <xf numFmtId="177" fontId="5" fillId="0" borderId="4" xfId="1" applyNumberFormat="1" applyFont="1" applyFill="1" applyBorder="1" applyAlignment="1">
      <alignment horizontal="right" vertical="center"/>
    </xf>
    <xf numFmtId="179" fontId="10" fillId="0" borderId="0" xfId="1" applyNumberFormat="1" applyFont="1" applyFill="1" applyAlignment="1">
      <alignment vertical="center"/>
    </xf>
    <xf numFmtId="179" fontId="6" fillId="0" borderId="4" xfId="1" applyNumberFormat="1" applyFont="1" applyFill="1" applyBorder="1" applyAlignment="1">
      <alignment vertical="center"/>
    </xf>
    <xf numFmtId="179" fontId="6" fillId="0" borderId="0" xfId="1" applyNumberFormat="1" applyFont="1" applyFill="1" applyAlignment="1">
      <alignment vertical="center"/>
    </xf>
    <xf numFmtId="179" fontId="6" fillId="0" borderId="4" xfId="1" applyNumberFormat="1" applyFont="1" applyFill="1" applyBorder="1" applyAlignment="1">
      <alignment horizontal="distributed" vertical="center" justifyLastLine="1"/>
    </xf>
    <xf numFmtId="179" fontId="5" fillId="0" borderId="0" xfId="1" applyNumberFormat="1" applyFont="1" applyFill="1" applyAlignment="1">
      <alignment vertical="center"/>
    </xf>
    <xf numFmtId="179" fontId="6" fillId="0" borderId="4" xfId="1" applyNumberFormat="1" applyFont="1" applyFill="1" applyBorder="1" applyAlignment="1">
      <alignment horizontal="right" vertical="center"/>
    </xf>
    <xf numFmtId="179" fontId="10" fillId="0" borderId="0" xfId="1" applyNumberFormat="1" applyFont="1" applyFill="1" applyAlignment="1">
      <alignment horizontal="right" vertical="center"/>
    </xf>
    <xf numFmtId="179" fontId="6" fillId="0" borderId="0" xfId="1" applyNumberFormat="1" applyFont="1" applyFill="1" applyAlignment="1">
      <alignment horizontal="right" vertical="center"/>
    </xf>
    <xf numFmtId="179" fontId="6" fillId="0" borderId="4" xfId="2" applyNumberFormat="1" applyFont="1" applyFill="1" applyBorder="1" applyAlignment="1">
      <alignment horizontal="right" vertical="center"/>
    </xf>
    <xf numFmtId="179" fontId="20" fillId="0" borderId="0" xfId="1" applyNumberFormat="1" applyFont="1" applyFill="1" applyAlignment="1">
      <alignment vertical="center" wrapText="1"/>
    </xf>
    <xf numFmtId="179" fontId="6" fillId="0" borderId="4" xfId="1" applyNumberFormat="1" applyFont="1" applyFill="1" applyBorder="1" applyAlignment="1">
      <alignment vertical="center" shrinkToFit="1"/>
    </xf>
    <xf numFmtId="179" fontId="5" fillId="0" borderId="0" xfId="1" applyNumberFormat="1" applyFont="1" applyFill="1" applyAlignment="1">
      <alignment horizontal="right" vertical="center"/>
    </xf>
    <xf numFmtId="179" fontId="7" fillId="0" borderId="0" xfId="1" applyNumberFormat="1" applyFont="1" applyFill="1" applyAlignment="1">
      <alignment vertical="center"/>
    </xf>
    <xf numFmtId="179" fontId="6" fillId="0" borderId="0" xfId="1" applyNumberFormat="1" applyFont="1" applyFill="1" applyBorder="1" applyAlignment="1">
      <alignment horizontal="right" vertical="center"/>
    </xf>
    <xf numFmtId="179" fontId="6" fillId="0" borderId="0" xfId="1" applyNumberFormat="1" applyFont="1" applyFill="1" applyBorder="1" applyAlignment="1">
      <alignment horizontal="distributed" vertical="center" wrapText="1" shrinkToFit="1"/>
    </xf>
    <xf numFmtId="0" fontId="2" fillId="0" borderId="0" xfId="5" applyFont="1" applyAlignment="1">
      <alignment vertical="center"/>
    </xf>
    <xf numFmtId="0" fontId="2" fillId="0" borderId="0" xfId="5" applyFont="1" applyBorder="1" applyAlignment="1">
      <alignment vertical="center"/>
    </xf>
    <xf numFmtId="0" fontId="2" fillId="0" borderId="0" xfId="0" applyFont="1" applyAlignment="1">
      <alignment vertical="center"/>
    </xf>
    <xf numFmtId="0" fontId="2" fillId="0" borderId="14" xfId="5" applyFont="1" applyBorder="1" applyAlignment="1"/>
    <xf numFmtId="0" fontId="23" fillId="0" borderId="0" xfId="5" applyFont="1" applyBorder="1" applyAlignment="1"/>
    <xf numFmtId="0" fontId="2" fillId="0" borderId="0" xfId="5" applyFont="1" applyAlignment="1"/>
    <xf numFmtId="0" fontId="2" fillId="0" borderId="0" xfId="0" applyFont="1" applyAlignment="1">
      <alignment horizontal="left" vertical="center"/>
    </xf>
    <xf numFmtId="0" fontId="2" fillId="0" borderId="0" xfId="5" applyFont="1" applyBorder="1" applyAlignment="1"/>
    <xf numFmtId="0" fontId="2" fillId="0" borderId="6" xfId="5" applyFont="1" applyBorder="1" applyAlignment="1">
      <alignment horizontal="distributed" vertical="center"/>
    </xf>
    <xf numFmtId="0" fontId="2" fillId="0" borderId="6" xfId="5" applyFont="1" applyBorder="1">
      <alignment vertical="center"/>
    </xf>
    <xf numFmtId="0" fontId="2" fillId="0" borderId="6" xfId="5" applyFont="1" applyBorder="1" applyAlignment="1">
      <alignment horizontal="left" vertical="center"/>
    </xf>
    <xf numFmtId="0" fontId="2" fillId="0" borderId="0" xfId="5" applyFont="1" applyAlignment="1">
      <alignment horizontal="distributed" vertical="center"/>
    </xf>
    <xf numFmtId="0" fontId="2" fillId="0" borderId="10" xfId="5" applyFont="1" applyBorder="1">
      <alignment vertical="center"/>
    </xf>
    <xf numFmtId="0" fontId="2" fillId="0" borderId="9" xfId="5" applyFont="1" applyBorder="1">
      <alignment vertical="center"/>
    </xf>
    <xf numFmtId="0" fontId="2" fillId="0" borderId="11" xfId="5" applyFont="1" applyBorder="1">
      <alignment vertical="center"/>
    </xf>
    <xf numFmtId="0" fontId="2" fillId="0" borderId="11" xfId="5" applyFont="1" applyBorder="1" applyAlignment="1">
      <alignment vertical="center"/>
    </xf>
    <xf numFmtId="0" fontId="2" fillId="0" borderId="0" xfId="5" applyFont="1" applyAlignment="1">
      <alignment horizontal="left" vertical="center"/>
    </xf>
    <xf numFmtId="0" fontId="2" fillId="0" borderId="0" xfId="5" applyFont="1" applyAlignment="1">
      <alignment horizontal="center" vertical="center"/>
    </xf>
    <xf numFmtId="0" fontId="2" fillId="0" borderId="9" xfId="5" applyFont="1" applyBorder="1" applyAlignment="1">
      <alignment vertical="center"/>
    </xf>
    <xf numFmtId="0" fontId="2" fillId="0" borderId="7" xfId="5" applyFont="1" applyBorder="1">
      <alignment vertical="center"/>
    </xf>
    <xf numFmtId="0" fontId="33" fillId="0" borderId="0" xfId="5" applyFont="1" applyAlignment="1">
      <alignment vertical="center"/>
    </xf>
    <xf numFmtId="0" fontId="2" fillId="0" borderId="0" xfId="5" applyFont="1" applyAlignment="1">
      <alignment vertical="center" wrapText="1"/>
    </xf>
    <xf numFmtId="0" fontId="2" fillId="0" borderId="5" xfId="5" applyFont="1" applyBorder="1">
      <alignment vertical="center"/>
    </xf>
    <xf numFmtId="0" fontId="2" fillId="0" borderId="8" xfId="5" applyFont="1" applyBorder="1">
      <alignment vertical="center"/>
    </xf>
    <xf numFmtId="0" fontId="2" fillId="0" borderId="0" xfId="5" applyFont="1" applyAlignment="1">
      <alignment horizontal="left" vertical="top" wrapText="1"/>
    </xf>
    <xf numFmtId="0" fontId="2" fillId="0" borderId="0" xfId="5" applyFont="1" applyAlignment="1">
      <alignment vertical="top" wrapText="1"/>
    </xf>
    <xf numFmtId="0" fontId="2" fillId="0" borderId="28" xfId="5" applyFont="1" applyBorder="1">
      <alignment vertical="center"/>
    </xf>
    <xf numFmtId="0" fontId="2" fillId="0" borderId="29" xfId="5" applyFont="1" applyBorder="1">
      <alignment vertical="center"/>
    </xf>
    <xf numFmtId="0" fontId="2" fillId="0" borderId="24" xfId="5" applyFont="1" applyBorder="1">
      <alignment vertical="center"/>
    </xf>
    <xf numFmtId="0" fontId="2" fillId="0" borderId="6" xfId="5" applyFont="1" applyBorder="1" applyAlignment="1"/>
    <xf numFmtId="0" fontId="2" fillId="0" borderId="25" xfId="5" applyFont="1" applyBorder="1">
      <alignment vertical="center"/>
    </xf>
    <xf numFmtId="0" fontId="25" fillId="0" borderId="0" xfId="5" applyFont="1" applyBorder="1" applyAlignment="1">
      <alignment vertical="center" wrapText="1"/>
    </xf>
    <xf numFmtId="0" fontId="2" fillId="0" borderId="30" xfId="5" applyFont="1" applyBorder="1">
      <alignment vertical="center"/>
    </xf>
    <xf numFmtId="0" fontId="2" fillId="0" borderId="19" xfId="5" applyFont="1" applyBorder="1">
      <alignment vertical="center"/>
    </xf>
    <xf numFmtId="0" fontId="2" fillId="0" borderId="14" xfId="5" applyFont="1" applyBorder="1">
      <alignment vertical="center"/>
    </xf>
    <xf numFmtId="0" fontId="2" fillId="0" borderId="26" xfId="5" applyFont="1" applyBorder="1">
      <alignment vertical="center"/>
    </xf>
    <xf numFmtId="0" fontId="2" fillId="0" borderId="23" xfId="5" applyFont="1" applyBorder="1">
      <alignment vertical="center"/>
    </xf>
    <xf numFmtId="0" fontId="2" fillId="0" borderId="32" xfId="5" applyFont="1" applyBorder="1">
      <alignment vertical="center"/>
    </xf>
    <xf numFmtId="0" fontId="23" fillId="0" borderId="24" xfId="5" applyFont="1" applyBorder="1" applyAlignment="1">
      <alignment vertical="center"/>
    </xf>
    <xf numFmtId="0" fontId="2" fillId="0" borderId="31" xfId="5" applyFont="1" applyBorder="1">
      <alignment vertical="center"/>
    </xf>
    <xf numFmtId="0" fontId="23" fillId="0" borderId="14" xfId="5" applyFont="1" applyBorder="1" applyAlignment="1">
      <alignment vertical="center"/>
    </xf>
    <xf numFmtId="0" fontId="23" fillId="0" borderId="28" xfId="5" applyFont="1" applyBorder="1" applyAlignment="1">
      <alignment vertical="center"/>
    </xf>
    <xf numFmtId="0" fontId="2" fillId="0" borderId="16" xfId="5" applyFont="1" applyBorder="1">
      <alignment vertical="center"/>
    </xf>
    <xf numFmtId="0" fontId="2" fillId="0" borderId="27" xfId="5" applyFont="1" applyBorder="1">
      <alignment vertical="center"/>
    </xf>
    <xf numFmtId="0" fontId="2" fillId="0" borderId="20" xfId="5" applyFont="1" applyBorder="1">
      <alignment vertical="center"/>
    </xf>
    <xf numFmtId="0" fontId="2" fillId="0" borderId="21" xfId="5" applyFont="1" applyBorder="1" applyAlignment="1"/>
    <xf numFmtId="0" fontId="2" fillId="0" borderId="21" xfId="0" applyFont="1" applyBorder="1" applyAlignment="1"/>
    <xf numFmtId="0" fontId="2" fillId="0" borderId="0" xfId="5" applyFont="1" applyBorder="1" applyAlignment="1">
      <alignment horizontal="left"/>
    </xf>
    <xf numFmtId="0" fontId="25" fillId="0" borderId="0" xfId="5" applyFont="1" applyBorder="1" applyAlignment="1">
      <alignment vertical="top" wrapText="1"/>
    </xf>
    <xf numFmtId="0" fontId="3" fillId="0" borderId="0" xfId="5" applyFont="1" applyBorder="1" applyAlignment="1">
      <alignment vertical="top" wrapText="1"/>
    </xf>
    <xf numFmtId="0" fontId="2" fillId="0" borderId="0" xfId="0" applyFont="1" applyBorder="1" applyAlignment="1">
      <alignment horizontal="left"/>
    </xf>
    <xf numFmtId="0" fontId="3" fillId="0" borderId="0" xfId="5" applyFont="1" applyBorder="1" applyAlignment="1">
      <alignment horizontal="left" vertical="top" wrapText="1"/>
    </xf>
    <xf numFmtId="0" fontId="2" fillId="0" borderId="18" xfId="5" applyFont="1" applyBorder="1">
      <alignment vertical="center"/>
    </xf>
    <xf numFmtId="0" fontId="2" fillId="0" borderId="17" xfId="5" applyFont="1" applyBorder="1">
      <alignment vertical="center"/>
    </xf>
    <xf numFmtId="0" fontId="23" fillId="0" borderId="0" xfId="0" applyFont="1" applyAlignment="1"/>
    <xf numFmtId="0" fontId="23" fillId="0" borderId="0" xfId="5" applyFont="1" applyBorder="1" applyAlignment="1">
      <alignment horizontal="left"/>
    </xf>
    <xf numFmtId="0" fontId="2" fillId="0" borderId="15" xfId="5" applyFont="1" applyBorder="1">
      <alignment vertical="center"/>
    </xf>
    <xf numFmtId="0" fontId="23" fillId="0" borderId="14" xfId="5" applyFont="1" applyBorder="1" applyAlignment="1">
      <alignment horizontal="left"/>
    </xf>
    <xf numFmtId="0" fontId="2" fillId="0" borderId="7" xfId="5" applyFont="1" applyBorder="1" applyAlignment="1">
      <alignment vertical="center"/>
    </xf>
    <xf numFmtId="0" fontId="2" fillId="0" borderId="0" xfId="5" applyFont="1" applyAlignment="1">
      <alignment vertical="top" shrinkToFit="1"/>
    </xf>
    <xf numFmtId="0" fontId="2" fillId="0" borderId="0" xfId="5" applyFont="1" applyFill="1" applyBorder="1">
      <alignment vertical="center"/>
    </xf>
    <xf numFmtId="0" fontId="5" fillId="0" borderId="10" xfId="1" applyFont="1" applyFill="1" applyBorder="1" applyAlignment="1">
      <alignment horizontal="distributed" vertical="center"/>
    </xf>
    <xf numFmtId="0" fontId="5" fillId="0" borderId="3" xfId="1" applyFont="1" applyFill="1" applyBorder="1" applyAlignment="1">
      <alignment horizontal="distributed" vertical="center" justifyLastLine="1"/>
    </xf>
    <xf numFmtId="0" fontId="5" fillId="0" borderId="3" xfId="1" applyFont="1" applyFill="1" applyBorder="1" applyAlignment="1">
      <alignment horizontal="distributed" vertical="center"/>
    </xf>
    <xf numFmtId="0" fontId="11" fillId="0" borderId="3" xfId="1" applyFont="1" applyFill="1" applyBorder="1" applyAlignment="1">
      <alignment horizontal="distributed" vertical="center"/>
    </xf>
    <xf numFmtId="0" fontId="4" fillId="0" borderId="3" xfId="1" applyFont="1" applyFill="1" applyBorder="1" applyAlignment="1">
      <alignment horizontal="distributed" vertical="center" wrapText="1"/>
    </xf>
    <xf numFmtId="0" fontId="6" fillId="0" borderId="1" xfId="1" applyFont="1" applyFill="1" applyBorder="1" applyAlignment="1">
      <alignment horizontal="center" vertical="center" wrapText="1"/>
    </xf>
    <xf numFmtId="0" fontId="5" fillId="0" borderId="3" xfId="1" applyFont="1" applyFill="1" applyBorder="1" applyAlignment="1">
      <alignment horizontal="distributed" vertical="center" shrinkToFit="1"/>
    </xf>
    <xf numFmtId="0" fontId="5" fillId="0" borderId="1" xfId="1" applyFont="1" applyFill="1" applyBorder="1" applyAlignment="1">
      <alignment horizontal="distributed" vertical="center" shrinkToFit="1"/>
    </xf>
    <xf numFmtId="0" fontId="5" fillId="0" borderId="4" xfId="1" applyFont="1" applyFill="1" applyBorder="1" applyAlignment="1">
      <alignment horizontal="center" vertical="center"/>
    </xf>
    <xf numFmtId="0" fontId="5" fillId="0" borderId="4" xfId="1" applyFont="1" applyFill="1" applyBorder="1" applyAlignment="1">
      <alignment horizontal="distributed" vertical="center" justifyLastLine="1"/>
    </xf>
    <xf numFmtId="0" fontId="4" fillId="0" borderId="4" xfId="1" applyFont="1" applyFill="1" applyBorder="1" applyAlignment="1">
      <alignment horizontal="center" vertical="center" shrinkToFit="1"/>
    </xf>
    <xf numFmtId="0" fontId="16" fillId="0" borderId="4" xfId="1" applyFont="1" applyFill="1" applyBorder="1" applyAlignment="1">
      <alignment horizontal="distributed" vertical="center"/>
    </xf>
    <xf numFmtId="0" fontId="16" fillId="0" borderId="4" xfId="1" applyFont="1" applyFill="1" applyBorder="1" applyAlignment="1">
      <alignment horizontal="distributed" vertical="center" wrapText="1" justifyLastLine="1"/>
    </xf>
    <xf numFmtId="179" fontId="16" fillId="0" borderId="4" xfId="2" applyNumberFormat="1" applyFont="1" applyFill="1" applyBorder="1" applyAlignment="1">
      <alignment horizontal="right" vertical="center"/>
    </xf>
    <xf numFmtId="0" fontId="16" fillId="0" borderId="4" xfId="1" applyFont="1" applyFill="1" applyBorder="1" applyAlignment="1">
      <alignment horizontal="distributed" vertical="center" justifyLastLine="1"/>
    </xf>
    <xf numFmtId="0" fontId="4" fillId="0" borderId="4" xfId="1" applyFont="1" applyFill="1" applyBorder="1" applyAlignment="1">
      <alignment horizontal="distributed" vertical="center" wrapText="1" justifyLastLine="1"/>
    </xf>
    <xf numFmtId="0" fontId="11" fillId="0" borderId="4" xfId="1" applyFont="1" applyFill="1" applyBorder="1" applyAlignment="1">
      <alignment horizontal="left" vertical="center" wrapText="1"/>
    </xf>
    <xf numFmtId="0" fontId="16" fillId="0" borderId="4" xfId="1" applyFont="1" applyFill="1" applyBorder="1" applyAlignment="1">
      <alignment horizontal="distributed" vertical="center" wrapText="1" justifyLastLine="1" shrinkToFit="1"/>
    </xf>
    <xf numFmtId="0" fontId="6" fillId="0" borderId="0" xfId="1" applyFont="1" applyFill="1" applyBorder="1" applyAlignment="1">
      <alignment vertical="center"/>
    </xf>
    <xf numFmtId="0" fontId="17" fillId="0" borderId="0" xfId="1" applyFont="1" applyFill="1" applyBorder="1" applyAlignment="1">
      <alignment vertical="center"/>
    </xf>
    <xf numFmtId="38" fontId="5" fillId="0" borderId="0" xfId="2" applyFont="1" applyAlignment="1">
      <alignment vertical="center"/>
    </xf>
    <xf numFmtId="38" fontId="5" fillId="2" borderId="0" xfId="2" applyFont="1" applyFill="1" applyAlignment="1">
      <alignment horizontal="right" vertical="center"/>
    </xf>
    <xf numFmtId="38" fontId="5" fillId="2" borderId="0" xfId="2" applyFont="1" applyFill="1" applyAlignment="1">
      <alignment vertical="center"/>
    </xf>
    <xf numFmtId="38" fontId="5" fillId="0" borderId="0" xfId="2" applyFont="1" applyFill="1" applyAlignment="1">
      <alignment vertical="center"/>
    </xf>
    <xf numFmtId="182" fontId="4" fillId="2" borderId="4" xfId="2" applyNumberFormat="1" applyFont="1" applyFill="1" applyBorder="1" applyAlignment="1">
      <alignment horizontal="right" vertical="center" shrinkToFit="1"/>
    </xf>
    <xf numFmtId="183" fontId="4" fillId="2" borderId="4" xfId="2" applyNumberFormat="1" applyFont="1" applyFill="1" applyBorder="1" applyAlignment="1">
      <alignment horizontal="right" vertical="center" shrinkToFit="1"/>
    </xf>
    <xf numFmtId="184" fontId="4" fillId="2" borderId="4" xfId="2" applyNumberFormat="1" applyFont="1" applyFill="1" applyBorder="1" applyAlignment="1">
      <alignment vertical="center" shrinkToFit="1"/>
    </xf>
    <xf numFmtId="38" fontId="4" fillId="0" borderId="4" xfId="2" applyFont="1" applyFill="1" applyBorder="1" applyAlignment="1">
      <alignment vertical="center" shrinkToFit="1"/>
    </xf>
    <xf numFmtId="38" fontId="4" fillId="0" borderId="4" xfId="2" applyFont="1" applyBorder="1" applyAlignment="1">
      <alignment horizontal="distributed" vertical="center" justifyLastLine="1" shrinkToFit="1"/>
    </xf>
    <xf numFmtId="38" fontId="4" fillId="0" borderId="4" xfId="2" applyFont="1" applyBorder="1" applyAlignment="1">
      <alignment horizontal="distributed" vertical="center"/>
    </xf>
    <xf numFmtId="38" fontId="4" fillId="2" borderId="4" xfId="2" applyFont="1" applyFill="1" applyBorder="1" applyAlignment="1">
      <alignment horizontal="distributed" vertical="center" justifyLastLine="1" shrinkToFit="1"/>
    </xf>
    <xf numFmtId="38" fontId="4" fillId="2" borderId="4" xfId="2" applyFont="1" applyFill="1" applyBorder="1" applyAlignment="1">
      <alignment horizontal="distributed" vertical="center" wrapText="1" shrinkToFit="1"/>
    </xf>
    <xf numFmtId="38" fontId="4" fillId="0" borderId="4" xfId="2" applyFont="1" applyFill="1" applyBorder="1" applyAlignment="1">
      <alignment horizontal="distributed" vertical="center" justifyLastLine="1" shrinkToFit="1"/>
    </xf>
    <xf numFmtId="38" fontId="5" fillId="0" borderId="0" xfId="2" applyFont="1" applyFill="1" applyAlignment="1">
      <alignment horizontal="right" vertical="center"/>
    </xf>
    <xf numFmtId="38" fontId="5" fillId="0" borderId="0" xfId="2" applyFont="1" applyFill="1" applyAlignment="1">
      <alignment horizontal="left" vertical="center"/>
    </xf>
    <xf numFmtId="38" fontId="5" fillId="0" borderId="0" xfId="2" applyFont="1" applyAlignment="1">
      <alignment horizontal="left" vertical="center" indent="1"/>
    </xf>
    <xf numFmtId="184" fontId="4" fillId="2" borderId="4" xfId="2" applyNumberFormat="1" applyFont="1" applyFill="1" applyBorder="1" applyAlignment="1">
      <alignment horizontal="right" vertical="center" shrinkToFit="1"/>
    </xf>
    <xf numFmtId="38" fontId="4" fillId="0" borderId="4" xfId="2" applyFont="1" applyBorder="1" applyAlignment="1">
      <alignment horizontal="distributed" vertical="center" shrinkToFit="1"/>
    </xf>
    <xf numFmtId="0" fontId="5" fillId="0" borderId="0" xfId="2" applyNumberFormat="1" applyFont="1" applyAlignment="1">
      <alignment vertical="center"/>
    </xf>
    <xf numFmtId="38" fontId="14" fillId="0" borderId="0" xfId="2" applyFont="1" applyFill="1" applyAlignment="1">
      <alignment vertical="center"/>
    </xf>
    <xf numFmtId="0" fontId="2" fillId="0" borderId="0" xfId="1" applyFont="1" applyFill="1" applyAlignment="1">
      <alignment vertical="center"/>
    </xf>
    <xf numFmtId="38" fontId="7" fillId="0" borderId="0" xfId="2" applyFont="1" applyAlignment="1">
      <alignment vertical="center"/>
    </xf>
    <xf numFmtId="38" fontId="8" fillId="0" borderId="0" xfId="2" applyFont="1" applyAlignment="1">
      <alignment vertical="center"/>
    </xf>
    <xf numFmtId="0" fontId="34" fillId="0" borderId="0" xfId="1" applyFont="1" applyFill="1" applyAlignment="1">
      <alignment vertical="center"/>
    </xf>
    <xf numFmtId="38" fontId="8" fillId="0" borderId="0" xfId="2" applyFont="1" applyFill="1" applyAlignment="1">
      <alignment horizontal="right" vertical="center"/>
    </xf>
    <xf numFmtId="38" fontId="8" fillId="0" borderId="0" xfId="2" applyFont="1" applyFill="1" applyAlignment="1">
      <alignment vertical="center"/>
    </xf>
    <xf numFmtId="182" fontId="4" fillId="0" borderId="4" xfId="2" applyNumberFormat="1" applyFont="1" applyFill="1" applyBorder="1" applyAlignment="1">
      <alignment horizontal="right" vertical="center" shrinkToFit="1"/>
    </xf>
    <xf numFmtId="183" fontId="4" fillId="0" borderId="4" xfId="2" applyNumberFormat="1" applyFont="1" applyFill="1" applyBorder="1" applyAlignment="1">
      <alignment vertical="center" shrinkToFit="1"/>
    </xf>
    <xf numFmtId="178" fontId="5" fillId="0" borderId="0" xfId="2" applyNumberFormat="1" applyFont="1" applyAlignment="1">
      <alignment vertical="center"/>
    </xf>
    <xf numFmtId="185" fontId="5" fillId="2" borderId="0" xfId="2" applyNumberFormat="1" applyFont="1" applyFill="1" applyBorder="1" applyAlignment="1">
      <alignment horizontal="right" vertical="center" shrinkToFit="1"/>
    </xf>
    <xf numFmtId="182" fontId="5" fillId="0" borderId="0" xfId="2" applyNumberFormat="1" applyFont="1" applyFill="1" applyAlignment="1">
      <alignment horizontal="right" vertical="center"/>
    </xf>
    <xf numFmtId="38" fontId="13" fillId="0" borderId="0" xfId="2" applyFont="1" applyAlignment="1">
      <alignment vertical="center"/>
    </xf>
    <xf numFmtId="38" fontId="13" fillId="0" borderId="0" xfId="2" applyFont="1" applyFill="1" applyAlignment="1">
      <alignment horizontal="right" vertical="center"/>
    </xf>
    <xf numFmtId="38" fontId="13" fillId="0" borderId="0" xfId="2" applyFont="1" applyFill="1" applyAlignment="1">
      <alignment vertical="center"/>
    </xf>
    <xf numFmtId="38" fontId="9" fillId="0" borderId="0" xfId="2" applyFont="1" applyAlignment="1">
      <alignment vertical="center"/>
    </xf>
    <xf numFmtId="0" fontId="35" fillId="0" borderId="0" xfId="1" applyFont="1" applyAlignment="1">
      <alignment vertical="center"/>
    </xf>
    <xf numFmtId="0" fontId="5" fillId="0" borderId="0" xfId="1" applyFont="1" applyAlignment="1">
      <alignment horizontal="right" vertical="center"/>
    </xf>
    <xf numFmtId="0" fontId="5" fillId="0" borderId="0" xfId="1" applyFont="1" applyAlignment="1">
      <alignment vertical="center"/>
    </xf>
    <xf numFmtId="184" fontId="35" fillId="0" borderId="4" xfId="2" applyNumberFormat="1" applyFont="1" applyFill="1" applyBorder="1" applyAlignment="1">
      <alignment horizontal="right" vertical="center" indent="1"/>
    </xf>
    <xf numFmtId="0" fontId="35" fillId="0" borderId="4" xfId="1" applyFont="1" applyBorder="1" applyAlignment="1">
      <alignment horizontal="right" vertical="center" indent="1"/>
    </xf>
    <xf numFmtId="186" fontId="5" fillId="0" borderId="4" xfId="1" applyNumberFormat="1" applyFont="1" applyFill="1" applyBorder="1" applyAlignment="1">
      <alignment vertical="center"/>
    </xf>
    <xf numFmtId="38" fontId="5" fillId="0" borderId="4" xfId="2" applyFont="1" applyBorder="1" applyAlignment="1">
      <alignment vertical="center"/>
    </xf>
    <xf numFmtId="49" fontId="5" fillId="0" borderId="4" xfId="1" applyNumberFormat="1" applyFont="1" applyBorder="1" applyAlignment="1">
      <alignment horizontal="center" vertical="center"/>
    </xf>
    <xf numFmtId="38" fontId="36" fillId="0" borderId="0" xfId="2" applyFont="1" applyFill="1" applyBorder="1" applyAlignment="1">
      <alignment horizontal="center" vertical="center"/>
    </xf>
    <xf numFmtId="38" fontId="37" fillId="0" borderId="34" xfId="2" applyFont="1" applyBorder="1" applyAlignment="1">
      <alignment horizontal="center" vertical="center"/>
    </xf>
    <xf numFmtId="49" fontId="5" fillId="0" borderId="4" xfId="1" applyNumberFormat="1" applyFont="1" applyBorder="1" applyAlignment="1">
      <alignment horizontal="center" vertical="center" wrapText="1" shrinkToFit="1"/>
    </xf>
    <xf numFmtId="184" fontId="35" fillId="0" borderId="0" xfId="2" applyNumberFormat="1" applyFont="1" applyFill="1" applyBorder="1" applyAlignment="1">
      <alignment vertical="center"/>
    </xf>
    <xf numFmtId="38" fontId="35" fillId="0" borderId="0" xfId="2" applyFont="1" applyFill="1" applyBorder="1" applyAlignment="1">
      <alignment vertical="center"/>
    </xf>
    <xf numFmtId="0" fontId="35" fillId="0" borderId="0" xfId="1" applyFont="1" applyAlignment="1">
      <alignment horizontal="center" vertical="center"/>
    </xf>
    <xf numFmtId="0" fontId="35" fillId="0" borderId="4" xfId="1" applyFont="1" applyBorder="1" applyAlignment="1">
      <alignment vertical="center" shrinkToFit="1"/>
    </xf>
    <xf numFmtId="0" fontId="35" fillId="0" borderId="4" xfId="1" applyFont="1" applyBorder="1" applyAlignment="1">
      <alignment horizontal="center" vertical="center"/>
    </xf>
    <xf numFmtId="0" fontId="5" fillId="0" borderId="4" xfId="1" applyFont="1" applyBorder="1" applyAlignment="1">
      <alignment horizontal="distributed" vertical="center" justifyLastLine="1"/>
    </xf>
    <xf numFmtId="0" fontId="38" fillId="0" borderId="0" xfId="1" applyFont="1" applyFill="1" applyAlignment="1">
      <alignment vertical="center"/>
    </xf>
    <xf numFmtId="0" fontId="5" fillId="0" borderId="0" xfId="1" applyFont="1" applyBorder="1" applyAlignment="1">
      <alignment horizontal="left" vertical="center"/>
    </xf>
    <xf numFmtId="184" fontId="35" fillId="0" borderId="0" xfId="1" applyNumberFormat="1" applyFont="1" applyFill="1" applyBorder="1" applyAlignment="1">
      <alignment vertical="center"/>
    </xf>
    <xf numFmtId="38" fontId="35" fillId="0" borderId="0" xfId="1" applyNumberFormat="1" applyFont="1" applyFill="1" applyBorder="1" applyAlignment="1">
      <alignment vertical="center"/>
    </xf>
    <xf numFmtId="0" fontId="7" fillId="0" borderId="0" xfId="1" applyFont="1" applyAlignment="1">
      <alignment vertical="center"/>
    </xf>
    <xf numFmtId="0" fontId="35" fillId="0" borderId="0" xfId="1" applyFont="1" applyAlignment="1">
      <alignment horizontal="left" vertical="center" wrapText="1"/>
    </xf>
    <xf numFmtId="188" fontId="35" fillId="0" borderId="4" xfId="7" applyNumberFormat="1" applyFont="1" applyBorder="1" applyAlignment="1">
      <alignment horizontal="center" vertical="center"/>
    </xf>
    <xf numFmtId="38" fontId="36" fillId="0" borderId="1" xfId="1" applyNumberFormat="1" applyFont="1" applyBorder="1" applyAlignment="1">
      <alignment vertical="center"/>
    </xf>
    <xf numFmtId="0" fontId="35" fillId="0" borderId="37" xfId="1" applyFont="1" applyBorder="1" applyAlignment="1">
      <alignment horizontal="center" vertical="center" wrapText="1"/>
    </xf>
    <xf numFmtId="38" fontId="35" fillId="0" borderId="38" xfId="1" applyNumberFormat="1" applyFont="1" applyBorder="1" applyAlignment="1">
      <alignment vertical="center"/>
    </xf>
    <xf numFmtId="0" fontId="35" fillId="0" borderId="39" xfId="1" applyFont="1" applyBorder="1" applyAlignment="1">
      <alignment vertical="center"/>
    </xf>
    <xf numFmtId="0" fontId="35" fillId="0" borderId="40" xfId="1" applyFont="1" applyBorder="1" applyAlignment="1">
      <alignment horizontal="center" vertical="center"/>
    </xf>
    <xf numFmtId="38" fontId="35" fillId="0" borderId="1" xfId="1" applyNumberFormat="1" applyFont="1" applyBorder="1" applyAlignment="1">
      <alignment vertical="center"/>
    </xf>
    <xf numFmtId="0" fontId="35" fillId="0" borderId="41" xfId="1" applyFont="1" applyBorder="1" applyAlignment="1">
      <alignment horizontal="center" vertical="center" wrapText="1"/>
    </xf>
    <xf numFmtId="38" fontId="35" fillId="0" borderId="42" xfId="1" applyNumberFormat="1" applyFont="1" applyBorder="1" applyAlignment="1">
      <alignment vertical="center"/>
    </xf>
    <xf numFmtId="0" fontId="35" fillId="0" borderId="43" xfId="1" applyFont="1" applyBorder="1" applyAlignment="1">
      <alignment vertical="center"/>
    </xf>
    <xf numFmtId="0" fontId="35" fillId="0" borderId="44" xfId="1" applyFont="1" applyBorder="1" applyAlignment="1">
      <alignment horizontal="center" vertical="center"/>
    </xf>
    <xf numFmtId="38" fontId="35" fillId="0" borderId="45" xfId="1" applyNumberFormat="1" applyFont="1" applyBorder="1" applyAlignment="1">
      <alignment vertical="center"/>
    </xf>
    <xf numFmtId="38" fontId="35" fillId="0" borderId="44" xfId="1" applyNumberFormat="1" applyFont="1" applyBorder="1" applyAlignment="1">
      <alignment vertical="center"/>
    </xf>
    <xf numFmtId="0" fontId="5" fillId="0" borderId="0" xfId="1" applyFont="1" applyAlignment="1">
      <alignment horizontal="left" vertical="center" wrapText="1"/>
    </xf>
    <xf numFmtId="0" fontId="37" fillId="0" borderId="1" xfId="1" applyFont="1" applyBorder="1" applyAlignment="1">
      <alignment vertical="center" wrapText="1"/>
    </xf>
    <xf numFmtId="0" fontId="5" fillId="0" borderId="0" xfId="1" applyFont="1" applyBorder="1" applyAlignment="1">
      <alignment vertical="center"/>
    </xf>
    <xf numFmtId="38" fontId="5" fillId="0" borderId="0" xfId="2" applyFont="1" applyBorder="1" applyAlignment="1">
      <alignment vertical="center"/>
    </xf>
    <xf numFmtId="0" fontId="35" fillId="0" borderId="46" xfId="1" applyFont="1" applyBorder="1" applyAlignment="1">
      <alignment horizontal="center" vertical="center" wrapText="1"/>
    </xf>
    <xf numFmtId="0" fontId="35" fillId="0" borderId="4" xfId="1" applyFont="1" applyBorder="1" applyAlignment="1">
      <alignment horizontal="center" vertical="center" wrapText="1"/>
    </xf>
    <xf numFmtId="0" fontId="35" fillId="0" borderId="47" xfId="1" applyFont="1" applyBorder="1" applyAlignment="1">
      <alignment horizontal="center" vertical="center"/>
    </xf>
    <xf numFmtId="0" fontId="35" fillId="0" borderId="48" xfId="1" applyFont="1" applyBorder="1" applyAlignment="1">
      <alignment vertical="center"/>
    </xf>
    <xf numFmtId="0" fontId="38" fillId="0" borderId="0" xfId="1" applyFont="1" applyAlignment="1">
      <alignment vertical="center"/>
    </xf>
    <xf numFmtId="0" fontId="35" fillId="0" borderId="0" xfId="1" applyFont="1" applyAlignment="1">
      <alignment vertical="center" wrapText="1"/>
    </xf>
    <xf numFmtId="0" fontId="35" fillId="0" borderId="49" xfId="1" applyFont="1" applyBorder="1" applyAlignment="1">
      <alignment vertical="center"/>
    </xf>
    <xf numFmtId="188" fontId="35" fillId="0" borderId="50" xfId="7" applyNumberFormat="1" applyFont="1" applyBorder="1" applyAlignment="1">
      <alignment horizontal="center" vertical="center"/>
    </xf>
    <xf numFmtId="0" fontId="35" fillId="0" borderId="51" xfId="1" applyFont="1" applyBorder="1" applyAlignment="1">
      <alignment horizontal="center" vertical="center"/>
    </xf>
    <xf numFmtId="0" fontId="35" fillId="0" borderId="52" xfId="1" applyFont="1" applyBorder="1" applyAlignment="1">
      <alignment horizontal="center" vertical="center" wrapText="1"/>
    </xf>
    <xf numFmtId="0" fontId="35" fillId="0" borderId="52" xfId="1" applyFont="1" applyBorder="1" applyAlignment="1">
      <alignment horizontal="center" vertical="center"/>
    </xf>
    <xf numFmtId="0" fontId="36" fillId="0" borderId="0" xfId="1" applyFont="1" applyFill="1" applyAlignment="1">
      <alignment vertical="center"/>
    </xf>
    <xf numFmtId="0" fontId="5" fillId="0" borderId="0" xfId="1" applyFont="1" applyFill="1" applyAlignment="1">
      <alignment horizontal="left" vertical="center" indent="1"/>
    </xf>
    <xf numFmtId="38" fontId="35" fillId="0" borderId="0" xfId="2" applyFont="1" applyAlignment="1">
      <alignment vertical="center"/>
    </xf>
    <xf numFmtId="38" fontId="35" fillId="0" borderId="0" xfId="2" applyFont="1" applyFill="1" applyAlignment="1">
      <alignment vertical="center"/>
    </xf>
    <xf numFmtId="38" fontId="5" fillId="0" borderId="0" xfId="2" applyFont="1" applyAlignment="1">
      <alignment horizontal="right" vertical="center"/>
    </xf>
    <xf numFmtId="38" fontId="5" fillId="0" borderId="0" xfId="2" applyFont="1" applyAlignment="1">
      <alignment vertical="center" shrinkToFit="1"/>
    </xf>
    <xf numFmtId="38" fontId="5" fillId="0" borderId="4" xfId="2" applyNumberFormat="1" applyFont="1" applyFill="1" applyBorder="1" applyAlignment="1">
      <alignment vertical="center"/>
    </xf>
    <xf numFmtId="38" fontId="5" fillId="0" borderId="4" xfId="2" applyFont="1" applyFill="1" applyBorder="1" applyAlignment="1">
      <alignment vertical="center"/>
    </xf>
    <xf numFmtId="38" fontId="5" fillId="0" borderId="4" xfId="2" applyFont="1" applyFill="1" applyBorder="1" applyAlignment="1">
      <alignment horizontal="center" vertical="center"/>
    </xf>
    <xf numFmtId="38" fontId="37" fillId="0" borderId="4" xfId="2" applyNumberFormat="1" applyFont="1" applyFill="1" applyBorder="1" applyAlignment="1">
      <alignment vertical="center"/>
    </xf>
    <xf numFmtId="38" fontId="37" fillId="0" borderId="4" xfId="2" applyFont="1" applyFill="1" applyBorder="1" applyAlignment="1">
      <alignment vertical="center"/>
    </xf>
    <xf numFmtId="38" fontId="37" fillId="0" borderId="4" xfId="2" applyFont="1" applyFill="1" applyBorder="1" applyAlignment="1">
      <alignment horizontal="center" vertical="center"/>
    </xf>
    <xf numFmtId="38" fontId="37" fillId="0" borderId="0" xfId="2" applyFont="1" applyFill="1" applyAlignment="1">
      <alignment horizontal="right" vertical="center"/>
    </xf>
    <xf numFmtId="38" fontId="5" fillId="0" borderId="4" xfId="2" applyFont="1" applyFill="1" applyBorder="1" applyAlignment="1">
      <alignment horizontal="center" vertical="center" wrapText="1"/>
    </xf>
    <xf numFmtId="38" fontId="4" fillId="0" borderId="4" xfId="2" applyFont="1" applyFill="1" applyBorder="1" applyAlignment="1">
      <alignment vertical="center"/>
    </xf>
    <xf numFmtId="38" fontId="36" fillId="0" borderId="0" xfId="2" applyFont="1" applyFill="1" applyAlignment="1">
      <alignment vertical="center"/>
    </xf>
    <xf numFmtId="38" fontId="4" fillId="0" borderId="0" xfId="2" applyFont="1" applyAlignment="1">
      <alignment vertical="center"/>
    </xf>
    <xf numFmtId="184" fontId="5" fillId="0" borderId="4" xfId="2" applyNumberFormat="1" applyFont="1" applyFill="1" applyBorder="1" applyAlignment="1">
      <alignment vertical="center"/>
    </xf>
    <xf numFmtId="184" fontId="37" fillId="0" borderId="4" xfId="2" applyNumberFormat="1" applyFont="1" applyFill="1" applyBorder="1" applyAlignment="1">
      <alignment vertical="center"/>
    </xf>
    <xf numFmtId="38" fontId="5" fillId="0" borderId="4" xfId="2" applyFont="1" applyFill="1" applyBorder="1" applyAlignment="1">
      <alignment horizontal="center" vertical="center" shrinkToFit="1"/>
    </xf>
    <xf numFmtId="38" fontId="4" fillId="0" borderId="0" xfId="2" applyFont="1" applyAlignment="1">
      <alignment horizontal="left" vertical="center" indent="1"/>
    </xf>
    <xf numFmtId="38" fontId="37" fillId="0" borderId="0" xfId="2" applyFont="1" applyFill="1" applyAlignment="1">
      <alignment vertical="center"/>
    </xf>
    <xf numFmtId="38" fontId="7" fillId="0" borderId="0" xfId="2" applyFont="1" applyFill="1" applyAlignment="1">
      <alignment vertical="center"/>
    </xf>
    <xf numFmtId="38" fontId="5" fillId="0" borderId="0" xfId="2" applyFont="1" applyFill="1" applyAlignment="1">
      <alignment horizontal="center" vertical="center"/>
    </xf>
    <xf numFmtId="189" fontId="5" fillId="0" borderId="53" xfId="2" applyNumberFormat="1" applyFont="1" applyFill="1" applyBorder="1" applyAlignment="1">
      <alignment vertical="center"/>
    </xf>
    <xf numFmtId="38" fontId="5" fillId="0" borderId="54" xfId="13" applyFont="1" applyFill="1" applyBorder="1" applyAlignment="1">
      <alignment vertical="center" shrinkToFit="1"/>
    </xf>
    <xf numFmtId="190" fontId="5" fillId="0" borderId="0" xfId="2" applyNumberFormat="1" applyFont="1" applyFill="1" applyAlignment="1">
      <alignment vertical="center"/>
    </xf>
    <xf numFmtId="38" fontId="5" fillId="0" borderId="3" xfId="13" applyFont="1" applyFill="1" applyBorder="1" applyAlignment="1">
      <alignment vertical="center" shrinkToFit="1"/>
    </xf>
    <xf numFmtId="38" fontId="5" fillId="0" borderId="57" xfId="2" applyFont="1" applyFill="1" applyBorder="1" applyAlignment="1">
      <alignment vertical="center"/>
    </xf>
    <xf numFmtId="178" fontId="5" fillId="0" borderId="7" xfId="2" applyNumberFormat="1" applyFont="1" applyFill="1" applyBorder="1" applyAlignment="1">
      <alignment vertical="center"/>
    </xf>
    <xf numFmtId="38" fontId="5" fillId="0" borderId="58" xfId="2" applyFont="1" applyFill="1" applyBorder="1" applyAlignment="1">
      <alignment horizontal="distributed" vertical="center"/>
    </xf>
    <xf numFmtId="38" fontId="5" fillId="0" borderId="8" xfId="2" applyFont="1" applyFill="1" applyBorder="1" applyAlignment="1">
      <alignment vertical="center"/>
    </xf>
    <xf numFmtId="38" fontId="5" fillId="0" borderId="9" xfId="2" applyFont="1" applyFill="1" applyBorder="1" applyAlignment="1">
      <alignment vertical="center"/>
    </xf>
    <xf numFmtId="0" fontId="2" fillId="0" borderId="0" xfId="1" applyFont="1" applyFill="1" applyAlignment="1">
      <alignment vertical="center" wrapText="1"/>
    </xf>
    <xf numFmtId="38" fontId="5" fillId="0" borderId="58" xfId="2" applyFont="1" applyFill="1" applyBorder="1" applyAlignment="1">
      <alignment horizontal="distributed" vertical="center" shrinkToFit="1"/>
    </xf>
    <xf numFmtId="38" fontId="5" fillId="0" borderId="59" xfId="13" applyFont="1" applyFill="1" applyBorder="1" applyAlignment="1">
      <alignment vertical="center" shrinkToFit="1"/>
    </xf>
    <xf numFmtId="38" fontId="5" fillId="0" borderId="47" xfId="2" applyFont="1" applyFill="1" applyBorder="1" applyAlignment="1">
      <alignment vertical="center"/>
    </xf>
    <xf numFmtId="178" fontId="5" fillId="0" borderId="11" xfId="2" applyNumberFormat="1" applyFont="1" applyFill="1" applyBorder="1" applyAlignment="1">
      <alignment vertical="center"/>
    </xf>
    <xf numFmtId="38" fontId="5" fillId="0" borderId="5" xfId="13" applyFont="1" applyFill="1" applyBorder="1" applyAlignment="1">
      <alignment vertical="center" shrinkToFit="1"/>
    </xf>
    <xf numFmtId="38" fontId="5" fillId="0" borderId="63" xfId="13" applyFont="1" applyFill="1" applyBorder="1" applyAlignment="1">
      <alignment vertical="center" shrinkToFit="1"/>
    </xf>
    <xf numFmtId="38" fontId="5" fillId="0" borderId="1" xfId="2" applyFont="1" applyFill="1" applyBorder="1" applyAlignment="1">
      <alignment vertical="center"/>
    </xf>
    <xf numFmtId="178" fontId="5" fillId="0" borderId="3" xfId="2" applyNumberFormat="1" applyFont="1" applyFill="1" applyBorder="1" applyAlignment="1">
      <alignment vertical="center"/>
    </xf>
    <xf numFmtId="38" fontId="5" fillId="0" borderId="64" xfId="13" applyFont="1" applyFill="1" applyBorder="1" applyAlignment="1">
      <alignment vertical="center" shrinkToFit="1"/>
    </xf>
    <xf numFmtId="38" fontId="5" fillId="0" borderId="3" xfId="2" applyFont="1" applyFill="1" applyBorder="1" applyAlignment="1">
      <alignment horizontal="right" vertical="center"/>
    </xf>
    <xf numFmtId="189" fontId="5" fillId="0" borderId="3" xfId="2" applyNumberFormat="1" applyFont="1" applyFill="1" applyBorder="1" applyAlignment="1">
      <alignment vertical="center"/>
    </xf>
    <xf numFmtId="38" fontId="5" fillId="0" borderId="4" xfId="2" applyFont="1" applyFill="1" applyBorder="1" applyAlignment="1">
      <alignment horizontal="distributed" vertical="center" justifyLastLine="1" shrinkToFit="1"/>
    </xf>
    <xf numFmtId="38" fontId="5" fillId="0" borderId="67" xfId="2" applyFont="1" applyFill="1" applyBorder="1" applyAlignment="1">
      <alignment horizontal="distributed" vertical="center" justifyLastLine="1"/>
    </xf>
    <xf numFmtId="38" fontId="4" fillId="0" borderId="68" xfId="2" applyFont="1" applyFill="1" applyBorder="1" applyAlignment="1">
      <alignment vertical="center"/>
    </xf>
    <xf numFmtId="191" fontId="5" fillId="0" borderId="69" xfId="2" applyNumberFormat="1" applyFont="1" applyFill="1" applyBorder="1" applyAlignment="1">
      <alignment horizontal="right" vertical="center"/>
    </xf>
    <xf numFmtId="178" fontId="5" fillId="0" borderId="64" xfId="2" applyNumberFormat="1" applyFont="1" applyFill="1" applyBorder="1" applyAlignment="1">
      <alignment vertical="center"/>
    </xf>
    <xf numFmtId="38" fontId="5" fillId="0" borderId="2" xfId="2" applyFont="1" applyFill="1" applyBorder="1" applyAlignment="1">
      <alignment vertical="center"/>
    </xf>
    <xf numFmtId="38" fontId="4" fillId="0" borderId="70" xfId="2" applyFont="1" applyFill="1" applyBorder="1" applyAlignment="1">
      <alignment vertical="center"/>
    </xf>
    <xf numFmtId="0" fontId="5" fillId="0" borderId="1" xfId="1" applyFont="1" applyFill="1" applyBorder="1" applyAlignment="1">
      <alignment vertical="center"/>
    </xf>
    <xf numFmtId="38" fontId="5" fillId="0" borderId="3" xfId="2" applyFont="1" applyFill="1" applyBorder="1" applyAlignment="1">
      <alignment vertical="center"/>
    </xf>
    <xf numFmtId="38" fontId="4" fillId="0" borderId="70" xfId="2" applyFont="1" applyFill="1" applyBorder="1" applyAlignment="1">
      <alignment vertical="center" shrinkToFit="1"/>
    </xf>
    <xf numFmtId="38" fontId="4" fillId="0" borderId="71" xfId="2" applyFont="1" applyFill="1" applyBorder="1" applyAlignment="1">
      <alignment horizontal="left" vertical="center" wrapText="1" shrinkToFit="1"/>
    </xf>
    <xf numFmtId="178" fontId="5" fillId="0" borderId="63" xfId="2" applyNumberFormat="1" applyFont="1" applyFill="1" applyBorder="1" applyAlignment="1">
      <alignment horizontal="right" vertical="center"/>
    </xf>
    <xf numFmtId="38" fontId="5" fillId="0" borderId="10" xfId="2" applyFont="1" applyFill="1" applyBorder="1" applyAlignment="1">
      <alignment vertical="center"/>
    </xf>
    <xf numFmtId="38" fontId="5" fillId="0" borderId="47" xfId="2" applyFont="1" applyFill="1" applyBorder="1" applyAlignment="1">
      <alignment horizontal="distributed" vertical="center"/>
    </xf>
    <xf numFmtId="178" fontId="5" fillId="0" borderId="72" xfId="2" applyNumberFormat="1" applyFont="1" applyFill="1" applyBorder="1" applyAlignment="1">
      <alignment horizontal="right" vertical="center"/>
    </xf>
    <xf numFmtId="38" fontId="5" fillId="0" borderId="11" xfId="2" applyFont="1" applyFill="1" applyBorder="1" applyAlignment="1">
      <alignment vertical="center"/>
    </xf>
    <xf numFmtId="38" fontId="4" fillId="0" borderId="71" xfId="2" applyFont="1" applyFill="1" applyBorder="1" applyAlignment="1">
      <alignment vertical="center"/>
    </xf>
    <xf numFmtId="178" fontId="5" fillId="0" borderId="72" xfId="2" applyNumberFormat="1" applyFont="1" applyFill="1" applyBorder="1" applyAlignment="1">
      <alignment vertical="center"/>
    </xf>
    <xf numFmtId="38" fontId="5" fillId="0" borderId="73" xfId="2" applyFont="1" applyFill="1" applyBorder="1" applyAlignment="1">
      <alignment horizontal="distributed" vertical="center" justifyLastLine="1"/>
    </xf>
    <xf numFmtId="38" fontId="5" fillId="0" borderId="69" xfId="2" applyFont="1" applyFill="1" applyBorder="1" applyAlignment="1">
      <alignment horizontal="distributed" vertical="center"/>
    </xf>
    <xf numFmtId="38" fontId="5" fillId="0" borderId="76" xfId="2" applyFont="1" applyFill="1" applyBorder="1" applyAlignment="1">
      <alignment horizontal="distributed" vertical="center"/>
    </xf>
    <xf numFmtId="38" fontId="5" fillId="0" borderId="78" xfId="2" applyFont="1" applyFill="1" applyBorder="1" applyAlignment="1">
      <alignment horizontal="distributed" vertical="center" justifyLastLine="1"/>
    </xf>
    <xf numFmtId="38" fontId="5" fillId="0" borderId="69" xfId="2" applyFont="1" applyFill="1" applyBorder="1" applyAlignment="1">
      <alignment horizontal="distributed" vertical="center" justifyLastLine="1"/>
    </xf>
    <xf numFmtId="38" fontId="5" fillId="0" borderId="64" xfId="2" applyFont="1" applyFill="1" applyBorder="1" applyAlignment="1">
      <alignment horizontal="distributed" vertical="center" justifyLastLine="1"/>
    </xf>
    <xf numFmtId="38" fontId="5" fillId="0" borderId="0" xfId="2" applyFont="1" applyFill="1" applyBorder="1" applyAlignment="1">
      <alignment vertical="center" shrinkToFit="1"/>
    </xf>
    <xf numFmtId="0" fontId="4" fillId="0" borderId="0" xfId="1" applyFont="1" applyFill="1" applyBorder="1" applyAlignment="1">
      <alignment horizontal="distributed" vertical="center"/>
    </xf>
    <xf numFmtId="38" fontId="5" fillId="0" borderId="0" xfId="2" applyFont="1" applyFill="1" applyBorder="1" applyAlignment="1">
      <alignment horizontal="left" vertical="center"/>
    </xf>
    <xf numFmtId="38" fontId="5" fillId="0" borderId="4" xfId="2" applyFont="1" applyFill="1" applyBorder="1" applyAlignment="1">
      <alignment vertical="center" shrinkToFit="1"/>
    </xf>
    <xf numFmtId="38" fontId="5" fillId="0" borderId="80" xfId="2" applyFont="1" applyFill="1" applyBorder="1" applyAlignment="1">
      <alignment horizontal="center" vertical="center"/>
    </xf>
    <xf numFmtId="38" fontId="5" fillId="0" borderId="80" xfId="2" applyFont="1" applyFill="1" applyBorder="1" applyAlignment="1">
      <alignment horizontal="center" vertical="center" wrapText="1"/>
    </xf>
    <xf numFmtId="38" fontId="5" fillId="0" borderId="81" xfId="2" applyFont="1" applyFill="1" applyBorder="1" applyAlignment="1">
      <alignment horizontal="center" vertical="center"/>
    </xf>
    <xf numFmtId="38" fontId="5" fillId="0" borderId="82" xfId="2" applyFont="1" applyFill="1" applyBorder="1" applyAlignment="1">
      <alignment horizontal="center" vertical="center"/>
    </xf>
    <xf numFmtId="38" fontId="5" fillId="0" borderId="0" xfId="2" applyFont="1" applyFill="1" applyAlignment="1">
      <alignment horizontal="left" vertical="center" indent="2"/>
    </xf>
    <xf numFmtId="38" fontId="5" fillId="0" borderId="83" xfId="2" applyFont="1" applyFill="1" applyBorder="1" applyAlignment="1">
      <alignment vertical="center" shrinkToFit="1"/>
    </xf>
    <xf numFmtId="38" fontId="5" fillId="0" borderId="64" xfId="2" applyFont="1" applyFill="1" applyBorder="1" applyAlignment="1">
      <alignment vertical="center" shrinkToFit="1"/>
    </xf>
    <xf numFmtId="38" fontId="5" fillId="0" borderId="4" xfId="2" applyFont="1" applyFill="1" applyBorder="1" applyAlignment="1">
      <alignment horizontal="distributed" vertical="center"/>
    </xf>
    <xf numFmtId="38" fontId="5" fillId="0" borderId="13" xfId="2" applyFont="1" applyFill="1" applyBorder="1" applyAlignment="1">
      <alignment horizontal="center" vertical="center"/>
    </xf>
    <xf numFmtId="38" fontId="5" fillId="0" borderId="12" xfId="2" applyFont="1" applyFill="1" applyBorder="1" applyAlignment="1">
      <alignment horizontal="center" vertical="center"/>
    </xf>
    <xf numFmtId="38" fontId="6" fillId="0" borderId="83" xfId="2" applyFont="1" applyFill="1" applyBorder="1" applyAlignment="1">
      <alignment vertical="center" shrinkToFit="1"/>
    </xf>
    <xf numFmtId="38" fontId="6" fillId="0" borderId="64" xfId="2" applyFont="1" applyFill="1" applyBorder="1" applyAlignment="1">
      <alignment vertical="center" shrinkToFit="1"/>
    </xf>
    <xf numFmtId="38" fontId="6" fillId="0" borderId="4" xfId="2" applyFont="1" applyFill="1" applyBorder="1" applyAlignment="1">
      <alignment vertical="center" shrinkToFit="1"/>
    </xf>
    <xf numFmtId="38" fontId="5" fillId="0" borderId="5" xfId="2" applyFont="1" applyFill="1" applyBorder="1" applyAlignment="1">
      <alignment horizontal="center" vertical="center"/>
    </xf>
    <xf numFmtId="38" fontId="5" fillId="0" borderId="84" xfId="2" applyFont="1" applyFill="1" applyBorder="1" applyAlignment="1">
      <alignment vertical="center" shrinkToFit="1"/>
    </xf>
    <xf numFmtId="38" fontId="5" fillId="0" borderId="72" xfId="2" applyFont="1" applyFill="1" applyBorder="1" applyAlignment="1">
      <alignment vertical="center" shrinkToFit="1"/>
    </xf>
    <xf numFmtId="38" fontId="5" fillId="0" borderId="84" xfId="2" applyFont="1" applyFill="1" applyBorder="1" applyAlignment="1">
      <alignment horizontal="center" vertical="center"/>
    </xf>
    <xf numFmtId="38" fontId="5" fillId="0" borderId="84" xfId="2" quotePrefix="1" applyFont="1" applyFill="1" applyBorder="1" applyAlignment="1">
      <alignment horizontal="center" vertical="center" wrapText="1" shrinkToFit="1"/>
    </xf>
    <xf numFmtId="38" fontId="4" fillId="0" borderId="83" xfId="2" applyNumberFormat="1" applyFont="1" applyFill="1" applyBorder="1" applyAlignment="1">
      <alignment vertical="center" shrinkToFit="1"/>
    </xf>
    <xf numFmtId="38" fontId="4" fillId="0" borderId="4" xfId="2" applyNumberFormat="1" applyFont="1" applyFill="1" applyBorder="1" applyAlignment="1">
      <alignment vertical="center" shrinkToFit="1"/>
    </xf>
    <xf numFmtId="38" fontId="4" fillId="0" borderId="53" xfId="2" applyNumberFormat="1" applyFont="1" applyFill="1" applyBorder="1" applyAlignment="1">
      <alignment vertical="center" shrinkToFit="1"/>
    </xf>
    <xf numFmtId="38" fontId="4" fillId="0" borderId="13" xfId="2" applyNumberFormat="1" applyFont="1" applyFill="1" applyBorder="1" applyAlignment="1">
      <alignment vertical="center" shrinkToFit="1"/>
    </xf>
    <xf numFmtId="38" fontId="5" fillId="0" borderId="6" xfId="2" applyFont="1" applyFill="1" applyBorder="1" applyAlignment="1">
      <alignment horizontal="right" vertical="center"/>
    </xf>
    <xf numFmtId="38" fontId="5" fillId="0" borderId="6" xfId="2" applyFont="1" applyFill="1" applyBorder="1" applyAlignment="1">
      <alignment vertical="center"/>
    </xf>
    <xf numFmtId="38" fontId="5" fillId="0" borderId="0" xfId="2" applyFont="1" applyFill="1" applyBorder="1" applyAlignment="1">
      <alignment horizontal="right" vertical="center"/>
    </xf>
    <xf numFmtId="38" fontId="5" fillId="0" borderId="0" xfId="2" applyFont="1" applyFill="1" applyBorder="1" applyAlignment="1">
      <alignment vertical="center"/>
    </xf>
    <xf numFmtId="38" fontId="5" fillId="0" borderId="0" xfId="2" applyFont="1" applyFill="1" applyBorder="1" applyAlignment="1">
      <alignment horizontal="center" vertical="center"/>
    </xf>
    <xf numFmtId="38" fontId="5" fillId="0" borderId="0" xfId="2" applyFont="1" applyFill="1" applyAlignment="1">
      <alignment horizontal="left" vertical="center" indent="1"/>
    </xf>
    <xf numFmtId="189" fontId="5" fillId="0" borderId="0" xfId="2" applyNumberFormat="1" applyFont="1" applyFill="1" applyBorder="1" applyAlignment="1">
      <alignment vertical="center"/>
    </xf>
    <xf numFmtId="189" fontId="5" fillId="0" borderId="9" xfId="2" applyNumberFormat="1" applyFont="1" applyFill="1" applyBorder="1" applyAlignment="1">
      <alignment vertical="center"/>
    </xf>
    <xf numFmtId="38" fontId="4" fillId="0" borderId="0" xfId="2" applyFont="1" applyFill="1" applyBorder="1" applyAlignment="1">
      <alignment vertical="center" justifyLastLine="1" shrinkToFit="1"/>
    </xf>
    <xf numFmtId="38" fontId="4" fillId="0" borderId="9" xfId="2" applyFont="1" applyFill="1" applyBorder="1" applyAlignment="1">
      <alignment vertical="center" justifyLastLine="1" shrinkToFit="1"/>
    </xf>
    <xf numFmtId="38" fontId="9" fillId="0" borderId="0" xfId="2" applyFont="1" applyFill="1" applyAlignment="1">
      <alignment vertical="center"/>
    </xf>
    <xf numFmtId="0" fontId="5" fillId="0" borderId="0" xfId="1" applyFont="1" applyFill="1"/>
    <xf numFmtId="0" fontId="43" fillId="0" borderId="0" xfId="1" applyFont="1" applyFill="1"/>
    <xf numFmtId="0" fontId="37" fillId="0" borderId="0" xfId="1" applyFont="1" applyFill="1"/>
    <xf numFmtId="192" fontId="5" fillId="0" borderId="0" xfId="1" applyNumberFormat="1" applyFont="1" applyFill="1" applyBorder="1" applyAlignment="1">
      <alignment horizontal="center" vertical="center"/>
    </xf>
    <xf numFmtId="0" fontId="4" fillId="0" borderId="4" xfId="1" applyFont="1" applyFill="1" applyBorder="1" applyAlignment="1">
      <alignment horizontal="distributed" vertical="center"/>
    </xf>
    <xf numFmtId="0" fontId="2" fillId="0" borderId="0" xfId="1" applyFont="1" applyFill="1"/>
    <xf numFmtId="192" fontId="5" fillId="0" borderId="0" xfId="1" applyNumberFormat="1" applyFont="1" applyFill="1" applyBorder="1" applyAlignment="1">
      <alignment horizontal="left" vertical="center"/>
    </xf>
    <xf numFmtId="181" fontId="5" fillId="0" borderId="4" xfId="1" applyNumberFormat="1" applyFont="1" applyFill="1" applyBorder="1" applyAlignment="1">
      <alignment horizontal="right" vertical="center"/>
    </xf>
    <xf numFmtId="38" fontId="16" fillId="0" borderId="81" xfId="2" applyFont="1" applyFill="1" applyBorder="1" applyAlignment="1">
      <alignment horizontal="right" vertical="center"/>
    </xf>
    <xf numFmtId="0" fontId="5" fillId="0" borderId="4" xfId="1" applyFont="1" applyFill="1" applyBorder="1" applyAlignment="1">
      <alignment horizontal="distributed" vertical="center" wrapText="1" justifyLastLine="1"/>
    </xf>
    <xf numFmtId="38" fontId="5" fillId="0" borderId="0" xfId="2" applyFont="1" applyFill="1" applyAlignment="1">
      <alignment vertical="center" shrinkToFit="1"/>
    </xf>
    <xf numFmtId="184" fontId="5" fillId="0" borderId="4" xfId="2" applyNumberFormat="1" applyFont="1" applyFill="1" applyBorder="1" applyAlignment="1">
      <alignment horizontal="right" vertical="center" shrinkToFit="1"/>
    </xf>
    <xf numFmtId="184" fontId="5" fillId="0" borderId="3" xfId="2" applyNumberFormat="1" applyFont="1" applyFill="1" applyBorder="1" applyAlignment="1">
      <alignment vertical="center" shrinkToFit="1"/>
    </xf>
    <xf numFmtId="184" fontId="5" fillId="0" borderId="69" xfId="2" applyNumberFormat="1" applyFont="1" applyFill="1" applyBorder="1" applyAlignment="1">
      <alignment vertical="center" shrinkToFit="1"/>
    </xf>
    <xf numFmtId="0" fontId="5" fillId="0" borderId="83" xfId="14" applyFont="1" applyFill="1" applyBorder="1" applyAlignment="1">
      <alignment horizontal="center" vertical="center" shrinkToFit="1"/>
    </xf>
    <xf numFmtId="38" fontId="11" fillId="0" borderId="53" xfId="2" applyFont="1" applyFill="1" applyBorder="1" applyAlignment="1">
      <alignment horizontal="distributed" vertical="center" shrinkToFit="1"/>
    </xf>
    <xf numFmtId="38" fontId="5" fillId="0" borderId="4" xfId="2" applyFont="1" applyFill="1" applyBorder="1" applyAlignment="1">
      <alignment horizontal="right" vertical="center" shrinkToFit="1"/>
    </xf>
    <xf numFmtId="38" fontId="5" fillId="0" borderId="3" xfId="2" applyFont="1" applyFill="1" applyBorder="1" applyAlignment="1">
      <alignment vertical="center" shrinkToFit="1"/>
    </xf>
    <xf numFmtId="38" fontId="5" fillId="0" borderId="69" xfId="2" applyFont="1" applyFill="1" applyBorder="1" applyAlignment="1">
      <alignment vertical="center" shrinkToFit="1"/>
    </xf>
    <xf numFmtId="38" fontId="5" fillId="0" borderId="83" xfId="2" applyFont="1" applyFill="1" applyBorder="1" applyAlignment="1">
      <alignment horizontal="center" vertical="center" shrinkToFit="1"/>
    </xf>
    <xf numFmtId="38" fontId="5" fillId="0" borderId="84" xfId="2" applyFont="1" applyFill="1" applyBorder="1" applyAlignment="1">
      <alignment horizontal="distributed" vertical="center" shrinkToFit="1"/>
    </xf>
    <xf numFmtId="184" fontId="5" fillId="0" borderId="4" xfId="2" applyNumberFormat="1" applyFont="1" applyFill="1" applyBorder="1" applyAlignment="1">
      <alignment vertical="center" shrinkToFit="1"/>
    </xf>
    <xf numFmtId="184" fontId="5" fillId="0" borderId="85" xfId="2" applyNumberFormat="1" applyFont="1" applyFill="1" applyBorder="1" applyAlignment="1">
      <alignment vertical="center" shrinkToFit="1"/>
    </xf>
    <xf numFmtId="184" fontId="5" fillId="0" borderId="83" xfId="2" applyNumberFormat="1" applyFont="1" applyFill="1" applyBorder="1" applyAlignment="1">
      <alignment vertical="center" shrinkToFit="1"/>
    </xf>
    <xf numFmtId="0" fontId="37" fillId="0" borderId="0" xfId="1" applyFont="1" applyFill="1" applyAlignment="1">
      <alignment vertical="center"/>
    </xf>
    <xf numFmtId="38" fontId="5" fillId="0" borderId="0" xfId="2" applyFont="1" applyFill="1" applyBorder="1" applyAlignment="1">
      <alignment vertical="center" wrapText="1"/>
    </xf>
    <xf numFmtId="38" fontId="5" fillId="0" borderId="13" xfId="2" applyFont="1" applyFill="1" applyBorder="1" applyAlignment="1">
      <alignment vertical="center" shrinkToFit="1"/>
    </xf>
    <xf numFmtId="38" fontId="5" fillId="0" borderId="76" xfId="2" applyFont="1" applyFill="1" applyBorder="1" applyAlignment="1">
      <alignment vertical="center" shrinkToFit="1"/>
    </xf>
    <xf numFmtId="38" fontId="5" fillId="0" borderId="53" xfId="2" applyFont="1" applyFill="1" applyBorder="1" applyAlignment="1">
      <alignment vertical="center" shrinkToFit="1"/>
    </xf>
    <xf numFmtId="38" fontId="5" fillId="0" borderId="4" xfId="2" applyFont="1" applyFill="1" applyBorder="1" applyAlignment="1">
      <alignment horizontal="distributed" vertical="center" justifyLastLine="1"/>
    </xf>
    <xf numFmtId="0" fontId="5" fillId="0" borderId="0" xfId="14" applyFont="1" applyFill="1" applyAlignment="1">
      <alignment vertical="center"/>
    </xf>
    <xf numFmtId="0" fontId="5" fillId="0" borderId="0" xfId="14" applyFont="1" applyFill="1" applyBorder="1" applyAlignment="1">
      <alignment vertical="center"/>
    </xf>
    <xf numFmtId="0" fontId="5" fillId="0" borderId="0" xfId="14" applyFont="1" applyFill="1" applyAlignment="1">
      <alignment horizontal="left" vertical="center"/>
    </xf>
    <xf numFmtId="0" fontId="5" fillId="0" borderId="0" xfId="14" applyNumberFormat="1" applyFont="1" applyFill="1" applyBorder="1" applyAlignment="1">
      <alignment horizontal="right" vertical="center" shrinkToFit="1"/>
    </xf>
    <xf numFmtId="192" fontId="5" fillId="0" borderId="0" xfId="14" applyNumberFormat="1" applyFont="1" applyFill="1" applyBorder="1" applyAlignment="1">
      <alignment horizontal="right" vertical="center"/>
    </xf>
    <xf numFmtId="192" fontId="5" fillId="0" borderId="0" xfId="14" applyNumberFormat="1" applyFont="1" applyFill="1" applyBorder="1" applyAlignment="1">
      <alignment horizontal="right" vertical="center" shrinkToFit="1"/>
    </xf>
    <xf numFmtId="0" fontId="5" fillId="0" borderId="0" xfId="14" applyFont="1" applyFill="1" applyBorder="1" applyAlignment="1">
      <alignment horizontal="center" vertical="center" shrinkToFit="1"/>
    </xf>
    <xf numFmtId="0" fontId="5" fillId="0" borderId="0" xfId="14" applyFont="1" applyFill="1" applyBorder="1" applyAlignment="1">
      <alignment horizontal="right" vertical="center" indent="1"/>
    </xf>
    <xf numFmtId="0" fontId="5" fillId="0" borderId="83" xfId="14" applyNumberFormat="1" applyFont="1" applyFill="1" applyBorder="1" applyAlignment="1">
      <alignment horizontal="right" vertical="center" shrinkToFit="1"/>
    </xf>
    <xf numFmtId="192" fontId="5" fillId="0" borderId="83" xfId="14" applyNumberFormat="1" applyFont="1" applyFill="1" applyBorder="1" applyAlignment="1">
      <alignment horizontal="right" vertical="center"/>
    </xf>
    <xf numFmtId="192" fontId="5" fillId="0" borderId="83" xfId="14" applyNumberFormat="1" applyFont="1" applyFill="1" applyBorder="1" applyAlignment="1">
      <alignment horizontal="right" vertical="center" shrinkToFit="1"/>
    </xf>
    <xf numFmtId="38" fontId="5" fillId="0" borderId="83" xfId="2" applyFont="1" applyFill="1" applyBorder="1" applyAlignment="1">
      <alignment horizontal="right" vertical="center" shrinkToFit="1"/>
    </xf>
    <xf numFmtId="0" fontId="5" fillId="2" borderId="83" xfId="14" applyNumberFormat="1" applyFont="1" applyFill="1" applyBorder="1" applyAlignment="1">
      <alignment horizontal="right" vertical="center" shrinkToFit="1"/>
    </xf>
    <xf numFmtId="0" fontId="5" fillId="0" borderId="83" xfId="14" applyFont="1" applyFill="1" applyBorder="1" applyAlignment="1">
      <alignment horizontal="distributed" vertical="center" justifyLastLine="1"/>
    </xf>
    <xf numFmtId="0" fontId="5" fillId="0" borderId="0" xfId="14" applyFont="1" applyFill="1" applyBorder="1" applyAlignment="1">
      <alignment horizontal="right" vertical="center"/>
    </xf>
    <xf numFmtId="192" fontId="5" fillId="0" borderId="0" xfId="14" applyNumberFormat="1" applyFont="1" applyFill="1" applyBorder="1" applyAlignment="1">
      <alignment vertical="center"/>
    </xf>
    <xf numFmtId="0" fontId="5" fillId="0" borderId="87" xfId="14" applyFont="1" applyFill="1" applyBorder="1" applyAlignment="1">
      <alignment horizontal="right" vertical="center"/>
    </xf>
    <xf numFmtId="184" fontId="5" fillId="0" borderId="83" xfId="13" applyNumberFormat="1" applyFont="1" applyFill="1" applyBorder="1" applyAlignment="1">
      <alignment horizontal="right" vertical="center" shrinkToFit="1"/>
    </xf>
    <xf numFmtId="38" fontId="5" fillId="0" borderId="83" xfId="13" applyFont="1" applyFill="1" applyBorder="1" applyAlignment="1">
      <alignment horizontal="right" vertical="center" shrinkToFit="1"/>
    </xf>
    <xf numFmtId="38" fontId="6" fillId="0" borderId="0" xfId="2" applyFont="1" applyFill="1" applyAlignment="1">
      <alignment vertical="center"/>
    </xf>
    <xf numFmtId="0" fontId="17" fillId="0" borderId="0" xfId="1" applyFont="1" applyFill="1" applyBorder="1" applyAlignment="1">
      <alignment horizontal="right" vertical="center"/>
    </xf>
    <xf numFmtId="0" fontId="17" fillId="0" borderId="0" xfId="1" applyFont="1" applyFill="1" applyAlignment="1">
      <alignment vertical="center"/>
    </xf>
    <xf numFmtId="0" fontId="6" fillId="0" borderId="0" xfId="1" applyFont="1" applyFill="1" applyAlignment="1">
      <alignment horizontal="left" vertical="center"/>
    </xf>
    <xf numFmtId="0" fontId="5" fillId="0" borderId="0" xfId="2" applyNumberFormat="1" applyFont="1" applyFill="1" applyAlignment="1">
      <alignment vertical="center"/>
    </xf>
    <xf numFmtId="193" fontId="4" fillId="0" borderId="4" xfId="3" applyNumberFormat="1" applyFont="1" applyFill="1" applyBorder="1" applyAlignment="1">
      <alignment vertical="center"/>
    </xf>
    <xf numFmtId="193" fontId="16" fillId="0" borderId="4" xfId="3" applyNumberFormat="1" applyFont="1" applyFill="1" applyBorder="1" applyAlignment="1">
      <alignment vertical="center"/>
    </xf>
    <xf numFmtId="0" fontId="32" fillId="0" borderId="4" xfId="1" applyFont="1" applyFill="1" applyBorder="1" applyAlignment="1">
      <alignment horizontal="distributed" vertical="center"/>
    </xf>
    <xf numFmtId="38" fontId="16" fillId="0" borderId="4" xfId="2" applyFont="1" applyFill="1" applyBorder="1" applyAlignment="1">
      <alignment vertical="center"/>
    </xf>
    <xf numFmtId="38" fontId="6" fillId="0" borderId="5" xfId="2" applyFont="1" applyFill="1" applyBorder="1" applyAlignment="1">
      <alignment horizontal="center" vertical="center" wrapText="1"/>
    </xf>
    <xf numFmtId="38" fontId="6" fillId="0" borderId="5" xfId="2" applyFont="1" applyFill="1" applyBorder="1" applyAlignment="1">
      <alignment horizontal="center" vertical="center"/>
    </xf>
    <xf numFmtId="38" fontId="10" fillId="0" borderId="0" xfId="2" applyFont="1" applyFill="1" applyAlignment="1">
      <alignment vertical="center"/>
    </xf>
    <xf numFmtId="0" fontId="45" fillId="0" borderId="0" xfId="1" applyFont="1" applyFill="1" applyAlignment="1">
      <alignment vertical="center"/>
    </xf>
    <xf numFmtId="0" fontId="4" fillId="0" borderId="0" xfId="1" applyFont="1" applyFill="1" applyAlignment="1">
      <alignment horizontal="left" vertical="center"/>
    </xf>
    <xf numFmtId="0" fontId="6" fillId="0" borderId="0" xfId="1" applyFont="1" applyFill="1" applyAlignment="1">
      <alignment horizontal="left" vertical="center" shrinkToFit="1"/>
    </xf>
    <xf numFmtId="3" fontId="16" fillId="0" borderId="4" xfId="1" applyNumberFormat="1" applyFont="1" applyFill="1" applyBorder="1" applyAlignment="1">
      <alignment vertical="center"/>
    </xf>
    <xf numFmtId="3" fontId="16" fillId="0" borderId="4" xfId="1" applyNumberFormat="1" applyFont="1" applyFill="1" applyBorder="1" applyAlignment="1">
      <alignment horizontal="right" vertical="center"/>
    </xf>
    <xf numFmtId="38" fontId="6" fillId="0" borderId="0" xfId="2" applyFont="1" applyFill="1" applyAlignment="1">
      <alignment horizontal="right" vertical="center"/>
    </xf>
    <xf numFmtId="38" fontId="6" fillId="0" borderId="0" xfId="2" applyFont="1" applyFill="1" applyAlignment="1">
      <alignment vertical="center" wrapText="1"/>
    </xf>
    <xf numFmtId="38" fontId="16" fillId="0" borderId="0" xfId="2" applyFont="1" applyFill="1" applyAlignment="1">
      <alignment vertical="center"/>
    </xf>
    <xf numFmtId="38" fontId="5" fillId="0" borderId="0" xfId="2" applyFont="1" applyFill="1" applyAlignment="1">
      <alignment vertical="center" wrapText="1"/>
    </xf>
    <xf numFmtId="38" fontId="4" fillId="0" borderId="0" xfId="2" applyFont="1" applyFill="1" applyAlignment="1">
      <alignment vertical="center"/>
    </xf>
    <xf numFmtId="193" fontId="16" fillId="0" borderId="13" xfId="2" applyNumberFormat="1" applyFont="1" applyFill="1" applyBorder="1" applyAlignment="1">
      <alignment horizontal="right" vertical="center"/>
    </xf>
    <xf numFmtId="193" fontId="16" fillId="0" borderId="4" xfId="3" applyNumberFormat="1" applyFont="1" applyFill="1" applyBorder="1" applyAlignment="1">
      <alignment horizontal="right" vertical="center"/>
    </xf>
    <xf numFmtId="38" fontId="16" fillId="0" borderId="1" xfId="2" applyFont="1" applyFill="1" applyBorder="1" applyAlignment="1">
      <alignment horizontal="distributed" vertical="center"/>
    </xf>
    <xf numFmtId="38" fontId="16" fillId="0" borderId="63" xfId="2" applyFont="1" applyFill="1" applyBorder="1" applyAlignment="1">
      <alignment horizontal="distributed" vertical="center"/>
    </xf>
    <xf numFmtId="38" fontId="16" fillId="0" borderId="84" xfId="2" applyFont="1" applyFill="1" applyBorder="1" applyAlignment="1">
      <alignment horizontal="distributed" vertical="center"/>
    </xf>
    <xf numFmtId="38" fontId="16" fillId="0" borderId="83" xfId="2" applyFont="1" applyFill="1" applyBorder="1" applyAlignment="1">
      <alignment horizontal="distributed" vertical="center"/>
    </xf>
    <xf numFmtId="38" fontId="15" fillId="0" borderId="84" xfId="2" applyFont="1" applyFill="1" applyBorder="1" applyAlignment="1">
      <alignment horizontal="distributed" vertical="center" wrapText="1" shrinkToFit="1"/>
    </xf>
    <xf numFmtId="38" fontId="6" fillId="0" borderId="0" xfId="2" applyFont="1" applyFill="1" applyAlignment="1">
      <alignment horizontal="left" vertical="center" indent="1"/>
    </xf>
    <xf numFmtId="3" fontId="5" fillId="2" borderId="64" xfId="1" applyNumberFormat="1" applyFont="1" applyFill="1" applyBorder="1" applyAlignment="1">
      <alignment vertical="center"/>
    </xf>
    <xf numFmtId="0" fontId="5" fillId="2" borderId="64" xfId="1" applyFont="1" applyFill="1" applyBorder="1" applyAlignment="1">
      <alignment vertical="center"/>
    </xf>
    <xf numFmtId="0" fontId="5" fillId="2" borderId="83" xfId="1" applyFont="1" applyFill="1" applyBorder="1" applyAlignment="1">
      <alignment horizontal="right" vertical="center"/>
    </xf>
    <xf numFmtId="0" fontId="11" fillId="0" borderId="4" xfId="1" applyFont="1" applyFill="1" applyBorder="1" applyAlignment="1">
      <alignment horizontal="distributed" vertical="center" shrinkToFit="1"/>
    </xf>
    <xf numFmtId="3" fontId="5" fillId="2" borderId="83" xfId="1" applyNumberFormat="1" applyFont="1" applyFill="1" applyBorder="1" applyAlignment="1">
      <alignment vertical="center"/>
    </xf>
    <xf numFmtId="0" fontId="5" fillId="0" borderId="4" xfId="1" applyFont="1" applyFill="1" applyBorder="1" applyAlignment="1">
      <alignment horizontal="distributed" vertical="center" shrinkToFit="1"/>
    </xf>
    <xf numFmtId="0" fontId="5" fillId="0" borderId="54" xfId="1" quotePrefix="1" applyFont="1" applyFill="1" applyBorder="1" applyAlignment="1">
      <alignment horizontal="right" vertical="center"/>
    </xf>
    <xf numFmtId="3" fontId="5" fillId="0" borderId="63" xfId="1" applyNumberFormat="1" applyFont="1" applyFill="1" applyBorder="1" applyAlignment="1">
      <alignment vertical="center"/>
    </xf>
    <xf numFmtId="0" fontId="5" fillId="0" borderId="0" xfId="1" applyFont="1" applyFill="1" applyBorder="1" applyAlignment="1">
      <alignment vertical="center" wrapText="1"/>
    </xf>
    <xf numFmtId="0" fontId="5" fillId="2" borderId="83" xfId="1" applyFont="1" applyFill="1" applyBorder="1" applyAlignment="1">
      <alignment vertical="center"/>
    </xf>
    <xf numFmtId="38" fontId="5" fillId="2" borderId="64" xfId="2" applyFont="1" applyFill="1" applyBorder="1" applyAlignment="1">
      <alignment vertical="center"/>
    </xf>
    <xf numFmtId="0" fontId="5" fillId="0" borderId="83" xfId="1" applyFont="1" applyFill="1" applyBorder="1" applyAlignment="1">
      <alignment horizontal="distributed" vertical="center" justifyLastLine="1"/>
    </xf>
    <xf numFmtId="0" fontId="5" fillId="0" borderId="64" xfId="1" applyFont="1" applyFill="1" applyBorder="1" applyAlignment="1">
      <alignment horizontal="distributed" vertical="center" justifyLastLine="1"/>
    </xf>
    <xf numFmtId="0" fontId="5" fillId="2" borderId="64" xfId="1" applyFont="1" applyFill="1" applyBorder="1" applyAlignment="1">
      <alignment horizontal="distributed" vertical="center" justifyLastLine="1"/>
    </xf>
    <xf numFmtId="0" fontId="7" fillId="0" borderId="0" xfId="1" applyFont="1" applyFill="1" applyAlignment="1">
      <alignment horizontal="left" vertical="center"/>
    </xf>
    <xf numFmtId="0" fontId="5" fillId="0" borderId="0" xfId="1" applyFont="1" applyFill="1" applyBorder="1" applyAlignment="1">
      <alignment horizontal="right" vertical="center"/>
    </xf>
    <xf numFmtId="0" fontId="5" fillId="0" borderId="10" xfId="1" applyFont="1" applyFill="1" applyBorder="1" applyAlignment="1">
      <alignment horizontal="right" vertical="center"/>
    </xf>
    <xf numFmtId="3" fontId="5" fillId="2" borderId="1" xfId="1" applyNumberFormat="1" applyFont="1" applyFill="1" applyBorder="1" applyAlignment="1">
      <alignment horizontal="right" vertical="center" shrinkToFit="1"/>
    </xf>
    <xf numFmtId="0" fontId="5" fillId="0" borderId="1" xfId="1" applyNumberFormat="1" applyFont="1" applyFill="1" applyBorder="1" applyAlignment="1">
      <alignment horizontal="right" vertical="center" shrinkToFit="1"/>
    </xf>
    <xf numFmtId="3" fontId="5" fillId="2" borderId="4" xfId="1" applyNumberFormat="1" applyFont="1" applyFill="1" applyBorder="1" applyAlignment="1">
      <alignment horizontal="right" vertical="center" shrinkToFit="1"/>
    </xf>
    <xf numFmtId="3" fontId="5" fillId="2" borderId="3" xfId="1" applyNumberFormat="1" applyFont="1" applyFill="1" applyBorder="1" applyAlignment="1">
      <alignment horizontal="right" vertical="center" shrinkToFit="1"/>
    </xf>
    <xf numFmtId="3" fontId="5" fillId="0" borderId="1" xfId="1" applyNumberFormat="1" applyFont="1" applyFill="1" applyBorder="1" applyAlignment="1">
      <alignment horizontal="right" vertical="center" shrinkToFit="1"/>
    </xf>
    <xf numFmtId="3" fontId="5" fillId="0" borderId="4" xfId="1" applyNumberFormat="1" applyFont="1" applyFill="1" applyBorder="1" applyAlignment="1">
      <alignment horizontal="right" vertical="center" shrinkToFit="1"/>
    </xf>
    <xf numFmtId="3" fontId="5" fillId="0" borderId="3" xfId="1" applyNumberFormat="1" applyFont="1" applyFill="1" applyBorder="1" applyAlignment="1">
      <alignment horizontal="right" vertical="center" shrinkToFit="1"/>
    </xf>
    <xf numFmtId="0" fontId="11" fillId="0" borderId="83" xfId="1" applyFont="1" applyFill="1" applyBorder="1" applyAlignment="1">
      <alignment horizontal="distributed" vertical="center" wrapText="1" justifyLastLine="1" shrinkToFit="1"/>
    </xf>
    <xf numFmtId="0" fontId="11" fillId="0" borderId="83" xfId="1" applyFont="1" applyFill="1" applyBorder="1" applyAlignment="1">
      <alignment horizontal="distributed" vertical="center" justifyLastLine="1" shrinkToFit="1"/>
    </xf>
    <xf numFmtId="0" fontId="11" fillId="0" borderId="64" xfId="1" applyFont="1" applyFill="1" applyBorder="1" applyAlignment="1">
      <alignment horizontal="distributed" vertical="center" justifyLastLine="1" shrinkToFit="1"/>
    </xf>
    <xf numFmtId="194" fontId="5" fillId="2" borderId="4" xfId="1" applyNumberFormat="1" applyFont="1" applyFill="1" applyBorder="1" applyAlignment="1">
      <alignment horizontal="right" vertical="center"/>
    </xf>
    <xf numFmtId="0" fontId="5" fillId="2" borderId="5" xfId="1" applyFont="1" applyFill="1" applyBorder="1" applyAlignment="1">
      <alignment horizontal="center" vertical="center"/>
    </xf>
    <xf numFmtId="0" fontId="5" fillId="2" borderId="5" xfId="1" applyFont="1" applyFill="1" applyBorder="1" applyAlignment="1">
      <alignment horizontal="center" vertical="center" wrapText="1"/>
    </xf>
    <xf numFmtId="0" fontId="7" fillId="0" borderId="0" xfId="1" applyFont="1" applyFill="1" applyBorder="1" applyAlignment="1">
      <alignment vertical="center"/>
    </xf>
    <xf numFmtId="180" fontId="5" fillId="0" borderId="1" xfId="3" applyNumberFormat="1" applyFont="1" applyFill="1" applyBorder="1" applyAlignment="1">
      <alignment vertical="center"/>
    </xf>
    <xf numFmtId="180" fontId="5" fillId="0" borderId="2" xfId="3" applyNumberFormat="1" applyFont="1" applyFill="1" applyBorder="1" applyAlignment="1">
      <alignment vertical="center"/>
    </xf>
    <xf numFmtId="179" fontId="5" fillId="0" borderId="1" xfId="2" applyNumberFormat="1" applyFont="1" applyFill="1" applyBorder="1" applyAlignment="1">
      <alignment vertical="center"/>
    </xf>
    <xf numFmtId="179" fontId="5" fillId="0" borderId="2" xfId="2" applyNumberFormat="1" applyFont="1" applyFill="1" applyBorder="1" applyAlignment="1">
      <alignment vertical="center"/>
    </xf>
    <xf numFmtId="179" fontId="5" fillId="0" borderId="2" xfId="2" applyNumberFormat="1" applyFont="1" applyFill="1" applyBorder="1" applyAlignment="1">
      <alignment horizontal="right" vertical="center"/>
    </xf>
    <xf numFmtId="0" fontId="6" fillId="0" borderId="10" xfId="1" applyFont="1" applyFill="1" applyBorder="1" applyAlignment="1">
      <alignment horizontal="right" vertical="center"/>
    </xf>
    <xf numFmtId="3" fontId="6" fillId="0" borderId="0" xfId="1" applyNumberFormat="1" applyFont="1" applyFill="1" applyAlignment="1">
      <alignment vertical="center"/>
    </xf>
    <xf numFmtId="180" fontId="5" fillId="0" borderId="4" xfId="1" applyNumberFormat="1" applyFont="1" applyFill="1" applyBorder="1" applyAlignment="1">
      <alignment horizontal="right" vertical="center"/>
    </xf>
    <xf numFmtId="194" fontId="5" fillId="0" borderId="4" xfId="1" applyNumberFormat="1" applyFont="1" applyFill="1" applyBorder="1" applyAlignment="1">
      <alignment horizontal="right" vertical="center"/>
    </xf>
    <xf numFmtId="195" fontId="5" fillId="0" borderId="4" xfId="1" applyNumberFormat="1" applyFont="1" applyFill="1" applyBorder="1" applyAlignment="1">
      <alignment horizontal="right" vertical="center"/>
    </xf>
    <xf numFmtId="194" fontId="5" fillId="0" borderId="3" xfId="1" applyNumberFormat="1" applyFont="1" applyFill="1" applyBorder="1" applyAlignment="1">
      <alignment vertical="center"/>
    </xf>
    <xf numFmtId="0" fontId="6" fillId="0" borderId="4" xfId="1" applyFont="1" applyFill="1" applyBorder="1" applyAlignment="1">
      <alignment horizontal="distributed" vertical="center" wrapText="1" justifyLastLine="1" shrinkToFit="1"/>
    </xf>
    <xf numFmtId="0" fontId="46" fillId="0" borderId="0" xfId="1" applyFont="1" applyFill="1" applyAlignment="1">
      <alignment vertical="center"/>
    </xf>
    <xf numFmtId="0" fontId="6" fillId="0" borderId="0" xfId="1" applyFont="1" applyFill="1" applyBorder="1" applyAlignment="1">
      <alignment horizontal="right" vertical="center"/>
    </xf>
    <xf numFmtId="0" fontId="6" fillId="0" borderId="0" xfId="1" applyFont="1" applyFill="1" applyBorder="1" applyAlignment="1">
      <alignment vertical="center" shrinkToFit="1"/>
    </xf>
    <xf numFmtId="0" fontId="2" fillId="0" borderId="0" xfId="1" applyFont="1" applyFill="1" applyBorder="1" applyAlignment="1">
      <alignment vertical="center"/>
    </xf>
    <xf numFmtId="194" fontId="6" fillId="0" borderId="0" xfId="1" applyNumberFormat="1" applyFont="1" applyFill="1" applyBorder="1" applyAlignment="1">
      <alignment vertical="center" wrapText="1"/>
    </xf>
    <xf numFmtId="0" fontId="6" fillId="0" borderId="0" xfId="1" applyFont="1" applyFill="1" applyBorder="1" applyAlignment="1">
      <alignment horizontal="center" vertical="center"/>
    </xf>
    <xf numFmtId="0" fontId="6" fillId="0" borderId="9" xfId="1" applyFont="1" applyFill="1" applyBorder="1" applyAlignment="1">
      <alignment vertical="center"/>
    </xf>
    <xf numFmtId="0" fontId="6" fillId="0" borderId="0" xfId="1" applyFont="1" applyFill="1" applyBorder="1" applyAlignment="1">
      <alignment horizontal="center" vertical="center" wrapText="1"/>
    </xf>
    <xf numFmtId="0" fontId="6" fillId="0" borderId="10" xfId="1" applyFont="1" applyFill="1" applyBorder="1" applyAlignment="1">
      <alignment vertical="center" shrinkToFit="1"/>
    </xf>
    <xf numFmtId="3" fontId="6" fillId="0" borderId="4" xfId="1" applyNumberFormat="1" applyFont="1" applyFill="1" applyBorder="1" applyAlignment="1">
      <alignment vertical="center" shrinkToFit="1"/>
    </xf>
    <xf numFmtId="0" fontId="6" fillId="0" borderId="1" xfId="1" applyFont="1" applyFill="1" applyBorder="1" applyAlignment="1">
      <alignment vertical="center" shrinkToFit="1"/>
    </xf>
    <xf numFmtId="0" fontId="6" fillId="0" borderId="3" xfId="1" applyFont="1" applyFill="1" applyBorder="1" applyAlignment="1">
      <alignment horizontal="distributed" vertical="center"/>
    </xf>
    <xf numFmtId="194" fontId="6" fillId="0" borderId="4" xfId="1" applyNumberFormat="1" applyFont="1" applyFill="1" applyBorder="1" applyAlignment="1">
      <alignment vertical="center" wrapText="1"/>
    </xf>
    <xf numFmtId="0" fontId="6" fillId="0" borderId="47" xfId="1" applyFont="1" applyFill="1" applyBorder="1" applyAlignment="1">
      <alignment horizontal="center" vertical="center" wrapText="1"/>
    </xf>
    <xf numFmtId="38" fontId="5" fillId="0" borderId="4" xfId="2" applyFont="1" applyBorder="1" applyAlignment="1">
      <alignment vertical="center" shrinkToFit="1"/>
    </xf>
    <xf numFmtId="49" fontId="5" fillId="0" borderId="1" xfId="1" quotePrefix="1" applyNumberFormat="1" applyFont="1" applyBorder="1" applyAlignment="1">
      <alignment horizontal="center" vertical="center"/>
    </xf>
    <xf numFmtId="0" fontId="6" fillId="0" borderId="0" xfId="1" applyFont="1" applyFill="1" applyBorder="1" applyAlignment="1">
      <alignment horizontal="center" vertical="center" shrinkToFit="1"/>
    </xf>
    <xf numFmtId="0" fontId="2" fillId="0" borderId="0" xfId="1" applyAlignment="1">
      <alignment horizontal="left" vertical="center" indent="1"/>
    </xf>
    <xf numFmtId="3" fontId="6" fillId="0" borderId="0" xfId="1" applyNumberFormat="1" applyFont="1" applyFill="1" applyBorder="1" applyAlignment="1">
      <alignment horizontal="right" vertical="center"/>
    </xf>
    <xf numFmtId="10" fontId="6" fillId="0" borderId="0" xfId="1" applyNumberFormat="1" applyFont="1" applyFill="1" applyBorder="1" applyAlignment="1">
      <alignment vertical="center"/>
    </xf>
    <xf numFmtId="10" fontId="6" fillId="0" borderId="4" xfId="1" applyNumberFormat="1" applyFont="1" applyFill="1" applyBorder="1" applyAlignment="1">
      <alignment vertical="center"/>
    </xf>
    <xf numFmtId="0" fontId="6" fillId="0" borderId="1" xfId="1" applyFont="1" applyFill="1" applyBorder="1" applyAlignment="1">
      <alignment horizontal="center" vertical="center" shrinkToFit="1"/>
    </xf>
    <xf numFmtId="38" fontId="6" fillId="0" borderId="4" xfId="2" applyFont="1" applyFill="1" applyBorder="1" applyAlignment="1">
      <alignment vertical="center"/>
    </xf>
    <xf numFmtId="0" fontId="6" fillId="0" borderId="1" xfId="1" applyFont="1" applyFill="1" applyBorder="1" applyAlignment="1">
      <alignment vertical="center"/>
    </xf>
    <xf numFmtId="3" fontId="6" fillId="0" borderId="4" xfId="1" applyNumberFormat="1" applyFont="1" applyFill="1" applyBorder="1" applyAlignment="1">
      <alignment horizontal="right" vertical="center"/>
    </xf>
    <xf numFmtId="3" fontId="6" fillId="0" borderId="4" xfId="1" applyNumberFormat="1" applyFont="1" applyFill="1" applyBorder="1" applyAlignment="1">
      <alignment vertical="center"/>
    </xf>
    <xf numFmtId="0" fontId="2" fillId="0" borderId="0" xfId="1" applyAlignment="1">
      <alignment horizontal="right" vertical="center" indent="1"/>
    </xf>
    <xf numFmtId="0" fontId="2" fillId="0" borderId="0" xfId="1" applyFont="1" applyFill="1" applyAlignment="1">
      <alignment horizontal="right" vertical="center"/>
    </xf>
    <xf numFmtId="38" fontId="6" fillId="0" borderId="0" xfId="2" applyFont="1" applyFill="1" applyAlignment="1">
      <alignment horizontal="left" vertical="center"/>
    </xf>
    <xf numFmtId="178" fontId="6" fillId="0" borderId="4" xfId="2" applyNumberFormat="1" applyFont="1" applyFill="1" applyBorder="1" applyAlignment="1">
      <alignment horizontal="right" vertical="center"/>
    </xf>
    <xf numFmtId="38" fontId="6" fillId="0" borderId="9" xfId="2" applyFont="1" applyFill="1" applyBorder="1" applyAlignment="1">
      <alignment horizontal="center" vertical="center" wrapText="1" shrinkToFit="1"/>
    </xf>
    <xf numFmtId="38" fontId="16" fillId="0" borderId="4" xfId="2" applyFont="1" applyFill="1" applyBorder="1" applyAlignment="1">
      <alignment horizontal="center" vertical="center" wrapText="1" shrinkToFit="1"/>
    </xf>
    <xf numFmtId="38" fontId="16" fillId="0" borderId="4" xfId="2" applyFont="1" applyFill="1" applyBorder="1" applyAlignment="1">
      <alignment horizontal="center" vertical="center" wrapText="1"/>
    </xf>
    <xf numFmtId="178" fontId="5" fillId="0" borderId="4" xfId="2" applyNumberFormat="1" applyFont="1" applyFill="1" applyBorder="1" applyAlignment="1">
      <alignment horizontal="right" vertical="center"/>
    </xf>
    <xf numFmtId="178" fontId="6" fillId="0" borderId="3" xfId="2" applyNumberFormat="1" applyFont="1" applyFill="1" applyBorder="1" applyAlignment="1">
      <alignment vertical="center"/>
    </xf>
    <xf numFmtId="38" fontId="47" fillId="0" borderId="4" xfId="2" applyFont="1" applyFill="1" applyBorder="1" applyAlignment="1">
      <alignment horizontal="center" vertical="center" wrapText="1"/>
    </xf>
    <xf numFmtId="38" fontId="47" fillId="0" borderId="4" xfId="2" applyFont="1" applyFill="1" applyBorder="1" applyAlignment="1">
      <alignment horizontal="center" vertical="center" wrapText="1" shrinkToFit="1"/>
    </xf>
    <xf numFmtId="38" fontId="16" fillId="0" borderId="3" xfId="2" applyFont="1" applyFill="1" applyBorder="1" applyAlignment="1">
      <alignment horizontal="center" vertical="center" wrapText="1"/>
    </xf>
    <xf numFmtId="38" fontId="5" fillId="0" borderId="2" xfId="2" applyFont="1" applyFill="1" applyBorder="1" applyAlignment="1">
      <alignment horizontal="right" vertical="center"/>
    </xf>
    <xf numFmtId="38" fontId="6" fillId="0" borderId="2" xfId="2" applyFont="1" applyFill="1" applyBorder="1" applyAlignment="1">
      <alignment horizontal="right" vertical="center"/>
    </xf>
    <xf numFmtId="38" fontId="6" fillId="0" borderId="2" xfId="2" applyFont="1" applyFill="1" applyBorder="1" applyAlignment="1">
      <alignment vertical="center"/>
    </xf>
    <xf numFmtId="38" fontId="5" fillId="0" borderId="0" xfId="2" applyFont="1" applyFill="1" applyBorder="1" applyAlignment="1">
      <alignment horizontal="center" vertical="center" wrapText="1" shrinkToFit="1"/>
    </xf>
    <xf numFmtId="178" fontId="6" fillId="0" borderId="4" xfId="2" applyNumberFormat="1" applyFont="1" applyFill="1" applyBorder="1" applyAlignment="1">
      <alignment horizontal="right" vertical="center" shrinkToFit="1"/>
    </xf>
    <xf numFmtId="38" fontId="6" fillId="0" borderId="4" xfId="2" applyFont="1" applyFill="1" applyBorder="1" applyAlignment="1">
      <alignment horizontal="distributed" vertical="center"/>
    </xf>
    <xf numFmtId="38" fontId="5" fillId="0" borderId="84" xfId="2" applyFont="1" applyFill="1" applyBorder="1" applyAlignment="1">
      <alignment horizontal="distributed" vertical="center" justifyLastLine="1" shrinkToFit="1"/>
    </xf>
    <xf numFmtId="38" fontId="16" fillId="0" borderId="4" xfId="2" applyFont="1" applyFill="1" applyBorder="1" applyAlignment="1">
      <alignment horizontal="center" vertical="center" shrinkToFit="1"/>
    </xf>
    <xf numFmtId="178" fontId="5" fillId="0" borderId="83" xfId="2" applyNumberFormat="1" applyFont="1" applyFill="1" applyBorder="1" applyAlignment="1">
      <alignment horizontal="right" vertical="center" shrinkToFit="1"/>
    </xf>
    <xf numFmtId="178" fontId="6" fillId="0" borderId="83" xfId="2" applyNumberFormat="1" applyFont="1" applyFill="1" applyBorder="1" applyAlignment="1">
      <alignment horizontal="right" vertical="center" shrinkToFit="1"/>
    </xf>
    <xf numFmtId="178" fontId="6" fillId="0" borderId="69" xfId="2" applyNumberFormat="1" applyFont="1" applyFill="1" applyBorder="1" applyAlignment="1">
      <alignment horizontal="right" vertical="center" shrinkToFit="1"/>
    </xf>
    <xf numFmtId="38" fontId="6" fillId="0" borderId="69" xfId="2" applyFont="1" applyFill="1" applyBorder="1" applyAlignment="1">
      <alignment horizontal="distributed" vertical="center"/>
    </xf>
    <xf numFmtId="38" fontId="6" fillId="0" borderId="83" xfId="2" applyFont="1" applyFill="1" applyBorder="1" applyAlignment="1">
      <alignment horizontal="center" vertical="center" shrinkToFit="1"/>
    </xf>
    <xf numFmtId="38" fontId="6" fillId="0" borderId="69" xfId="2" applyFont="1" applyFill="1" applyBorder="1" applyAlignment="1">
      <alignment horizontal="center" vertical="center" shrinkToFit="1"/>
    </xf>
    <xf numFmtId="38" fontId="6" fillId="0" borderId="0" xfId="2" applyFont="1" applyFill="1" applyBorder="1" applyAlignment="1">
      <alignment horizontal="center" vertical="center"/>
    </xf>
    <xf numFmtId="38" fontId="6" fillId="0" borderId="0" xfId="2" applyFont="1" applyFill="1" applyBorder="1" applyAlignment="1">
      <alignment horizontal="distributed" vertical="center"/>
    </xf>
    <xf numFmtId="0" fontId="2" fillId="0" borderId="86" xfId="1" applyFont="1" applyFill="1" applyBorder="1" applyAlignment="1">
      <alignment vertical="center"/>
    </xf>
    <xf numFmtId="0" fontId="17" fillId="0" borderId="86" xfId="1" applyFont="1" applyFill="1" applyBorder="1" applyAlignment="1">
      <alignment vertical="center"/>
    </xf>
    <xf numFmtId="38" fontId="6" fillId="0" borderId="0" xfId="2" applyFont="1" applyFill="1" applyBorder="1" applyAlignment="1">
      <alignment horizontal="right" vertical="center"/>
    </xf>
    <xf numFmtId="0" fontId="17" fillId="0" borderId="87" xfId="1" applyFont="1" applyFill="1" applyBorder="1" applyAlignment="1">
      <alignment vertical="center" shrinkToFit="1"/>
    </xf>
    <xf numFmtId="38" fontId="6" fillId="0" borderId="87" xfId="2" applyFont="1" applyFill="1" applyBorder="1" applyAlignment="1">
      <alignment vertical="center"/>
    </xf>
    <xf numFmtId="178" fontId="5" fillId="0" borderId="4" xfId="2" applyNumberFormat="1" applyFont="1" applyFill="1" applyBorder="1" applyAlignment="1">
      <alignment horizontal="right" vertical="center" shrinkToFit="1"/>
    </xf>
    <xf numFmtId="38" fontId="16" fillId="0" borderId="69" xfId="2" applyFont="1" applyFill="1" applyBorder="1" applyAlignment="1">
      <alignment horizontal="distributed" vertical="center"/>
    </xf>
    <xf numFmtId="38" fontId="6" fillId="0" borderId="84" xfId="2" applyFont="1" applyFill="1" applyBorder="1" applyAlignment="1">
      <alignment horizontal="center" vertical="center" shrinkToFit="1"/>
    </xf>
    <xf numFmtId="38" fontId="5" fillId="0" borderId="84" xfId="2" applyFont="1" applyFill="1" applyBorder="1" applyAlignment="1">
      <alignment horizontal="center" vertical="center" shrinkToFit="1"/>
    </xf>
    <xf numFmtId="38" fontId="5" fillId="0" borderId="67" xfId="2" applyFont="1" applyFill="1" applyBorder="1" applyAlignment="1">
      <alignment horizontal="right" vertical="center" shrinkToFit="1"/>
    </xf>
    <xf numFmtId="38" fontId="6" fillId="0" borderId="67" xfId="2" applyFont="1" applyFill="1" applyBorder="1" applyAlignment="1">
      <alignment horizontal="right" vertical="center" shrinkToFit="1"/>
    </xf>
    <xf numFmtId="38" fontId="16" fillId="0" borderId="67" xfId="2" applyFont="1" applyFill="1" applyBorder="1" applyAlignment="1">
      <alignment horizontal="distributed" vertical="center"/>
    </xf>
    <xf numFmtId="38" fontId="6" fillId="0" borderId="86" xfId="2" applyFont="1" applyFill="1" applyBorder="1" applyAlignment="1">
      <alignment horizontal="right" vertical="center"/>
    </xf>
    <xf numFmtId="38" fontId="19" fillId="0" borderId="0" xfId="2" applyFont="1" applyFill="1" applyAlignment="1">
      <alignment vertical="center"/>
    </xf>
    <xf numFmtId="196" fontId="5" fillId="0" borderId="0" xfId="2" applyNumberFormat="1" applyFont="1" applyFill="1" applyBorder="1" applyAlignment="1">
      <alignment vertical="center" shrinkToFit="1"/>
    </xf>
    <xf numFmtId="38" fontId="4" fillId="0" borderId="0" xfId="2" applyFont="1" applyFill="1" applyBorder="1" applyAlignment="1">
      <alignment horizontal="distributed" vertical="center"/>
    </xf>
    <xf numFmtId="38" fontId="4" fillId="0" borderId="0" xfId="2" applyFont="1" applyFill="1" applyBorder="1" applyAlignment="1">
      <alignment vertical="center"/>
    </xf>
    <xf numFmtId="196" fontId="5" fillId="0" borderId="10" xfId="2" applyNumberFormat="1" applyFont="1" applyFill="1" applyBorder="1" applyAlignment="1">
      <alignment vertical="center" shrinkToFit="1"/>
    </xf>
    <xf numFmtId="38" fontId="4" fillId="0" borderId="4" xfId="2" applyFont="1" applyFill="1" applyBorder="1" applyAlignment="1">
      <alignment horizontal="left" vertical="center" shrinkToFit="1"/>
    </xf>
    <xf numFmtId="4" fontId="4" fillId="0" borderId="4" xfId="2" applyNumberFormat="1" applyFont="1" applyFill="1" applyBorder="1" applyAlignment="1">
      <alignment horizontal="right" vertical="center" shrinkToFit="1"/>
    </xf>
    <xf numFmtId="38" fontId="4" fillId="0" borderId="4" xfId="2" applyFont="1" applyFill="1" applyBorder="1" applyAlignment="1">
      <alignment horizontal="center" vertical="center"/>
    </xf>
    <xf numFmtId="38" fontId="14" fillId="0" borderId="4" xfId="2" applyFont="1" applyFill="1" applyBorder="1" applyAlignment="1">
      <alignment horizontal="left" vertical="center" wrapText="1" shrinkToFit="1"/>
    </xf>
    <xf numFmtId="38" fontId="11" fillId="0" borderId="1" xfId="2" applyFont="1" applyFill="1" applyBorder="1" applyAlignment="1">
      <alignment horizontal="distributed" vertical="center" wrapText="1" justifyLastLine="1" shrinkToFit="1"/>
    </xf>
    <xf numFmtId="38" fontId="5" fillId="0" borderId="4" xfId="2" applyFont="1" applyFill="1" applyBorder="1" applyAlignment="1">
      <alignment horizontal="distributed" vertical="center" wrapText="1" justifyLastLine="1" shrinkToFit="1"/>
    </xf>
    <xf numFmtId="38" fontId="5" fillId="0" borderId="4" xfId="2" applyFont="1" applyFill="1" applyBorder="1" applyAlignment="1">
      <alignment horizontal="distributed" vertical="center" shrinkToFit="1"/>
    </xf>
    <xf numFmtId="38" fontId="5" fillId="0" borderId="6" xfId="2" applyFont="1" applyFill="1" applyBorder="1" applyAlignment="1">
      <alignment vertical="center" shrinkToFit="1"/>
    </xf>
    <xf numFmtId="38" fontId="7" fillId="0" borderId="0" xfId="2" applyFont="1" applyFill="1" applyAlignment="1">
      <alignment vertical="center" shrinkToFit="1"/>
    </xf>
    <xf numFmtId="49" fontId="5" fillId="0" borderId="4" xfId="2" applyNumberFormat="1" applyFont="1" applyFill="1" applyBorder="1" applyAlignment="1">
      <alignment horizontal="distributed" vertical="center" wrapText="1" justifyLastLine="1"/>
    </xf>
    <xf numFmtId="38" fontId="5" fillId="0" borderId="3" xfId="2" applyFont="1" applyFill="1" applyBorder="1" applyAlignment="1">
      <alignment horizontal="left" vertical="center" shrinkToFit="1"/>
    </xf>
    <xf numFmtId="38" fontId="5" fillId="0" borderId="3" xfId="2" applyFont="1" applyFill="1" applyBorder="1" applyAlignment="1">
      <alignment horizontal="distributed" vertical="center"/>
    </xf>
    <xf numFmtId="178" fontId="5" fillId="0" borderId="4" xfId="2" applyNumberFormat="1" applyFont="1" applyFill="1" applyBorder="1" applyAlignment="1">
      <alignment vertical="center"/>
    </xf>
    <xf numFmtId="38" fontId="5" fillId="0" borderId="3" xfId="2" applyFont="1" applyFill="1" applyBorder="1" applyAlignment="1">
      <alignment horizontal="distributed" vertical="center" shrinkToFit="1"/>
    </xf>
    <xf numFmtId="38" fontId="6" fillId="0" borderId="4" xfId="2" applyFont="1" applyFill="1" applyBorder="1" applyAlignment="1">
      <alignment horizontal="distributed" vertical="center" justifyLastLine="1"/>
    </xf>
    <xf numFmtId="38" fontId="11" fillId="0" borderId="4" xfId="2" applyFont="1" applyFill="1" applyBorder="1" applyAlignment="1">
      <alignment horizontal="distributed" vertical="center" justifyLastLine="1"/>
    </xf>
    <xf numFmtId="38" fontId="5" fillId="0" borderId="91" xfId="2" applyFont="1" applyFill="1" applyBorder="1" applyAlignment="1">
      <alignment horizontal="distributed" vertical="center" justifyLastLine="1"/>
    </xf>
    <xf numFmtId="38" fontId="5" fillId="0" borderId="84" xfId="2" applyFont="1" applyFill="1" applyBorder="1" applyAlignment="1">
      <alignment horizontal="distributed" vertical="center" justifyLastLine="1"/>
    </xf>
    <xf numFmtId="38" fontId="5" fillId="0" borderId="0" xfId="2" applyFont="1" applyFill="1" applyAlignment="1">
      <alignment horizontal="distributed" vertical="center" justifyLastLine="1"/>
    </xf>
    <xf numFmtId="49" fontId="5" fillId="0" borderId="3" xfId="2" quotePrefix="1" applyNumberFormat="1" applyFont="1" applyFill="1" applyBorder="1" applyAlignment="1">
      <alignment horizontal="distributed" vertical="center" justifyLastLine="1"/>
    </xf>
    <xf numFmtId="38" fontId="5" fillId="0" borderId="4" xfId="2" applyFont="1" applyFill="1" applyBorder="1" applyAlignment="1">
      <alignment horizontal="left" vertical="center" shrinkToFit="1"/>
    </xf>
    <xf numFmtId="38" fontId="5" fillId="0" borderId="0" xfId="2" quotePrefix="1" applyFont="1" applyFill="1" applyBorder="1" applyAlignment="1">
      <alignment horizontal="left" vertical="center"/>
    </xf>
    <xf numFmtId="38" fontId="4" fillId="0" borderId="3" xfId="2" applyFont="1" applyFill="1" applyBorder="1" applyAlignment="1">
      <alignment horizontal="distributed" vertical="center" shrinkToFit="1"/>
    </xf>
    <xf numFmtId="38" fontId="5" fillId="0" borderId="92" xfId="2" applyFont="1" applyFill="1" applyBorder="1" applyAlignment="1">
      <alignment horizontal="distributed" vertical="center" shrinkToFit="1"/>
    </xf>
    <xf numFmtId="38" fontId="5" fillId="0" borderId="69" xfId="2" applyFont="1" applyFill="1" applyBorder="1" applyAlignment="1">
      <alignment horizontal="distributed" vertical="center" shrinkToFit="1"/>
    </xf>
    <xf numFmtId="38" fontId="5" fillId="0" borderId="83" xfId="2" applyFont="1" applyFill="1" applyBorder="1" applyAlignment="1">
      <alignment horizontal="center" vertical="center"/>
    </xf>
    <xf numFmtId="38" fontId="5" fillId="0" borderId="93" xfId="2" applyFont="1" applyFill="1" applyBorder="1" applyAlignment="1">
      <alignment horizontal="distributed" vertical="center" shrinkToFit="1"/>
    </xf>
    <xf numFmtId="38" fontId="5" fillId="0" borderId="3" xfId="2" applyFont="1" applyFill="1" applyBorder="1" applyAlignment="1">
      <alignment horizontal="distributed" vertical="center" justifyLastLine="1"/>
    </xf>
    <xf numFmtId="38" fontId="5" fillId="0" borderId="83" xfId="2" applyFont="1" applyFill="1" applyBorder="1" applyAlignment="1">
      <alignment horizontal="distributed" vertical="center" justifyLastLine="1"/>
    </xf>
    <xf numFmtId="38" fontId="5" fillId="0" borderId="0" xfId="2" applyFont="1" applyFill="1" applyBorder="1" applyAlignment="1">
      <alignment horizontal="distributed" vertical="center" justifyLastLine="1"/>
    </xf>
    <xf numFmtId="38" fontId="5" fillId="0" borderId="0" xfId="2" applyFont="1" applyFill="1" applyBorder="1" applyAlignment="1">
      <alignment horizontal="left" vertical="center" shrinkToFit="1"/>
    </xf>
    <xf numFmtId="38" fontId="5" fillId="0" borderId="0" xfId="2" applyFont="1" applyFill="1" applyBorder="1" applyAlignment="1">
      <alignment horizontal="distributed" vertical="center" shrinkToFit="1"/>
    </xf>
    <xf numFmtId="0" fontId="5" fillId="0" borderId="3" xfId="2" quotePrefix="1" applyNumberFormat="1" applyFont="1" applyFill="1" applyBorder="1" applyAlignment="1">
      <alignment horizontal="distributed" vertical="center" justifyLastLine="1"/>
    </xf>
    <xf numFmtId="0" fontId="6" fillId="0" borderId="3" xfId="2" quotePrefix="1" applyNumberFormat="1" applyFont="1" applyFill="1" applyBorder="1" applyAlignment="1">
      <alignment horizontal="distributed" vertical="center" justifyLastLine="1"/>
    </xf>
    <xf numFmtId="38" fontId="6" fillId="0" borderId="4" xfId="2" applyFont="1" applyFill="1" applyBorder="1" applyAlignment="1">
      <alignment horizontal="left" vertical="center" shrinkToFit="1"/>
    </xf>
    <xf numFmtId="38" fontId="6" fillId="0" borderId="3" xfId="2" applyFont="1" applyFill="1" applyBorder="1" applyAlignment="1">
      <alignment horizontal="distributed" vertical="center" shrinkToFit="1"/>
    </xf>
    <xf numFmtId="38" fontId="6" fillId="0" borderId="4" xfId="2" applyFont="1" applyFill="1" applyBorder="1" applyAlignment="1">
      <alignment horizontal="center" vertical="center"/>
    </xf>
    <xf numFmtId="38" fontId="6" fillId="0" borderId="3" xfId="2" applyFont="1" applyFill="1" applyBorder="1" applyAlignment="1">
      <alignment horizontal="left" vertical="center" shrinkToFit="1"/>
    </xf>
    <xf numFmtId="38" fontId="6" fillId="0" borderId="4" xfId="2" applyFont="1" applyFill="1" applyBorder="1" applyAlignment="1">
      <alignment horizontal="distributed" vertical="center" shrinkToFit="1"/>
    </xf>
    <xf numFmtId="38" fontId="15" fillId="0" borderId="4" xfId="2" applyFont="1" applyFill="1" applyBorder="1" applyAlignment="1">
      <alignment horizontal="distributed" vertical="center" justifyLastLine="1"/>
    </xf>
    <xf numFmtId="38" fontId="6" fillId="0" borderId="4" xfId="2" applyFont="1" applyFill="1" applyBorder="1" applyAlignment="1">
      <alignment horizontal="distributed" vertical="center" justifyLastLine="1" shrinkToFit="1"/>
    </xf>
    <xf numFmtId="38" fontId="5" fillId="0" borderId="6" xfId="2" applyFont="1" applyFill="1" applyBorder="1" applyAlignment="1">
      <alignment horizontal="center" vertical="center"/>
    </xf>
    <xf numFmtId="38" fontId="6" fillId="0" borderId="0" xfId="2" applyFont="1" applyFill="1" applyAlignment="1">
      <alignment vertical="center" shrinkToFit="1"/>
    </xf>
    <xf numFmtId="4" fontId="4" fillId="0" borderId="0" xfId="2" applyNumberFormat="1" applyFont="1" applyFill="1" applyBorder="1" applyAlignment="1">
      <alignment horizontal="right" vertical="center" shrinkToFit="1"/>
    </xf>
    <xf numFmtId="38" fontId="4" fillId="0" borderId="0" xfId="2" applyFont="1" applyFill="1" applyBorder="1" applyAlignment="1">
      <alignment horizontal="center" vertical="center"/>
    </xf>
    <xf numFmtId="38" fontId="11" fillId="0" borderId="0" xfId="2" applyFont="1" applyFill="1" applyBorder="1" applyAlignment="1">
      <alignment horizontal="left" vertical="center" shrinkToFit="1"/>
    </xf>
    <xf numFmtId="38" fontId="4" fillId="0" borderId="69" xfId="2" applyFont="1" applyFill="1" applyBorder="1" applyAlignment="1">
      <alignment horizontal="distributed" vertical="center"/>
    </xf>
    <xf numFmtId="38" fontId="11" fillId="0" borderId="69" xfId="2" applyFont="1" applyFill="1" applyBorder="1" applyAlignment="1">
      <alignment horizontal="distributed" vertical="center"/>
    </xf>
    <xf numFmtId="38" fontId="11" fillId="0" borderId="4" xfId="2" applyFont="1" applyFill="1" applyBorder="1" applyAlignment="1">
      <alignment horizontal="distributed" vertical="center" wrapText="1" justifyLastLine="1" shrinkToFit="1"/>
    </xf>
    <xf numFmtId="38" fontId="5" fillId="0" borderId="0" xfId="2" applyFont="1" applyFill="1" applyBorder="1" applyAlignment="1">
      <alignment horizontal="left" vertical="center" indent="1"/>
    </xf>
    <xf numFmtId="38" fontId="5" fillId="0" borderId="10" xfId="2" applyFont="1" applyFill="1" applyBorder="1" applyAlignment="1">
      <alignment horizontal="right" vertical="center"/>
    </xf>
    <xf numFmtId="4" fontId="5" fillId="0" borderId="0" xfId="2" applyNumberFormat="1" applyFont="1" applyFill="1" applyBorder="1" applyAlignment="1">
      <alignment vertical="center" shrinkToFit="1"/>
    </xf>
    <xf numFmtId="38" fontId="5" fillId="0" borderId="0" xfId="2" applyFont="1" applyFill="1" applyBorder="1" applyAlignment="1">
      <alignment horizontal="distributed" vertical="center"/>
    </xf>
    <xf numFmtId="38" fontId="4" fillId="0" borderId="4" xfId="2" applyFont="1" applyFill="1" applyBorder="1" applyAlignment="1">
      <alignment horizontal="distributed" vertical="center"/>
    </xf>
    <xf numFmtId="38" fontId="4" fillId="0" borderId="3" xfId="2" applyFont="1" applyFill="1" applyBorder="1" applyAlignment="1">
      <alignment horizontal="left" vertical="center" shrinkToFit="1"/>
    </xf>
    <xf numFmtId="38" fontId="4" fillId="0" borderId="94" xfId="2" applyFont="1" applyFill="1" applyBorder="1" applyAlignment="1">
      <alignment horizontal="center" vertical="center"/>
    </xf>
    <xf numFmtId="38" fontId="16" fillId="0" borderId="4" xfId="2" applyFont="1" applyFill="1" applyBorder="1" applyAlignment="1">
      <alignment horizontal="left" vertical="center" shrinkToFit="1"/>
    </xf>
    <xf numFmtId="38" fontId="16" fillId="0" borderId="4" xfId="2" applyFont="1" applyFill="1" applyBorder="1" applyAlignment="1">
      <alignment horizontal="distributed" vertical="center"/>
    </xf>
    <xf numFmtId="38" fontId="16" fillId="0" borderId="3" xfId="2" applyFont="1" applyFill="1" applyBorder="1" applyAlignment="1">
      <alignment horizontal="left" vertical="center" shrinkToFit="1"/>
    </xf>
    <xf numFmtId="38" fontId="16" fillId="0" borderId="4" xfId="2" applyFont="1" applyFill="1" applyBorder="1" applyAlignment="1">
      <alignment horizontal="center" vertical="center"/>
    </xf>
    <xf numFmtId="38" fontId="4" fillId="0" borderId="3" xfId="2" applyFont="1" applyFill="1" applyBorder="1" applyAlignment="1">
      <alignment horizontal="center" vertical="center"/>
    </xf>
    <xf numFmtId="38" fontId="4" fillId="0" borderId="6" xfId="2" applyFont="1" applyFill="1" applyBorder="1" applyAlignment="1">
      <alignment horizontal="left" vertical="center" shrinkToFit="1"/>
    </xf>
    <xf numFmtId="38" fontId="4" fillId="0" borderId="85" xfId="2" applyFont="1" applyFill="1" applyBorder="1" applyAlignment="1">
      <alignment horizontal="center" vertical="center"/>
    </xf>
    <xf numFmtId="38" fontId="4" fillId="0" borderId="69" xfId="2" applyFont="1" applyFill="1" applyBorder="1" applyAlignment="1">
      <alignment horizontal="center" vertical="center"/>
    </xf>
    <xf numFmtId="38" fontId="4" fillId="0" borderId="4" xfId="2" applyFont="1" applyFill="1" applyBorder="1" applyAlignment="1">
      <alignment horizontal="distributed" vertical="center" justifyLastLine="1"/>
    </xf>
    <xf numFmtId="38" fontId="14" fillId="0" borderId="4" xfId="2" applyFont="1" applyFill="1" applyBorder="1" applyAlignment="1">
      <alignment horizontal="distributed" vertical="center" wrapText="1" justifyLastLine="1" shrinkToFit="1"/>
    </xf>
    <xf numFmtId="38" fontId="4" fillId="0" borderId="3" xfId="2" applyFont="1" applyFill="1" applyBorder="1" applyAlignment="1">
      <alignment horizontal="distributed" vertical="center" justifyLastLine="1"/>
    </xf>
    <xf numFmtId="38" fontId="4" fillId="0" borderId="85" xfId="2" applyFont="1" applyFill="1" applyBorder="1" applyAlignment="1">
      <alignment horizontal="distributed" vertical="center" justifyLastLine="1"/>
    </xf>
    <xf numFmtId="38" fontId="4" fillId="0" borderId="83" xfId="2" applyFont="1" applyFill="1" applyBorder="1" applyAlignment="1">
      <alignment horizontal="distributed" vertical="center" justifyLastLine="1"/>
    </xf>
    <xf numFmtId="40" fontId="5" fillId="0" borderId="0" xfId="2" applyNumberFormat="1" applyFont="1" applyFill="1" applyBorder="1" applyAlignment="1">
      <alignment vertical="center" shrinkToFit="1"/>
    </xf>
    <xf numFmtId="38" fontId="4" fillId="0" borderId="4" xfId="2" applyFont="1" applyFill="1" applyBorder="1" applyAlignment="1">
      <alignment horizontal="center" vertical="center" shrinkToFit="1"/>
    </xf>
    <xf numFmtId="38" fontId="4" fillId="0" borderId="3" xfId="2" applyFont="1" applyFill="1" applyBorder="1" applyAlignment="1">
      <alignment horizontal="distributed" vertical="center"/>
    </xf>
    <xf numFmtId="38" fontId="4" fillId="0" borderId="54" xfId="2" applyFont="1" applyFill="1" applyBorder="1" applyAlignment="1">
      <alignment horizontal="left" vertical="center" shrinkToFit="1"/>
    </xf>
    <xf numFmtId="38" fontId="5" fillId="0" borderId="1" xfId="2" applyFont="1" applyFill="1" applyBorder="1" applyAlignment="1">
      <alignment horizontal="distributed" vertical="center"/>
    </xf>
    <xf numFmtId="38" fontId="4" fillId="0" borderId="69" xfId="2" applyFont="1" applyFill="1" applyBorder="1" applyAlignment="1">
      <alignment horizontal="distributed" vertical="center" shrinkToFit="1"/>
    </xf>
    <xf numFmtId="38" fontId="5" fillId="0" borderId="0" xfId="2" applyFont="1" applyFill="1" applyAlignment="1">
      <alignment horizontal="distributed" vertical="center"/>
    </xf>
    <xf numFmtId="38" fontId="14" fillId="0" borderId="69" xfId="2" applyFont="1" applyFill="1" applyBorder="1" applyAlignment="1">
      <alignment horizontal="distributed" vertical="center"/>
    </xf>
    <xf numFmtId="38" fontId="11" fillId="0" borderId="0" xfId="2" applyFont="1" applyFill="1" applyBorder="1" applyAlignment="1">
      <alignment horizontal="left" vertical="center"/>
    </xf>
    <xf numFmtId="38" fontId="4" fillId="0" borderId="0" xfId="2" applyFont="1" applyFill="1" applyBorder="1" applyAlignment="1">
      <alignment vertical="center" shrinkToFit="1"/>
    </xf>
    <xf numFmtId="49" fontId="4" fillId="0" borderId="0" xfId="2" applyNumberFormat="1" applyFont="1" applyFill="1" applyBorder="1" applyAlignment="1">
      <alignment horizontal="distributed" vertical="center"/>
    </xf>
    <xf numFmtId="38" fontId="4" fillId="0" borderId="0" xfId="2" applyFont="1" applyFill="1" applyBorder="1" applyAlignment="1">
      <alignment horizontal="left" vertical="center" wrapText="1"/>
    </xf>
    <xf numFmtId="38" fontId="4" fillId="0" borderId="0" xfId="2" applyFont="1" applyFill="1" applyBorder="1" applyAlignment="1">
      <alignment vertical="center" wrapText="1"/>
    </xf>
    <xf numFmtId="4" fontId="4" fillId="0" borderId="4" xfId="2" applyNumberFormat="1" applyFont="1" applyFill="1" applyBorder="1" applyAlignment="1">
      <alignment vertical="center" shrinkToFit="1"/>
    </xf>
    <xf numFmtId="38" fontId="11" fillId="0" borderId="69" xfId="2" applyFont="1" applyFill="1" applyBorder="1" applyAlignment="1">
      <alignment horizontal="distributed" vertical="center" wrapText="1"/>
    </xf>
    <xf numFmtId="38" fontId="4" fillId="0" borderId="4" xfId="2" applyFont="1" applyFill="1" applyBorder="1" applyAlignment="1">
      <alignment horizontal="left" vertical="center" wrapText="1" shrinkToFit="1"/>
    </xf>
    <xf numFmtId="38" fontId="4" fillId="0" borderId="69" xfId="2" applyFont="1" applyFill="1" applyBorder="1" applyAlignment="1">
      <alignment horizontal="distributed" vertical="center" wrapText="1"/>
    </xf>
    <xf numFmtId="38" fontId="4" fillId="0" borderId="0" xfId="2" applyFont="1" applyFill="1" applyBorder="1" applyAlignment="1">
      <alignment horizontal="right" vertical="center"/>
    </xf>
    <xf numFmtId="38" fontId="49" fillId="4" borderId="0" xfId="2" applyFont="1" applyFill="1" applyAlignment="1">
      <alignment vertical="center"/>
    </xf>
    <xf numFmtId="0" fontId="6" fillId="0" borderId="0" xfId="1" applyFont="1" applyFill="1"/>
    <xf numFmtId="0" fontId="5" fillId="0" borderId="0" xfId="1" applyFont="1" applyFill="1" applyBorder="1"/>
    <xf numFmtId="0" fontId="6" fillId="0" borderId="0" xfId="1" applyFont="1" applyFill="1" applyAlignment="1">
      <alignment horizontal="right"/>
    </xf>
    <xf numFmtId="0" fontId="5" fillId="0" borderId="0" xfId="1" applyFont="1" applyFill="1" applyBorder="1" applyAlignment="1">
      <alignment horizontal="right" vertical="top"/>
    </xf>
    <xf numFmtId="0" fontId="5" fillId="0" borderId="0" xfId="1" applyFont="1" applyFill="1" applyBorder="1" applyAlignment="1"/>
    <xf numFmtId="0" fontId="4" fillId="0" borderId="0" xfId="1" applyFont="1" applyFill="1" applyBorder="1" applyAlignment="1">
      <alignment horizontal="center" vertical="center" wrapText="1" shrinkToFit="1"/>
    </xf>
    <xf numFmtId="4" fontId="5" fillId="0" borderId="0" xfId="1" applyNumberFormat="1" applyFont="1" applyFill="1" applyBorder="1" applyAlignment="1">
      <alignment vertical="center"/>
    </xf>
    <xf numFmtId="0" fontId="5" fillId="0" borderId="0" xfId="1" applyFont="1" applyFill="1" applyBorder="1" applyAlignment="1">
      <alignment horizontal="center" vertical="center" shrinkToFit="1"/>
    </xf>
    <xf numFmtId="0" fontId="5" fillId="0" borderId="0" xfId="1" quotePrefix="1" applyFont="1" applyFill="1" applyBorder="1" applyAlignment="1">
      <alignment horizontal="center" vertical="center"/>
    </xf>
    <xf numFmtId="0" fontId="5" fillId="0" borderId="0" xfId="1" applyFont="1" applyFill="1" applyBorder="1" applyAlignment="1">
      <alignment horizontal="distributed" vertical="center" wrapText="1"/>
    </xf>
    <xf numFmtId="0" fontId="4" fillId="0" borderId="0" xfId="1" applyFont="1" applyFill="1" applyBorder="1" applyAlignment="1">
      <alignment horizontal="distributed" vertical="center" wrapText="1" shrinkToFit="1"/>
    </xf>
    <xf numFmtId="0" fontId="4" fillId="0" borderId="4" xfId="1" applyFont="1" applyFill="1" applyBorder="1" applyAlignment="1">
      <alignment vertical="center"/>
    </xf>
    <xf numFmtId="181" fontId="4" fillId="0" borderId="4" xfId="1" applyNumberFormat="1" applyFont="1" applyFill="1" applyBorder="1" applyAlignment="1">
      <alignment vertical="center"/>
    </xf>
    <xf numFmtId="197" fontId="4" fillId="0" borderId="4" xfId="1" applyNumberFormat="1" applyFont="1" applyFill="1" applyBorder="1" applyAlignment="1">
      <alignment vertical="center"/>
    </xf>
    <xf numFmtId="0" fontId="4" fillId="0" borderId="4" xfId="1" quotePrefix="1" applyFont="1" applyFill="1" applyBorder="1" applyAlignment="1">
      <alignment horizontal="center" vertical="center"/>
    </xf>
    <xf numFmtId="0" fontId="4" fillId="0" borderId="3" xfId="1" applyFont="1" applyFill="1" applyBorder="1" applyAlignment="1">
      <alignment horizontal="distributed" vertical="center" wrapText="1" shrinkToFit="1"/>
    </xf>
    <xf numFmtId="0" fontId="4" fillId="0" borderId="0" xfId="1" applyFont="1" applyFill="1" applyBorder="1" applyAlignment="1">
      <alignment horizontal="center" vertical="center"/>
    </xf>
    <xf numFmtId="0" fontId="14" fillId="0" borderId="4" xfId="1" applyFont="1" applyFill="1" applyBorder="1" applyAlignment="1">
      <alignment horizontal="distributed" vertical="center" wrapText="1" justifyLastLine="1" shrinkToFit="1"/>
    </xf>
    <xf numFmtId="0" fontId="4" fillId="0" borderId="4" xfId="1" applyFont="1" applyFill="1" applyBorder="1" applyAlignment="1">
      <alignment horizontal="distributed" vertical="center" justifyLastLine="1"/>
    </xf>
    <xf numFmtId="0" fontId="5" fillId="0" borderId="0" xfId="1" applyFont="1" applyFill="1" applyAlignment="1">
      <alignment horizontal="right"/>
    </xf>
    <xf numFmtId="38" fontId="5" fillId="0" borderId="0" xfId="2" applyFont="1" applyFill="1"/>
    <xf numFmtId="38" fontId="5" fillId="0" borderId="0" xfId="2" applyFont="1" applyFill="1" applyBorder="1"/>
    <xf numFmtId="38" fontId="5" fillId="0" borderId="0" xfId="2" applyFont="1" applyFill="1" applyAlignment="1">
      <alignment horizontal="right" vertical="top"/>
    </xf>
    <xf numFmtId="38" fontId="5" fillId="0" borderId="10" xfId="2" applyFont="1" applyFill="1" applyBorder="1"/>
    <xf numFmtId="179" fontId="4" fillId="0" borderId="4" xfId="2" applyNumberFormat="1" applyFont="1" applyFill="1" applyBorder="1" applyAlignment="1">
      <alignment horizontal="right" vertical="center"/>
    </xf>
    <xf numFmtId="38" fontId="4" fillId="0" borderId="66" xfId="2" applyFont="1" applyFill="1" applyBorder="1" applyAlignment="1">
      <alignment horizontal="left" vertical="center"/>
    </xf>
    <xf numFmtId="38" fontId="4" fillId="0" borderId="4" xfId="2" applyFont="1" applyFill="1" applyBorder="1" applyAlignment="1">
      <alignment horizontal="distributed" vertical="center" wrapText="1" justifyLastLine="1" shrinkToFit="1"/>
    </xf>
    <xf numFmtId="38" fontId="5" fillId="0" borderId="3" xfId="2" applyFont="1" applyFill="1" applyBorder="1" applyAlignment="1">
      <alignment horizontal="distributed" vertical="center" justifyLastLine="1" shrinkToFit="1"/>
    </xf>
    <xf numFmtId="38" fontId="5" fillId="0" borderId="4" xfId="2" applyFont="1" applyFill="1" applyBorder="1" applyAlignment="1">
      <alignment horizontal="distributed" vertical="center" wrapText="1" justifyLastLine="1"/>
    </xf>
    <xf numFmtId="0" fontId="6" fillId="0" borderId="4" xfId="1" applyFont="1" applyFill="1" applyBorder="1"/>
    <xf numFmtId="38" fontId="5" fillId="0" borderId="0" xfId="2" applyFont="1" applyFill="1" applyAlignment="1">
      <alignment horizontal="right"/>
    </xf>
    <xf numFmtId="0" fontId="2" fillId="0" borderId="0" xfId="1" applyFont="1" applyFill="1" applyAlignment="1">
      <alignment vertical="top" wrapText="1"/>
    </xf>
    <xf numFmtId="0" fontId="2" fillId="0" borderId="0" xfId="1" applyFont="1" applyFill="1" applyAlignment="1">
      <alignment vertical="top"/>
    </xf>
    <xf numFmtId="38" fontId="5" fillId="0" borderId="0" xfId="2" applyFont="1" applyFill="1" applyBorder="1" applyAlignment="1">
      <alignment horizontal="right" vertical="top"/>
    </xf>
    <xf numFmtId="38" fontId="5" fillId="0" borderId="0" xfId="2" applyFont="1" applyFill="1" applyBorder="1" applyAlignment="1">
      <alignment vertical="top" wrapText="1"/>
    </xf>
    <xf numFmtId="38" fontId="5" fillId="0" borderId="0" xfId="2" applyFont="1" applyFill="1" applyBorder="1" applyAlignment="1">
      <alignment vertical="top"/>
    </xf>
    <xf numFmtId="6" fontId="5" fillId="0" borderId="0" xfId="8" applyFont="1" applyFill="1" applyBorder="1" applyAlignment="1">
      <alignment horizontal="left" vertical="center"/>
    </xf>
    <xf numFmtId="179" fontId="4" fillId="0" borderId="4" xfId="2" applyNumberFormat="1" applyFont="1" applyFill="1" applyBorder="1" applyAlignment="1">
      <alignment vertical="center"/>
    </xf>
    <xf numFmtId="38" fontId="4" fillId="0" borderId="67" xfId="2" quotePrefix="1" applyFont="1" applyFill="1" applyBorder="1" applyAlignment="1">
      <alignment horizontal="center" vertical="center"/>
    </xf>
    <xf numFmtId="38" fontId="11" fillId="0" borderId="4" xfId="2" applyFont="1" applyFill="1" applyBorder="1" applyAlignment="1">
      <alignment vertical="center" wrapText="1"/>
    </xf>
    <xf numFmtId="38" fontId="4" fillId="0" borderId="69" xfId="2" applyFont="1" applyFill="1" applyBorder="1" applyAlignment="1">
      <alignment vertical="center" wrapText="1"/>
    </xf>
    <xf numFmtId="179" fontId="4" fillId="0" borderId="4" xfId="1" applyNumberFormat="1" applyFont="1" applyFill="1" applyBorder="1" applyAlignment="1">
      <alignment horizontal="right" vertical="center"/>
    </xf>
    <xf numFmtId="179" fontId="4" fillId="0" borderId="5" xfId="2" applyNumberFormat="1" applyFont="1" applyFill="1" applyBorder="1" applyAlignment="1">
      <alignment horizontal="right" vertical="center"/>
    </xf>
    <xf numFmtId="0" fontId="2" fillId="0" borderId="0" xfId="1" applyFont="1" applyFill="1" applyAlignment="1"/>
    <xf numFmtId="38" fontId="5" fillId="0" borderId="0" xfId="2" quotePrefix="1" applyFont="1" applyFill="1" applyBorder="1" applyAlignment="1">
      <alignment horizontal="center" vertical="center"/>
    </xf>
    <xf numFmtId="38" fontId="11" fillId="0" borderId="4" xfId="2" applyFont="1" applyFill="1" applyBorder="1" applyAlignment="1">
      <alignment vertical="center"/>
    </xf>
    <xf numFmtId="179" fontId="4" fillId="0" borderId="13" xfId="2" applyNumberFormat="1" applyFont="1" applyFill="1" applyBorder="1" applyAlignment="1">
      <alignment vertical="center"/>
    </xf>
    <xf numFmtId="179" fontId="4" fillId="0" borderId="13" xfId="2" applyNumberFormat="1" applyFont="1" applyFill="1" applyBorder="1" applyAlignment="1">
      <alignment horizontal="right" vertical="center"/>
    </xf>
    <xf numFmtId="38" fontId="4" fillId="0" borderId="86" xfId="2" quotePrefix="1" applyFont="1" applyFill="1" applyBorder="1" applyAlignment="1">
      <alignment horizontal="center" vertical="center"/>
    </xf>
    <xf numFmtId="38" fontId="11" fillId="0" borderId="13" xfId="2" applyFont="1" applyFill="1" applyBorder="1" applyAlignment="1">
      <alignment vertical="center" wrapText="1"/>
    </xf>
    <xf numFmtId="38" fontId="4" fillId="0" borderId="76" xfId="2" applyFont="1" applyFill="1" applyBorder="1" applyAlignment="1">
      <alignment vertical="center" wrapText="1"/>
    </xf>
    <xf numFmtId="38" fontId="5" fillId="0" borderId="53" xfId="2" applyFont="1" applyFill="1" applyBorder="1" applyAlignment="1">
      <alignment horizontal="center" vertical="center"/>
    </xf>
    <xf numFmtId="38" fontId="5" fillId="0" borderId="0" xfId="2" applyFont="1" applyFill="1" applyBorder="1" applyAlignment="1">
      <alignment horizontal="right"/>
    </xf>
    <xf numFmtId="178" fontId="6" fillId="0" borderId="4" xfId="2" applyNumberFormat="1" applyFont="1" applyFill="1" applyBorder="1" applyAlignment="1">
      <alignment vertical="center"/>
    </xf>
    <xf numFmtId="38" fontId="6" fillId="0" borderId="3" xfId="2" applyFont="1" applyFill="1" applyBorder="1" applyAlignment="1">
      <alignment horizontal="distributed" vertical="center" justifyLastLine="1"/>
    </xf>
    <xf numFmtId="178" fontId="6" fillId="2" borderId="4" xfId="2" applyNumberFormat="1" applyFont="1" applyFill="1" applyBorder="1" applyAlignment="1">
      <alignment vertical="center"/>
    </xf>
    <xf numFmtId="38" fontId="6" fillId="2" borderId="4" xfId="2" applyFont="1" applyFill="1" applyBorder="1" applyAlignment="1">
      <alignment horizontal="distributed" vertical="center"/>
    </xf>
    <xf numFmtId="178" fontId="6" fillId="2" borderId="4" xfId="2" applyNumberFormat="1" applyFont="1" applyFill="1" applyBorder="1" applyAlignment="1">
      <alignment horizontal="right" vertical="center"/>
    </xf>
    <xf numFmtId="38" fontId="6" fillId="2" borderId="4" xfId="2" applyFont="1" applyFill="1" applyBorder="1" applyAlignment="1">
      <alignment horizontal="distributed" vertical="center" justifyLastLine="1"/>
    </xf>
    <xf numFmtId="38" fontId="6" fillId="2" borderId="3" xfId="2" applyFont="1" applyFill="1" applyBorder="1" applyAlignment="1">
      <alignment horizontal="distributed" vertical="center" justifyLastLine="1"/>
    </xf>
    <xf numFmtId="38" fontId="6" fillId="0" borderId="0" xfId="2" applyFont="1" applyFill="1" applyBorder="1" applyAlignment="1">
      <alignment vertical="center"/>
    </xf>
    <xf numFmtId="38" fontId="6" fillId="0" borderId="0" xfId="2" applyFont="1" applyFill="1" applyBorder="1" applyAlignment="1">
      <alignment vertical="center" wrapText="1"/>
    </xf>
    <xf numFmtId="38" fontId="6" fillId="2" borderId="3" xfId="2" applyFont="1" applyFill="1" applyBorder="1" applyAlignment="1">
      <alignment horizontal="distributed" vertical="center" wrapText="1"/>
    </xf>
    <xf numFmtId="38" fontId="6" fillId="2" borderId="3" xfId="2" applyFont="1" applyFill="1" applyBorder="1" applyAlignment="1">
      <alignment horizontal="distributed" vertical="center"/>
    </xf>
    <xf numFmtId="38" fontId="47" fillId="2" borderId="3" xfId="2" applyFont="1" applyFill="1" applyBorder="1" applyAlignment="1">
      <alignment horizontal="distributed" vertical="center"/>
    </xf>
    <xf numFmtId="38" fontId="10" fillId="0" borderId="0" xfId="2" applyFont="1" applyFill="1" applyBorder="1" applyAlignment="1">
      <alignment vertical="center"/>
    </xf>
    <xf numFmtId="38" fontId="14" fillId="0" borderId="3" xfId="2" applyFont="1" applyFill="1" applyBorder="1" applyAlignment="1">
      <alignment horizontal="distributed" vertical="center" shrinkToFit="1"/>
    </xf>
    <xf numFmtId="178" fontId="5" fillId="2" borderId="4" xfId="2" applyNumberFormat="1" applyFont="1" applyFill="1" applyBorder="1" applyAlignment="1">
      <alignment horizontal="right" vertical="center"/>
    </xf>
    <xf numFmtId="38" fontId="4" fillId="0" borderId="4" xfId="2" applyFont="1" applyFill="1" applyBorder="1" applyAlignment="1">
      <alignment horizontal="distributed" vertical="center" wrapText="1"/>
    </xf>
    <xf numFmtId="38" fontId="7" fillId="0" borderId="0" xfId="2" applyFont="1" applyFill="1" applyAlignment="1">
      <alignment horizontal="right" vertical="center"/>
    </xf>
    <xf numFmtId="38" fontId="11" fillId="0" borderId="4" xfId="2" applyFont="1" applyFill="1" applyBorder="1" applyAlignment="1">
      <alignment horizontal="distributed" vertical="center"/>
    </xf>
    <xf numFmtId="38" fontId="5" fillId="0" borderId="4" xfId="2" applyFont="1" applyFill="1" applyBorder="1" applyAlignment="1">
      <alignment horizontal="right" vertical="center"/>
    </xf>
    <xf numFmtId="40" fontId="6" fillId="0" borderId="0" xfId="2" applyNumberFormat="1" applyFont="1" applyFill="1" applyBorder="1" applyAlignment="1">
      <alignment vertical="center"/>
    </xf>
    <xf numFmtId="0" fontId="6" fillId="0" borderId="0" xfId="1" quotePrefix="1" applyFont="1" applyFill="1" applyBorder="1" applyAlignment="1">
      <alignment vertical="center" shrinkToFit="1"/>
    </xf>
    <xf numFmtId="40" fontId="4" fillId="0" borderId="4" xfId="2" applyNumberFormat="1" applyFont="1" applyFill="1" applyBorder="1" applyAlignment="1">
      <alignment vertical="center" shrinkToFit="1"/>
    </xf>
    <xf numFmtId="0" fontId="4" fillId="0" borderId="4" xfId="1" quotePrefix="1" applyFont="1" applyFill="1" applyBorder="1" applyAlignment="1">
      <alignment horizontal="center" vertical="center" shrinkToFit="1"/>
    </xf>
    <xf numFmtId="0" fontId="4" fillId="0" borderId="3" xfId="1" applyFont="1" applyFill="1" applyBorder="1" applyAlignment="1">
      <alignment vertical="center" shrinkToFit="1"/>
    </xf>
    <xf numFmtId="0" fontId="4" fillId="0" borderId="3" xfId="1" applyFont="1" applyFill="1" applyBorder="1" applyAlignment="1">
      <alignment horizontal="distributed" vertical="center"/>
    </xf>
    <xf numFmtId="4" fontId="4" fillId="0" borderId="4" xfId="1" applyNumberFormat="1" applyFont="1" applyFill="1" applyBorder="1" applyAlignment="1">
      <alignment vertical="center" shrinkToFit="1"/>
    </xf>
    <xf numFmtId="0" fontId="4" fillId="0" borderId="4" xfId="1" applyFont="1" applyFill="1" applyBorder="1" applyAlignment="1">
      <alignment vertical="center" shrinkToFit="1"/>
    </xf>
    <xf numFmtId="0" fontId="39" fillId="0" borderId="0" xfId="1" applyFont="1" applyFill="1" applyBorder="1" applyAlignment="1">
      <alignment horizontal="right" vertical="center"/>
    </xf>
    <xf numFmtId="0" fontId="6" fillId="0" borderId="6" xfId="1" applyFont="1" applyFill="1" applyBorder="1" applyAlignment="1">
      <alignment horizontal="left" vertical="center" indent="1"/>
    </xf>
    <xf numFmtId="0" fontId="7" fillId="0" borderId="0" xfId="1" applyFont="1" applyFill="1" applyBorder="1" applyAlignment="1">
      <alignment horizontal="center" vertical="center"/>
    </xf>
    <xf numFmtId="3" fontId="10" fillId="0" borderId="0" xfId="1" applyNumberFormat="1" applyFont="1" applyFill="1" applyBorder="1" applyAlignment="1">
      <alignment horizontal="center" vertical="center"/>
    </xf>
    <xf numFmtId="0" fontId="10" fillId="0" borderId="0" xfId="1" applyFont="1" applyFill="1" applyBorder="1" applyAlignment="1">
      <alignment horizontal="center" vertical="center"/>
    </xf>
    <xf numFmtId="0" fontId="10" fillId="0" borderId="0" xfId="1" quotePrefix="1" applyFont="1" applyFill="1" applyBorder="1" applyAlignment="1">
      <alignment horizontal="center" vertical="center"/>
    </xf>
    <xf numFmtId="2" fontId="10" fillId="0" borderId="0" xfId="1" applyNumberFormat="1" applyFont="1" applyFill="1" applyBorder="1" applyAlignment="1">
      <alignment horizontal="right" vertical="center"/>
    </xf>
    <xf numFmtId="0" fontId="10" fillId="0" borderId="0" xfId="1" applyFont="1" applyFill="1" applyBorder="1" applyAlignment="1">
      <alignment vertical="center"/>
    </xf>
    <xf numFmtId="0" fontId="6" fillId="0" borderId="0" xfId="1" quotePrefix="1" applyFont="1" applyFill="1" applyBorder="1" applyAlignment="1">
      <alignment horizontal="center" vertical="center"/>
    </xf>
    <xf numFmtId="2" fontId="6" fillId="0" borderId="0" xfId="1" applyNumberFormat="1" applyFont="1" applyFill="1" applyBorder="1" applyAlignment="1">
      <alignment horizontal="right" vertical="center"/>
    </xf>
    <xf numFmtId="0" fontId="6" fillId="0" borderId="0" xfId="1" applyFont="1" applyFill="1" applyBorder="1" applyAlignment="1">
      <alignment horizontal="distributed" vertical="center" wrapText="1" shrinkToFit="1"/>
    </xf>
    <xf numFmtId="0" fontId="6" fillId="0" borderId="10" xfId="1" quotePrefix="1" applyFont="1" applyFill="1" applyBorder="1" applyAlignment="1">
      <alignment horizontal="center" vertical="center"/>
    </xf>
    <xf numFmtId="2" fontId="6" fillId="0" borderId="10" xfId="1" applyNumberFormat="1" applyFont="1" applyFill="1" applyBorder="1" applyAlignment="1">
      <alignment horizontal="right" vertical="center"/>
    </xf>
    <xf numFmtId="0" fontId="6" fillId="0" borderId="10" xfId="1" applyFont="1" applyFill="1" applyBorder="1" applyAlignment="1">
      <alignment vertical="center"/>
    </xf>
    <xf numFmtId="0" fontId="6" fillId="0" borderId="10" xfId="1" applyFont="1" applyFill="1" applyBorder="1" applyAlignment="1">
      <alignment horizontal="distributed" vertical="center" wrapText="1" shrinkToFit="1"/>
    </xf>
    <xf numFmtId="0" fontId="16" fillId="0" borderId="9" xfId="1" applyFont="1" applyFill="1" applyBorder="1" applyAlignment="1">
      <alignment vertical="center"/>
    </xf>
    <xf numFmtId="0" fontId="4" fillId="2" borderId="83" xfId="1" applyFont="1" applyFill="1" applyBorder="1" applyAlignment="1">
      <alignment horizontal="right" vertical="center"/>
    </xf>
    <xf numFmtId="0" fontId="16" fillId="0" borderId="97" xfId="1" applyFont="1" applyFill="1" applyBorder="1" applyAlignment="1">
      <alignment horizontal="center" vertical="center"/>
    </xf>
    <xf numFmtId="2" fontId="16" fillId="0" borderId="3" xfId="1" applyNumberFormat="1" applyFont="1" applyFill="1" applyBorder="1" applyAlignment="1">
      <alignment vertical="center"/>
    </xf>
    <xf numFmtId="0" fontId="16" fillId="0" borderId="4" xfId="1" quotePrefix="1" applyFont="1" applyFill="1" applyBorder="1" applyAlignment="1">
      <alignment horizontal="center" vertical="center"/>
    </xf>
    <xf numFmtId="0" fontId="16" fillId="0" borderId="4" xfId="1" quotePrefix="1" applyFont="1" applyFill="1" applyBorder="1" applyAlignment="1">
      <alignment horizontal="center" vertical="center" shrinkToFit="1"/>
    </xf>
    <xf numFmtId="0" fontId="16" fillId="0" borderId="4" xfId="1" applyFont="1" applyFill="1" applyBorder="1" applyAlignment="1">
      <alignment vertical="center" shrinkToFit="1"/>
    </xf>
    <xf numFmtId="0" fontId="16" fillId="0" borderId="4" xfId="1" applyFont="1" applyFill="1" applyBorder="1" applyAlignment="1">
      <alignment horizontal="distributed" vertical="center" wrapText="1" shrinkToFit="1"/>
    </xf>
    <xf numFmtId="177" fontId="16" fillId="0" borderId="4" xfId="1" applyNumberFormat="1" applyFont="1" applyFill="1" applyBorder="1" applyAlignment="1">
      <alignment horizontal="right" vertical="center"/>
    </xf>
    <xf numFmtId="178" fontId="16" fillId="0" borderId="4" xfId="2" applyNumberFormat="1" applyFont="1" applyFill="1" applyBorder="1" applyAlignment="1">
      <alignment horizontal="right" vertical="center"/>
    </xf>
    <xf numFmtId="0" fontId="16" fillId="0" borderId="4" xfId="1" applyFont="1" applyFill="1" applyBorder="1" applyAlignment="1">
      <alignment horizontal="right" vertical="center"/>
    </xf>
    <xf numFmtId="0" fontId="16" fillId="0" borderId="4" xfId="1" applyFont="1" applyFill="1" applyBorder="1" applyAlignment="1">
      <alignment vertical="center" wrapText="1"/>
    </xf>
    <xf numFmtId="0" fontId="16" fillId="0" borderId="4" xfId="1" applyFont="1" applyFill="1" applyBorder="1" applyAlignment="1">
      <alignment horizontal="distributed" vertical="center" wrapText="1"/>
    </xf>
    <xf numFmtId="0" fontId="16" fillId="0" borderId="9" xfId="1" applyNumberFormat="1" applyFont="1" applyFill="1" applyBorder="1" applyAlignment="1">
      <alignment vertical="center" wrapText="1" justifyLastLine="1"/>
    </xf>
    <xf numFmtId="0" fontId="47" fillId="0" borderId="4" xfId="1" applyFont="1" applyFill="1" applyBorder="1" applyAlignment="1">
      <alignment horizontal="distributed" vertical="center" wrapText="1" justifyLastLine="1"/>
    </xf>
    <xf numFmtId="0" fontId="16" fillId="0" borderId="4" xfId="1" applyNumberFormat="1" applyFont="1" applyFill="1" applyBorder="1" applyAlignment="1">
      <alignment horizontal="distributed" vertical="center" wrapText="1" justifyLastLine="1"/>
    </xf>
    <xf numFmtId="0" fontId="6" fillId="0" borderId="0" xfId="1" applyFont="1" applyFill="1" applyBorder="1" applyAlignment="1">
      <alignment horizontal="left" vertical="center" indent="1"/>
    </xf>
    <xf numFmtId="4" fontId="6" fillId="0" borderId="0" xfId="1" applyNumberFormat="1" applyFont="1" applyFill="1" applyBorder="1" applyAlignment="1">
      <alignment vertical="center"/>
    </xf>
    <xf numFmtId="0" fontId="6" fillId="0" borderId="0" xfId="1" quotePrefix="1" applyFont="1" applyFill="1" applyBorder="1" applyAlignment="1">
      <alignment horizontal="center" vertical="center" shrinkToFit="1"/>
    </xf>
    <xf numFmtId="0" fontId="6" fillId="0" borderId="0" xfId="1" applyFont="1" applyFill="1" applyBorder="1" applyAlignment="1">
      <alignment vertical="center" wrapText="1"/>
    </xf>
    <xf numFmtId="4" fontId="16" fillId="0" borderId="4" xfId="1" applyNumberFormat="1" applyFont="1" applyFill="1" applyBorder="1" applyAlignment="1">
      <alignment vertical="center" wrapText="1"/>
    </xf>
    <xf numFmtId="57" fontId="16" fillId="0" borderId="4" xfId="1" quotePrefix="1" applyNumberFormat="1" applyFont="1" applyFill="1" applyBorder="1" applyAlignment="1">
      <alignment horizontal="center" vertical="center" shrinkToFit="1"/>
    </xf>
    <xf numFmtId="4" fontId="16" fillId="0" borderId="3" xfId="1" applyNumberFormat="1" applyFont="1" applyFill="1" applyBorder="1" applyAlignment="1">
      <alignment vertical="center" wrapText="1"/>
    </xf>
    <xf numFmtId="177" fontId="4" fillId="0" borderId="4" xfId="1" applyNumberFormat="1" applyFont="1" applyFill="1" applyBorder="1" applyAlignment="1">
      <alignment horizontal="right" vertical="center"/>
    </xf>
    <xf numFmtId="4" fontId="4" fillId="0" borderId="4" xfId="1" applyNumberFormat="1" applyFont="1" applyFill="1" applyBorder="1" applyAlignment="1">
      <alignment vertical="center"/>
    </xf>
    <xf numFmtId="4" fontId="16" fillId="0" borderId="4" xfId="1" applyNumberFormat="1" applyFont="1" applyFill="1" applyBorder="1" applyAlignment="1">
      <alignment vertical="center" shrinkToFit="1"/>
    </xf>
    <xf numFmtId="0" fontId="16" fillId="0" borderId="3" xfId="1" applyFont="1" applyFill="1" applyBorder="1" applyAlignment="1">
      <alignment horizontal="center" vertical="center" justifyLastLine="1"/>
    </xf>
    <xf numFmtId="0" fontId="5" fillId="0" borderId="0" xfId="0" applyFont="1" applyFill="1" applyAlignment="1">
      <alignment vertical="center"/>
    </xf>
    <xf numFmtId="0" fontId="6" fillId="0" borderId="0" xfId="0" applyFont="1" applyFill="1" applyBorder="1" applyAlignment="1">
      <alignment horizontal="right" vertical="center"/>
    </xf>
    <xf numFmtId="0" fontId="6" fillId="0" borderId="0" xfId="0" applyFont="1" applyFill="1" applyAlignment="1">
      <alignment vertical="center"/>
    </xf>
    <xf numFmtId="0" fontId="5" fillId="0" borderId="0" xfId="0" applyFont="1" applyFill="1"/>
    <xf numFmtId="0" fontId="4" fillId="0" borderId="4" xfId="0" applyFont="1" applyFill="1" applyBorder="1" applyAlignment="1">
      <alignment vertical="center" shrinkToFit="1"/>
    </xf>
    <xf numFmtId="0" fontId="16" fillId="0" borderId="4" xfId="0" applyFont="1" applyFill="1" applyBorder="1" applyAlignment="1">
      <alignment horizontal="left" vertical="center" wrapText="1"/>
    </xf>
    <xf numFmtId="0" fontId="16" fillId="0" borderId="3" xfId="0" applyFont="1" applyFill="1" applyBorder="1" applyAlignment="1">
      <alignment vertical="center" shrinkToFit="1"/>
    </xf>
    <xf numFmtId="0" fontId="16" fillId="0" borderId="4" xfId="0" applyFont="1" applyFill="1" applyBorder="1" applyAlignment="1">
      <alignment horizontal="distributed" vertical="center" shrinkToFit="1"/>
    </xf>
    <xf numFmtId="0" fontId="15" fillId="0" borderId="4" xfId="0" applyFont="1" applyFill="1" applyBorder="1" applyAlignment="1">
      <alignment horizontal="left" vertical="center" wrapText="1"/>
    </xf>
    <xf numFmtId="0" fontId="15" fillId="0" borderId="4" xfId="0" applyFont="1" applyFill="1" applyBorder="1" applyAlignment="1">
      <alignment horizontal="distributed" vertical="center" shrinkToFit="1"/>
    </xf>
    <xf numFmtId="0" fontId="6" fillId="0" borderId="4"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5" fillId="0" borderId="0" xfId="0" applyFont="1" applyFill="1" applyAlignment="1">
      <alignment horizontal="left" indent="1"/>
    </xf>
    <xf numFmtId="0" fontId="6" fillId="0" borderId="0" xfId="0" applyFont="1" applyFill="1" applyBorder="1" applyAlignment="1">
      <alignment horizontal="left" vertical="center" indent="1"/>
    </xf>
    <xf numFmtId="0" fontId="6" fillId="0" borderId="6" xfId="0" applyFont="1" applyFill="1" applyBorder="1" applyAlignment="1">
      <alignment horizontal="left" vertical="center" indent="1"/>
    </xf>
    <xf numFmtId="0" fontId="4" fillId="0" borderId="4" xfId="1" applyFont="1" applyFill="1" applyBorder="1" applyAlignment="1">
      <alignment horizontal="left" vertical="center" shrinkToFit="1"/>
    </xf>
    <xf numFmtId="0" fontId="4" fillId="0" borderId="4" xfId="1" applyFont="1" applyFill="1" applyBorder="1" applyAlignment="1">
      <alignment horizontal="left" vertical="center" wrapText="1"/>
    </xf>
    <xf numFmtId="0" fontId="11" fillId="0" borderId="3" xfId="1" applyFont="1" applyFill="1" applyBorder="1" applyAlignment="1">
      <alignment horizontal="distributed" vertical="center" wrapText="1" shrinkToFit="1"/>
    </xf>
    <xf numFmtId="0" fontId="16" fillId="0" borderId="4" xfId="1" applyFont="1" applyFill="1" applyBorder="1" applyAlignment="1">
      <alignment horizontal="left" vertical="center" shrinkToFit="1"/>
    </xf>
    <xf numFmtId="0" fontId="16" fillId="0" borderId="3" xfId="1" applyFont="1" applyFill="1" applyBorder="1" applyAlignment="1">
      <alignment horizontal="left" vertical="center" shrinkToFit="1"/>
    </xf>
    <xf numFmtId="0" fontId="16" fillId="0" borderId="3" xfId="1" applyFont="1" applyFill="1" applyBorder="1" applyAlignment="1">
      <alignment vertical="center" shrinkToFit="1"/>
    </xf>
    <xf numFmtId="0" fontId="16" fillId="0" borderId="3" xfId="1" applyFont="1" applyFill="1" applyBorder="1" applyAlignment="1">
      <alignment horizontal="distributed" vertical="center" wrapText="1" shrinkToFit="1"/>
    </xf>
    <xf numFmtId="0" fontId="16" fillId="0" borderId="4"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1" fillId="0" borderId="4" xfId="1" applyFont="1" applyFill="1" applyBorder="1" applyAlignment="1">
      <alignment horizontal="distributed" vertical="center" wrapText="1" shrinkToFit="1"/>
    </xf>
    <xf numFmtId="0" fontId="16" fillId="0" borderId="3" xfId="1" applyFont="1" applyFill="1" applyBorder="1" applyAlignment="1">
      <alignment horizontal="left" vertical="center" wrapText="1" shrinkToFit="1"/>
    </xf>
    <xf numFmtId="0" fontId="15" fillId="0" borderId="4" xfId="1" applyFont="1" applyFill="1" applyBorder="1" applyAlignment="1">
      <alignment vertical="center" wrapText="1" shrinkToFit="1"/>
    </xf>
    <xf numFmtId="0" fontId="15" fillId="0" borderId="3" xfId="1" applyFont="1" applyFill="1" applyBorder="1" applyAlignment="1">
      <alignment horizontal="distributed" vertical="center" wrapText="1" shrinkToFit="1"/>
    </xf>
    <xf numFmtId="0" fontId="15" fillId="0" borderId="3" xfId="1" applyFont="1" applyFill="1" applyBorder="1" applyAlignment="1">
      <alignment vertical="center" wrapText="1" shrinkToFit="1"/>
    </xf>
    <xf numFmtId="0" fontId="4" fillId="0" borderId="3" xfId="1" applyFont="1" applyFill="1" applyBorder="1" applyAlignment="1">
      <alignment horizontal="left" vertical="center" shrinkToFit="1"/>
    </xf>
    <xf numFmtId="0" fontId="15" fillId="0" borderId="4" xfId="1" applyFont="1" applyFill="1" applyBorder="1" applyAlignment="1">
      <alignment horizontal="left" vertical="center" wrapText="1" shrinkToFit="1"/>
    </xf>
    <xf numFmtId="0" fontId="16" fillId="0" borderId="3" xfId="1" applyFont="1" applyFill="1" applyBorder="1" applyAlignment="1">
      <alignment vertical="center" wrapText="1" shrinkToFit="1"/>
    </xf>
    <xf numFmtId="0" fontId="6" fillId="0" borderId="3" xfId="1" applyFont="1" applyFill="1" applyBorder="1" applyAlignment="1">
      <alignment horizontal="distributed" vertical="center" justifyLastLine="1"/>
    </xf>
    <xf numFmtId="0" fontId="50" fillId="0" borderId="0" xfId="1" applyFont="1" applyFill="1" applyBorder="1" applyAlignment="1">
      <alignment horizontal="right" vertical="center"/>
    </xf>
    <xf numFmtId="40" fontId="10" fillId="0" borderId="0" xfId="2" applyNumberFormat="1" applyFont="1" applyFill="1" applyBorder="1" applyAlignment="1">
      <alignment vertical="center"/>
    </xf>
    <xf numFmtId="0" fontId="4" fillId="0" borderId="4" xfId="1" applyFont="1" applyFill="1" applyBorder="1" applyAlignment="1">
      <alignment horizontal="distributed" vertical="center" shrinkToFit="1"/>
    </xf>
    <xf numFmtId="0" fontId="11" fillId="0" borderId="4" xfId="1" applyFont="1" applyFill="1" applyBorder="1" applyAlignment="1">
      <alignment horizontal="left" vertical="center" wrapText="1" shrinkToFit="1"/>
    </xf>
    <xf numFmtId="38" fontId="6" fillId="0" borderId="9" xfId="2" applyFont="1" applyFill="1" applyBorder="1" applyAlignment="1">
      <alignment vertical="center"/>
    </xf>
    <xf numFmtId="38" fontId="6" fillId="0" borderId="3" xfId="2" applyFont="1" applyFill="1" applyBorder="1" applyAlignment="1">
      <alignment vertical="center"/>
    </xf>
    <xf numFmtId="38" fontId="6" fillId="0" borderId="3" xfId="2" applyFont="1" applyFill="1" applyBorder="1" applyAlignment="1">
      <alignment horizontal="distributed" vertical="center"/>
    </xf>
    <xf numFmtId="0" fontId="6" fillId="0" borderId="3" xfId="2" applyNumberFormat="1" applyFont="1" applyFill="1" applyBorder="1" applyAlignment="1">
      <alignment horizontal="distributed" vertical="center"/>
    </xf>
    <xf numFmtId="0" fontId="16" fillId="0" borderId="3" xfId="2" applyNumberFormat="1" applyFont="1" applyFill="1" applyBorder="1" applyAlignment="1">
      <alignment horizontal="distributed" vertical="center" shrinkToFit="1"/>
    </xf>
    <xf numFmtId="38" fontId="6" fillId="0" borderId="3" xfId="2" applyFont="1" applyFill="1" applyBorder="1" applyAlignment="1">
      <alignment horizontal="right" vertical="center"/>
    </xf>
    <xf numFmtId="38" fontId="10" fillId="0" borderId="0" xfId="2" applyFont="1" applyFill="1" applyAlignment="1">
      <alignment horizontal="left" vertical="center"/>
    </xf>
    <xf numFmtId="0" fontId="4" fillId="0" borderId="0" xfId="1" applyFont="1" applyFill="1" applyBorder="1" applyAlignment="1">
      <alignment horizontal="left" vertical="center" shrinkToFit="1"/>
    </xf>
    <xf numFmtId="0" fontId="4" fillId="0" borderId="0" xfId="1" applyFont="1" applyFill="1" applyBorder="1" applyAlignment="1">
      <alignment vertical="center" shrinkToFit="1"/>
    </xf>
    <xf numFmtId="0" fontId="4" fillId="0" borderId="98" xfId="1" applyFont="1" applyFill="1" applyBorder="1" applyAlignment="1">
      <alignment horizontal="distributed" vertical="center" wrapText="1" shrinkToFit="1"/>
    </xf>
    <xf numFmtId="0" fontId="5" fillId="0" borderId="98" xfId="1" applyFont="1" applyFill="1" applyBorder="1" applyAlignment="1">
      <alignment horizontal="distributed" vertical="center" justifyLastLine="1"/>
    </xf>
    <xf numFmtId="0" fontId="6" fillId="0" borderId="0" xfId="1" applyFont="1" applyFill="1" applyBorder="1" applyAlignment="1">
      <alignment horizontal="distributed" vertical="center" shrinkToFit="1"/>
    </xf>
    <xf numFmtId="0" fontId="6" fillId="0" borderId="3" xfId="1" applyFont="1" applyFill="1" applyBorder="1" applyAlignment="1">
      <alignment horizontal="distributed" vertical="center" shrinkToFit="1"/>
    </xf>
    <xf numFmtId="0" fontId="5" fillId="0" borderId="0" xfId="1" applyFont="1" applyFill="1" applyAlignment="1">
      <alignment horizontal="center" vertical="center"/>
    </xf>
    <xf numFmtId="4" fontId="4" fillId="0" borderId="0" xfId="1" applyNumberFormat="1" applyFont="1" applyFill="1" applyBorder="1" applyAlignment="1">
      <alignment horizontal="center" vertical="center" shrinkToFit="1"/>
    </xf>
    <xf numFmtId="0" fontId="5" fillId="0" borderId="0" xfId="1" quotePrefix="1" applyFont="1" applyFill="1" applyBorder="1" applyAlignment="1">
      <alignment horizontal="center" vertical="center" shrinkToFit="1"/>
    </xf>
    <xf numFmtId="0" fontId="51" fillId="0" borderId="54" xfId="1" applyFont="1" applyFill="1" applyBorder="1" applyAlignment="1">
      <alignment horizontal="center" vertical="center" shrinkToFit="1"/>
    </xf>
    <xf numFmtId="178" fontId="4" fillId="0" borderId="4" xfId="9" applyNumberFormat="1" applyFont="1" applyFill="1" applyBorder="1" applyAlignment="1">
      <alignment vertical="center"/>
    </xf>
    <xf numFmtId="178" fontId="4" fillId="0" borderId="4" xfId="2" applyNumberFormat="1" applyFont="1" applyFill="1" applyBorder="1" applyAlignment="1">
      <alignment horizontal="right" vertical="center"/>
    </xf>
    <xf numFmtId="193" fontId="4" fillId="0" borderId="83" xfId="1" applyNumberFormat="1" applyFont="1" applyFill="1" applyBorder="1" applyAlignment="1">
      <alignment vertical="center" shrinkToFit="1"/>
    </xf>
    <xf numFmtId="198" fontId="4" fillId="0" borderId="83" xfId="1" applyNumberFormat="1" applyFont="1" applyFill="1" applyBorder="1" applyAlignment="1">
      <alignment horizontal="center" vertical="center" shrinkToFit="1"/>
    </xf>
    <xf numFmtId="198" fontId="4" fillId="0" borderId="83" xfId="1" quotePrefix="1" applyNumberFormat="1" applyFont="1" applyFill="1" applyBorder="1" applyAlignment="1">
      <alignment horizontal="center" vertical="center" shrinkToFit="1"/>
    </xf>
    <xf numFmtId="0" fontId="4" fillId="0" borderId="83" xfId="1" applyFont="1" applyFill="1" applyBorder="1" applyAlignment="1">
      <alignment vertical="center" shrinkToFit="1"/>
    </xf>
    <xf numFmtId="0" fontId="4" fillId="0" borderId="83" xfId="1" applyFont="1" applyFill="1" applyBorder="1" applyAlignment="1">
      <alignment horizontal="distributed" vertical="center"/>
    </xf>
    <xf numFmtId="0" fontId="4" fillId="0" borderId="83" xfId="1" applyFont="1" applyFill="1" applyBorder="1" applyAlignment="1">
      <alignment horizontal="center" vertical="center"/>
    </xf>
    <xf numFmtId="0" fontId="4" fillId="0" borderId="70" xfId="1" applyFont="1" applyFill="1" applyBorder="1" applyAlignment="1">
      <alignment horizontal="left" vertical="center" shrinkToFit="1"/>
    </xf>
    <xf numFmtId="0" fontId="4" fillId="0" borderId="69" xfId="1" applyFont="1" applyFill="1" applyBorder="1" applyAlignment="1">
      <alignment vertical="center" shrinkToFit="1"/>
    </xf>
    <xf numFmtId="0" fontId="4" fillId="0" borderId="63" xfId="1" applyFont="1" applyFill="1" applyBorder="1" applyAlignment="1">
      <alignment horizontal="left" vertical="center" shrinkToFit="1"/>
    </xf>
    <xf numFmtId="178" fontId="4" fillId="0" borderId="5" xfId="9" applyNumberFormat="1" applyFont="1" applyFill="1" applyBorder="1" applyAlignment="1">
      <alignment vertical="center" shrinkToFit="1"/>
    </xf>
    <xf numFmtId="0" fontId="4" fillId="0" borderId="85" xfId="1" applyFont="1" applyFill="1" applyBorder="1" applyAlignment="1">
      <alignment vertical="center" shrinkToFit="1"/>
    </xf>
    <xf numFmtId="0" fontId="4" fillId="0" borderId="84" xfId="1" applyFont="1" applyFill="1" applyBorder="1" applyAlignment="1">
      <alignment horizontal="distributed" vertical="center"/>
    </xf>
    <xf numFmtId="0" fontId="4" fillId="0" borderId="64" xfId="1" applyFont="1" applyFill="1" applyBorder="1" applyAlignment="1">
      <alignment horizontal="left" vertical="center" shrinkToFit="1"/>
    </xf>
    <xf numFmtId="0" fontId="4" fillId="0" borderId="73" xfId="1" applyFont="1" applyFill="1" applyBorder="1" applyAlignment="1">
      <alignment vertical="center" shrinkToFit="1"/>
    </xf>
    <xf numFmtId="0" fontId="4" fillId="0" borderId="84" xfId="1" applyFont="1" applyFill="1" applyBorder="1" applyAlignment="1">
      <alignment horizontal="center" vertical="center" shrinkToFit="1"/>
    </xf>
    <xf numFmtId="0" fontId="4" fillId="0" borderId="84" xfId="1" quotePrefix="1" applyFont="1" applyFill="1" applyBorder="1" applyAlignment="1">
      <alignment horizontal="center" vertical="center" shrinkToFit="1"/>
    </xf>
    <xf numFmtId="0" fontId="4" fillId="0" borderId="84" xfId="1" applyFont="1" applyFill="1" applyBorder="1" applyAlignment="1">
      <alignment vertical="center" shrinkToFit="1"/>
    </xf>
    <xf numFmtId="0" fontId="4" fillId="0" borderId="83" xfId="1" applyFont="1" applyFill="1" applyBorder="1" applyAlignment="1">
      <alignment horizontal="center" vertical="center" shrinkToFit="1"/>
    </xf>
    <xf numFmtId="0" fontId="4" fillId="0" borderId="83" xfId="1" quotePrefix="1" applyFont="1" applyFill="1" applyBorder="1" applyAlignment="1">
      <alignment horizontal="center" vertical="center" shrinkToFit="1"/>
    </xf>
    <xf numFmtId="192" fontId="4" fillId="0" borderId="83" xfId="1" applyNumberFormat="1" applyFont="1" applyFill="1" applyBorder="1" applyAlignment="1">
      <alignment vertical="center" shrinkToFit="1"/>
    </xf>
    <xf numFmtId="0" fontId="4" fillId="0" borderId="64" xfId="1" applyFont="1" applyFill="1" applyBorder="1" applyAlignment="1">
      <alignment horizontal="center" vertical="center" shrinkToFit="1"/>
    </xf>
    <xf numFmtId="0" fontId="52" fillId="0" borderId="64" xfId="1" applyFont="1" applyFill="1" applyBorder="1" applyAlignment="1">
      <alignment horizontal="center" vertical="center" shrinkToFit="1"/>
    </xf>
    <xf numFmtId="0" fontId="4" fillId="2" borderId="83" xfId="1" applyFont="1" applyFill="1" applyBorder="1" applyAlignment="1">
      <alignment vertical="center" shrinkToFit="1"/>
    </xf>
    <xf numFmtId="0" fontId="4" fillId="2" borderId="83" xfId="1" applyFont="1" applyFill="1" applyBorder="1" applyAlignment="1">
      <alignment horizontal="center" vertical="center" shrinkToFit="1"/>
    </xf>
    <xf numFmtId="178" fontId="4" fillId="0" borderId="13" xfId="9" applyNumberFormat="1" applyFont="1" applyFill="1" applyBorder="1" applyAlignment="1">
      <alignment vertical="center"/>
    </xf>
    <xf numFmtId="184" fontId="4" fillId="0" borderId="53" xfId="2" applyNumberFormat="1" applyFont="1" applyFill="1" applyBorder="1" applyAlignment="1">
      <alignment vertical="center"/>
    </xf>
    <xf numFmtId="0" fontId="4" fillId="0" borderId="53" xfId="2" quotePrefix="1" applyNumberFormat="1" applyFont="1" applyFill="1" applyBorder="1" applyAlignment="1">
      <alignment horizontal="center" vertical="center" shrinkToFit="1"/>
    </xf>
    <xf numFmtId="0" fontId="4" fillId="0" borderId="53" xfId="1" quotePrefix="1" applyFont="1" applyFill="1" applyBorder="1" applyAlignment="1">
      <alignment horizontal="center" vertical="center" shrinkToFit="1"/>
    </xf>
    <xf numFmtId="0" fontId="4" fillId="2" borderId="53" xfId="1" applyFont="1" applyFill="1" applyBorder="1" applyAlignment="1">
      <alignment vertical="center" shrinkToFit="1"/>
    </xf>
    <xf numFmtId="0" fontId="4" fillId="0" borderId="53" xfId="1" applyFont="1" applyFill="1" applyBorder="1" applyAlignment="1">
      <alignment horizontal="distributed" vertical="center"/>
    </xf>
    <xf numFmtId="0" fontId="4" fillId="0" borderId="53" xfId="1" applyFont="1" applyFill="1" applyBorder="1" applyAlignment="1">
      <alignment horizontal="center" vertical="center"/>
    </xf>
    <xf numFmtId="0" fontId="8" fillId="0" borderId="0" xfId="1" applyFont="1" applyFill="1" applyAlignment="1">
      <alignment horizontal="center" vertical="center"/>
    </xf>
    <xf numFmtId="0" fontId="4" fillId="0" borderId="4" xfId="2" applyNumberFormat="1" applyFont="1" applyFill="1" applyBorder="1" applyAlignment="1">
      <alignment vertical="center" shrinkToFit="1"/>
    </xf>
    <xf numFmtId="178" fontId="4" fillId="0" borderId="4" xfId="1" applyNumberFormat="1" applyFont="1" applyFill="1" applyBorder="1" applyAlignment="1">
      <alignment vertical="center" shrinkToFit="1"/>
    </xf>
    <xf numFmtId="0" fontId="4" fillId="0" borderId="4" xfId="1" applyNumberFormat="1" applyFont="1" applyFill="1" applyBorder="1" applyAlignment="1">
      <alignment vertical="center" shrinkToFit="1"/>
    </xf>
    <xf numFmtId="57" fontId="4" fillId="0" borderId="4" xfId="1" quotePrefix="1" applyNumberFormat="1" applyFont="1" applyFill="1" applyBorder="1" applyAlignment="1">
      <alignment horizontal="center" vertical="center" shrinkToFit="1"/>
    </xf>
    <xf numFmtId="0" fontId="4" fillId="0" borderId="69" xfId="1" applyFont="1" applyFill="1" applyBorder="1" applyAlignment="1">
      <alignment horizontal="center" vertical="center"/>
    </xf>
    <xf numFmtId="0" fontId="14" fillId="0" borderId="3" xfId="1" applyFont="1" applyFill="1" applyBorder="1" applyAlignment="1">
      <alignment horizontal="distributed" vertical="center" wrapText="1" shrinkToFit="1"/>
    </xf>
    <xf numFmtId="192" fontId="4" fillId="0" borderId="4" xfId="1" applyNumberFormat="1" applyFont="1" applyFill="1" applyBorder="1" applyAlignment="1">
      <alignment vertical="center" shrinkToFit="1"/>
    </xf>
    <xf numFmtId="199" fontId="4" fillId="0" borderId="4" xfId="1" applyNumberFormat="1" applyFont="1" applyFill="1" applyBorder="1" applyAlignment="1">
      <alignment horizontal="right" vertical="center" shrinkToFit="1"/>
    </xf>
    <xf numFmtId="193" fontId="4" fillId="0" borderId="4" xfId="1" applyNumberFormat="1" applyFont="1" applyFill="1" applyBorder="1" applyAlignment="1">
      <alignment vertical="center" shrinkToFit="1"/>
    </xf>
    <xf numFmtId="0" fontId="4" fillId="0" borderId="5" xfId="1" applyFont="1" applyFill="1" applyBorder="1" applyAlignment="1">
      <alignment horizontal="distributed" vertical="center" wrapText="1" justifyLastLine="1"/>
    </xf>
    <xf numFmtId="0" fontId="12" fillId="0" borderId="5" xfId="1" applyFont="1" applyFill="1" applyBorder="1" applyAlignment="1">
      <alignment horizontal="distributed" vertical="center" wrapText="1" justifyLastLine="1" shrinkToFit="1"/>
    </xf>
    <xf numFmtId="0" fontId="4" fillId="0" borderId="5" xfId="1" applyFont="1" applyFill="1" applyBorder="1" applyAlignment="1">
      <alignment horizontal="distributed" vertical="center" wrapText="1" justifyLastLine="1" shrinkToFit="1"/>
    </xf>
    <xf numFmtId="0" fontId="11" fillId="0" borderId="5" xfId="1" applyFont="1" applyFill="1" applyBorder="1" applyAlignment="1">
      <alignment horizontal="distributed" vertical="center" wrapText="1" justifyLastLine="1"/>
    </xf>
    <xf numFmtId="0" fontId="4" fillId="0" borderId="85" xfId="1" applyFont="1" applyFill="1" applyBorder="1" applyAlignment="1">
      <alignment horizontal="distributed" vertical="center" wrapText="1" justifyLastLine="1"/>
    </xf>
    <xf numFmtId="0" fontId="5" fillId="0" borderId="6" xfId="1" applyFont="1" applyFill="1" applyBorder="1" applyAlignment="1">
      <alignment horizontal="right" vertical="center"/>
    </xf>
    <xf numFmtId="0" fontId="2" fillId="0" borderId="6" xfId="1" applyFill="1" applyBorder="1" applyAlignment="1">
      <alignment vertical="center"/>
    </xf>
    <xf numFmtId="0" fontId="7" fillId="0" borderId="0" xfId="1" applyFont="1" applyFill="1" applyAlignment="1">
      <alignment horizontal="right" vertical="center"/>
    </xf>
    <xf numFmtId="0" fontId="7"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center" vertical="center" shrinkToFit="1"/>
    </xf>
    <xf numFmtId="0" fontId="4" fillId="0" borderId="0" xfId="1" quotePrefix="1" applyFont="1" applyFill="1" applyBorder="1" applyAlignment="1">
      <alignment horizontal="center" vertical="center" shrinkToFit="1"/>
    </xf>
    <xf numFmtId="0" fontId="4" fillId="0" borderId="0" xfId="1" applyFont="1" applyFill="1" applyBorder="1" applyAlignment="1">
      <alignment horizontal="center" vertical="center" wrapText="1"/>
    </xf>
    <xf numFmtId="0" fontId="4" fillId="0" borderId="0" xfId="1" applyFont="1" applyFill="1" applyBorder="1" applyAlignment="1">
      <alignment horizontal="left" vertical="center"/>
    </xf>
    <xf numFmtId="0" fontId="4" fillId="0" borderId="0" xfId="1" applyFont="1" applyFill="1" applyAlignment="1">
      <alignment vertical="center" wrapText="1"/>
    </xf>
    <xf numFmtId="4" fontId="4" fillId="0" borderId="0" xfId="1" applyNumberFormat="1" applyFont="1" applyFill="1" applyBorder="1" applyAlignment="1">
      <alignment vertical="center" shrinkToFit="1"/>
    </xf>
    <xf numFmtId="0" fontId="4" fillId="0" borderId="4" xfId="1" applyFont="1" applyFill="1" applyBorder="1" applyAlignment="1">
      <alignment vertical="center" wrapText="1"/>
    </xf>
    <xf numFmtId="57" fontId="4" fillId="0" borderId="0" xfId="1" quotePrefix="1" applyNumberFormat="1" applyFont="1" applyFill="1" applyBorder="1" applyAlignment="1">
      <alignment vertical="center" shrinkToFit="1"/>
    </xf>
    <xf numFmtId="0" fontId="4" fillId="0" borderId="0" xfId="1" applyFont="1" applyFill="1" applyBorder="1" applyAlignment="1">
      <alignment vertical="center" justifyLastLine="1" shrinkToFit="1"/>
    </xf>
    <xf numFmtId="0" fontId="11" fillId="0" borderId="4" xfId="1" applyFont="1" applyFill="1" applyBorder="1" applyAlignment="1">
      <alignment horizontal="distributed" vertical="center" wrapText="1" justifyLastLine="1"/>
    </xf>
    <xf numFmtId="38" fontId="6" fillId="0" borderId="0" xfId="2" applyFont="1" applyFill="1" applyAlignment="1">
      <alignment horizontal="center" vertical="center"/>
    </xf>
    <xf numFmtId="184" fontId="6" fillId="0" borderId="0" xfId="2" applyNumberFormat="1" applyFont="1" applyFill="1" applyAlignment="1">
      <alignment vertical="center"/>
    </xf>
    <xf numFmtId="179" fontId="4" fillId="0" borderId="99" xfId="2" applyNumberFormat="1" applyFont="1" applyFill="1" applyBorder="1" applyAlignment="1">
      <alignment horizontal="right" vertical="center" shrinkToFit="1"/>
    </xf>
    <xf numFmtId="38" fontId="4" fillId="0" borderId="83" xfId="2" applyFont="1" applyFill="1" applyBorder="1" applyAlignment="1">
      <alignment horizontal="center" vertical="center" shrinkToFit="1"/>
    </xf>
    <xf numFmtId="38" fontId="16" fillId="0" borderId="78" xfId="2" applyFont="1" applyFill="1" applyBorder="1" applyAlignment="1">
      <alignment horizontal="center" vertical="center" shrinkToFit="1"/>
    </xf>
    <xf numFmtId="38" fontId="16" fillId="0" borderId="83" xfId="2" applyFont="1" applyFill="1" applyBorder="1" applyAlignment="1">
      <alignment horizontal="center" vertical="center" shrinkToFit="1"/>
    </xf>
    <xf numFmtId="178" fontId="4" fillId="0" borderId="78" xfId="2" applyNumberFormat="1" applyFont="1" applyFill="1" applyBorder="1" applyAlignment="1">
      <alignment horizontal="right" vertical="center" shrinkToFit="1"/>
    </xf>
    <xf numFmtId="184" fontId="16" fillId="0" borderId="78" xfId="2" applyNumberFormat="1" applyFont="1" applyFill="1" applyBorder="1" applyAlignment="1">
      <alignment vertical="center" shrinkToFit="1"/>
    </xf>
    <xf numFmtId="198" fontId="16" fillId="0" borderId="78" xfId="2" quotePrefix="1" applyNumberFormat="1" applyFont="1" applyFill="1" applyBorder="1" applyAlignment="1">
      <alignment horizontal="center" vertical="center" shrinkToFit="1"/>
    </xf>
    <xf numFmtId="0" fontId="32" fillId="0" borderId="66" xfId="1" applyFont="1" applyFill="1" applyBorder="1" applyAlignment="1">
      <alignment horizontal="left" vertical="center" shrinkToFit="1"/>
    </xf>
    <xf numFmtId="38" fontId="16" fillId="0" borderId="66" xfId="2" applyFont="1" applyFill="1" applyBorder="1" applyAlignment="1">
      <alignment horizontal="distributed" vertical="center"/>
    </xf>
    <xf numFmtId="38" fontId="16" fillId="0" borderId="83" xfId="2" applyFont="1" applyFill="1" applyBorder="1" applyAlignment="1">
      <alignment horizontal="center" vertical="center"/>
    </xf>
    <xf numFmtId="38" fontId="16" fillId="0" borderId="66" xfId="2" applyFont="1" applyFill="1" applyBorder="1" applyAlignment="1">
      <alignment horizontal="distributed" vertical="center" wrapText="1"/>
    </xf>
    <xf numFmtId="179" fontId="4" fillId="0" borderId="4" xfId="2" applyNumberFormat="1" applyFont="1" applyFill="1" applyBorder="1" applyAlignment="1">
      <alignment horizontal="right" vertical="center" shrinkToFit="1"/>
    </xf>
    <xf numFmtId="178" fontId="4" fillId="0" borderId="4" xfId="2" applyNumberFormat="1" applyFont="1" applyFill="1" applyBorder="1" applyAlignment="1">
      <alignment horizontal="right" vertical="center" shrinkToFit="1"/>
    </xf>
    <xf numFmtId="184" fontId="16" fillId="0" borderId="4" xfId="2" applyNumberFormat="1" applyFont="1" applyFill="1" applyBorder="1" applyAlignment="1">
      <alignment vertical="center" shrinkToFit="1"/>
    </xf>
    <xf numFmtId="198" fontId="16" fillId="0" borderId="4" xfId="2" quotePrefix="1" applyNumberFormat="1" applyFont="1" applyFill="1" applyBorder="1" applyAlignment="1">
      <alignment horizontal="center" vertical="center" shrinkToFit="1"/>
    </xf>
    <xf numFmtId="0" fontId="32" fillId="0" borderId="4" xfId="1" applyFont="1" applyFill="1" applyBorder="1" applyAlignment="1">
      <alignment horizontal="left" vertical="center" shrinkToFit="1"/>
    </xf>
    <xf numFmtId="38" fontId="15" fillId="0" borderId="4" xfId="2" applyFont="1" applyFill="1" applyBorder="1" applyAlignment="1">
      <alignment horizontal="distributed" vertical="center"/>
    </xf>
    <xf numFmtId="38" fontId="16" fillId="0" borderId="4" xfId="2" applyFont="1" applyFill="1" applyBorder="1" applyAlignment="1">
      <alignment vertical="center" shrinkToFit="1"/>
    </xf>
    <xf numFmtId="38" fontId="16" fillId="0" borderId="4" xfId="2" applyFont="1" applyFill="1" applyBorder="1" applyAlignment="1">
      <alignment horizontal="distributed" vertical="center" justifyLastLine="1" shrinkToFit="1"/>
    </xf>
    <xf numFmtId="38" fontId="16" fillId="0" borderId="4" xfId="2" applyFont="1" applyFill="1" applyBorder="1" applyAlignment="1">
      <alignment horizontal="distributed" vertical="center" wrapText="1" justifyLastLine="1" shrinkToFit="1"/>
    </xf>
    <xf numFmtId="184" fontId="15" fillId="0" borderId="4" xfId="2" applyNumberFormat="1" applyFont="1" applyFill="1" applyBorder="1" applyAlignment="1">
      <alignment horizontal="distributed" vertical="center" justifyLastLine="1" shrinkToFit="1"/>
    </xf>
    <xf numFmtId="0" fontId="6" fillId="0" borderId="0" xfId="2" applyNumberFormat="1" applyFont="1" applyFill="1" applyBorder="1" applyAlignment="1">
      <alignment horizontal="right" vertical="center"/>
    </xf>
    <xf numFmtId="38" fontId="6" fillId="0" borderId="0" xfId="2" quotePrefix="1" applyFont="1" applyFill="1" applyAlignment="1">
      <alignment horizontal="center" vertical="center"/>
    </xf>
    <xf numFmtId="184" fontId="4" fillId="0" borderId="4" xfId="2" applyNumberFormat="1" applyFont="1" applyFill="1" applyBorder="1" applyAlignment="1">
      <alignment vertical="center" shrinkToFit="1"/>
    </xf>
    <xf numFmtId="198" fontId="4" fillId="0" borderId="4" xfId="2" quotePrefix="1" applyNumberFormat="1" applyFont="1" applyFill="1" applyBorder="1" applyAlignment="1">
      <alignment horizontal="center" vertical="center" shrinkToFit="1"/>
    </xf>
    <xf numFmtId="38" fontId="16" fillId="0" borderId="4" xfId="2" applyFont="1" applyFill="1" applyBorder="1" applyAlignment="1">
      <alignment horizontal="distributed" vertical="center" wrapText="1"/>
    </xf>
    <xf numFmtId="178" fontId="4" fillId="0" borderId="4" xfId="2" applyNumberFormat="1" applyFont="1" applyFill="1" applyBorder="1" applyAlignment="1">
      <alignment vertical="center" shrinkToFit="1"/>
    </xf>
    <xf numFmtId="0" fontId="16" fillId="0" borderId="4" xfId="1" quotePrefix="1" applyFont="1" applyFill="1" applyBorder="1" applyAlignment="1">
      <alignment horizontal="left" vertical="center" shrinkToFit="1"/>
    </xf>
    <xf numFmtId="38" fontId="16" fillId="0" borderId="100" xfId="2" applyFont="1" applyFill="1" applyBorder="1" applyAlignment="1">
      <alignment horizontal="center" vertical="center"/>
    </xf>
    <xf numFmtId="178" fontId="4" fillId="0" borderId="5" xfId="2" applyNumberFormat="1" applyFont="1" applyFill="1" applyBorder="1" applyAlignment="1">
      <alignment horizontal="right" vertical="center" shrinkToFit="1"/>
    </xf>
    <xf numFmtId="38" fontId="4" fillId="0" borderId="84" xfId="2" applyFont="1" applyFill="1" applyBorder="1" applyAlignment="1">
      <alignment horizontal="center" vertical="center" shrinkToFit="1"/>
    </xf>
    <xf numFmtId="38" fontId="16" fillId="0" borderId="5" xfId="2" applyFont="1" applyFill="1" applyBorder="1" applyAlignment="1">
      <alignment horizontal="center" vertical="center" shrinkToFit="1"/>
    </xf>
    <xf numFmtId="38" fontId="16" fillId="0" borderId="84" xfId="2" applyFont="1" applyFill="1" applyBorder="1" applyAlignment="1">
      <alignment horizontal="center" vertical="center" shrinkToFit="1"/>
    </xf>
    <xf numFmtId="184" fontId="16" fillId="0" borderId="5" xfId="2" applyNumberFormat="1" applyFont="1" applyFill="1" applyBorder="1" applyAlignment="1">
      <alignment vertical="center" shrinkToFit="1"/>
    </xf>
    <xf numFmtId="198" fontId="16" fillId="0" borderId="5" xfId="2" quotePrefix="1" applyNumberFormat="1" applyFont="1" applyFill="1" applyBorder="1" applyAlignment="1">
      <alignment horizontal="center" vertical="center" shrinkToFit="1"/>
    </xf>
    <xf numFmtId="0" fontId="32" fillId="0" borderId="11" xfId="1" applyFont="1" applyFill="1" applyBorder="1" applyAlignment="1">
      <alignment horizontal="left" vertical="center" shrinkToFit="1"/>
    </xf>
    <xf numFmtId="38" fontId="16" fillId="0" borderId="11" xfId="2" applyFont="1" applyFill="1" applyBorder="1" applyAlignment="1">
      <alignment horizontal="distributed" vertical="center"/>
    </xf>
    <xf numFmtId="38" fontId="16" fillId="0" borderId="84" xfId="2" applyFont="1" applyFill="1" applyBorder="1" applyAlignment="1">
      <alignment horizontal="center" vertical="center"/>
    </xf>
    <xf numFmtId="179" fontId="6" fillId="0" borderId="4" xfId="2" applyNumberFormat="1" applyFont="1" applyFill="1" applyBorder="1" applyAlignment="1">
      <alignment horizontal="right" vertical="center" shrinkToFit="1"/>
    </xf>
    <xf numFmtId="179" fontId="5" fillId="0" borderId="4" xfId="2" applyNumberFormat="1" applyFont="1" applyFill="1" applyBorder="1" applyAlignment="1">
      <alignment horizontal="right" vertical="center"/>
    </xf>
    <xf numFmtId="38" fontId="15" fillId="0" borderId="4" xfId="2" applyFont="1" applyFill="1" applyBorder="1" applyAlignment="1">
      <alignment horizontal="distributed" vertical="center" wrapText="1" justifyLastLine="1" shrinkToFit="1"/>
    </xf>
    <xf numFmtId="184" fontId="47" fillId="0" borderId="4" xfId="2" applyNumberFormat="1" applyFont="1" applyFill="1" applyBorder="1" applyAlignment="1">
      <alignment horizontal="distributed" vertical="center" wrapText="1" justifyLastLine="1" shrinkToFit="1"/>
    </xf>
    <xf numFmtId="38" fontId="16" fillId="0" borderId="4" xfId="2" applyFont="1" applyFill="1" applyBorder="1" applyAlignment="1">
      <alignment horizontal="distributed" vertical="center" wrapText="1" justifyLastLine="1"/>
    </xf>
    <xf numFmtId="38" fontId="16" fillId="0" borderId="4" xfId="2" applyFont="1" applyFill="1" applyBorder="1" applyAlignment="1">
      <alignment horizontal="distributed" vertical="center" justifyLastLine="1"/>
    </xf>
    <xf numFmtId="202" fontId="4" fillId="0" borderId="4" xfId="2" applyNumberFormat="1" applyFont="1" applyFill="1" applyBorder="1" applyAlignment="1">
      <alignment horizontal="right" vertical="center" shrinkToFit="1"/>
    </xf>
    <xf numFmtId="178" fontId="16" fillId="0" borderId="4" xfId="2" applyNumberFormat="1" applyFont="1" applyFill="1" applyBorder="1" applyAlignment="1">
      <alignment vertical="center"/>
    </xf>
    <xf numFmtId="202" fontId="4" fillId="0" borderId="4" xfId="2" applyNumberFormat="1" applyFont="1" applyFill="1" applyBorder="1" applyAlignment="1">
      <alignment horizontal="right" vertical="center"/>
    </xf>
    <xf numFmtId="184" fontId="16" fillId="0" borderId="4" xfId="2" applyNumberFormat="1" applyFont="1" applyFill="1" applyBorder="1" applyAlignment="1">
      <alignment horizontal="center" vertical="center" shrinkToFit="1"/>
    </xf>
    <xf numFmtId="184" fontId="6" fillId="0" borderId="0" xfId="2" applyNumberFormat="1" applyFont="1" applyFill="1" applyAlignment="1">
      <alignment horizontal="right" vertical="center"/>
    </xf>
    <xf numFmtId="178" fontId="4" fillId="0" borderId="4" xfId="2" applyNumberFormat="1" applyFont="1" applyFill="1" applyBorder="1" applyAlignment="1">
      <alignment vertical="center"/>
    </xf>
    <xf numFmtId="184" fontId="4" fillId="0" borderId="4" xfId="2" applyNumberFormat="1" applyFont="1" applyFill="1" applyBorder="1" applyAlignment="1">
      <alignment vertical="center"/>
    </xf>
    <xf numFmtId="0" fontId="22" fillId="0" borderId="4" xfId="1" applyFont="1" applyFill="1" applyBorder="1" applyAlignment="1">
      <alignment horizontal="left" vertical="center" shrinkToFit="1"/>
    </xf>
    <xf numFmtId="38" fontId="4" fillId="0" borderId="4" xfId="2" applyFont="1" applyFill="1" applyBorder="1" applyAlignment="1">
      <alignment horizontal="distributed" vertical="center" wrapText="1" shrinkToFit="1"/>
    </xf>
    <xf numFmtId="184" fontId="16" fillId="0" borderId="4" xfId="2" applyNumberFormat="1" applyFont="1" applyFill="1" applyBorder="1" applyAlignment="1">
      <alignment vertical="center"/>
    </xf>
    <xf numFmtId="38" fontId="16" fillId="0" borderId="4" xfId="2" applyFont="1" applyFill="1" applyBorder="1" applyAlignment="1">
      <alignment horizontal="distributed" vertical="center" wrapText="1" shrinkToFit="1"/>
    </xf>
    <xf numFmtId="200" fontId="6" fillId="0" borderId="0" xfId="1" applyNumberFormat="1" applyFont="1" applyFill="1" applyBorder="1" applyAlignment="1">
      <alignment vertical="center"/>
    </xf>
    <xf numFmtId="0" fontId="2" fillId="0" borderId="0" xfId="1" applyBorder="1" applyAlignment="1">
      <alignment vertical="center" shrinkToFit="1"/>
    </xf>
    <xf numFmtId="184" fontId="6" fillId="0" borderId="0" xfId="2" applyNumberFormat="1" applyFont="1" applyFill="1" applyBorder="1" applyAlignment="1">
      <alignment vertical="center"/>
    </xf>
    <xf numFmtId="198" fontId="6" fillId="0" borderId="0" xfId="2" quotePrefix="1" applyNumberFormat="1" applyFont="1" applyFill="1" applyBorder="1" applyAlignment="1">
      <alignment horizontal="distributed" vertical="center" shrinkToFit="1"/>
    </xf>
    <xf numFmtId="0" fontId="6" fillId="0" borderId="0" xfId="1" quotePrefix="1" applyFont="1" applyFill="1" applyBorder="1" applyAlignment="1">
      <alignment horizontal="left" vertical="center"/>
    </xf>
    <xf numFmtId="38" fontId="5" fillId="0" borderId="9" xfId="2" applyFont="1" applyFill="1" applyBorder="1" applyAlignment="1">
      <alignment horizontal="left" vertical="center"/>
    </xf>
    <xf numFmtId="203" fontId="5" fillId="0" borderId="4" xfId="2" applyNumberFormat="1" applyFont="1" applyFill="1" applyBorder="1" applyAlignment="1">
      <alignment horizontal="right" vertical="center"/>
    </xf>
    <xf numFmtId="49" fontId="5" fillId="0" borderId="0" xfId="1" applyNumberFormat="1" applyFont="1" applyFill="1" applyBorder="1" applyAlignment="1">
      <alignment vertical="center"/>
    </xf>
    <xf numFmtId="203" fontId="4" fillId="2" borderId="4" xfId="2" applyNumberFormat="1" applyFont="1" applyFill="1" applyBorder="1" applyAlignment="1">
      <alignment horizontal="right" vertical="center"/>
    </xf>
    <xf numFmtId="203" fontId="4" fillId="0" borderId="4" xfId="2" applyNumberFormat="1" applyFont="1" applyFill="1" applyBorder="1" applyAlignment="1">
      <alignment horizontal="right" vertical="center"/>
    </xf>
    <xf numFmtId="181" fontId="4" fillId="0" borderId="4" xfId="2" applyNumberFormat="1" applyFont="1" applyFill="1" applyBorder="1" applyAlignment="1">
      <alignment vertical="center"/>
    </xf>
    <xf numFmtId="0" fontId="4" fillId="0" borderId="4" xfId="1" applyFont="1" applyFill="1" applyBorder="1" applyAlignment="1">
      <alignment horizontal="center" vertical="center"/>
    </xf>
    <xf numFmtId="49" fontId="4" fillId="0" borderId="4" xfId="1" applyNumberFormat="1" applyFont="1" applyFill="1" applyBorder="1" applyAlignment="1">
      <alignment horizontal="center" vertical="center" shrinkToFit="1"/>
    </xf>
    <xf numFmtId="203" fontId="4" fillId="2" borderId="4" xfId="1" applyNumberFormat="1" applyFont="1" applyFill="1" applyBorder="1" applyAlignment="1">
      <alignment horizontal="right" vertical="center"/>
    </xf>
    <xf numFmtId="203" fontId="4" fillId="0" borderId="4" xfId="1" applyNumberFormat="1" applyFont="1" applyFill="1" applyBorder="1" applyAlignment="1">
      <alignment horizontal="right" vertical="center"/>
    </xf>
    <xf numFmtId="0" fontId="4" fillId="0" borderId="4" xfId="1" applyFont="1" applyFill="1" applyBorder="1" applyAlignment="1">
      <alignment horizontal="distributed" vertical="center" wrapText="1" justifyLastLine="1" shrinkToFit="1"/>
    </xf>
    <xf numFmtId="204" fontId="5" fillId="0" borderId="0" xfId="1" applyNumberFormat="1" applyFont="1" applyFill="1" applyAlignment="1">
      <alignment vertical="center"/>
    </xf>
    <xf numFmtId="203" fontId="5" fillId="0" borderId="4" xfId="1" applyNumberFormat="1" applyFont="1" applyFill="1" applyBorder="1" applyAlignment="1">
      <alignment horizontal="right" vertical="center"/>
    </xf>
    <xf numFmtId="203" fontId="5" fillId="0" borderId="76" xfId="1" applyNumberFormat="1" applyFont="1" applyFill="1" applyBorder="1" applyAlignment="1">
      <alignment horizontal="right" vertical="center"/>
    </xf>
    <xf numFmtId="203" fontId="5" fillId="0" borderId="64" xfId="1" applyNumberFormat="1" applyFont="1" applyFill="1" applyBorder="1" applyAlignment="1">
      <alignment horizontal="right" vertical="center"/>
    </xf>
    <xf numFmtId="38" fontId="4" fillId="0" borderId="0" xfId="2" applyFont="1" applyFill="1" applyAlignment="1">
      <alignment horizontal="left" vertical="center"/>
    </xf>
    <xf numFmtId="203" fontId="5" fillId="0" borderId="67" xfId="1" applyNumberFormat="1" applyFont="1" applyFill="1" applyBorder="1" applyAlignment="1">
      <alignment horizontal="right" vertical="center"/>
    </xf>
    <xf numFmtId="38" fontId="4" fillId="0" borderId="0" xfId="2" applyFont="1" applyFill="1" applyAlignment="1">
      <alignment horizontal="right" vertical="center"/>
    </xf>
    <xf numFmtId="38" fontId="4" fillId="0" borderId="0" xfId="2" applyFont="1" applyFill="1" applyBorder="1" applyAlignment="1">
      <alignment horizontal="right" vertical="center" shrinkToFit="1"/>
    </xf>
    <xf numFmtId="40" fontId="4" fillId="0" borderId="0" xfId="2" applyNumberFormat="1" applyFont="1" applyFill="1" applyBorder="1" applyAlignment="1">
      <alignment vertical="center"/>
    </xf>
    <xf numFmtId="38" fontId="4" fillId="0" borderId="0" xfId="2" applyFont="1" applyFill="1" applyBorder="1" applyAlignment="1">
      <alignment horizontal="left" vertical="center"/>
    </xf>
    <xf numFmtId="38" fontId="4" fillId="0" borderId="0" xfId="2" applyFont="1" applyFill="1" applyBorder="1" applyAlignment="1">
      <alignment horizontal="distributed" vertical="center" shrinkToFit="1"/>
    </xf>
    <xf numFmtId="40" fontId="4" fillId="0" borderId="4" xfId="2" applyNumberFormat="1" applyFont="1" applyFill="1" applyBorder="1" applyAlignment="1">
      <alignment horizontal="right" vertical="center"/>
    </xf>
    <xf numFmtId="38" fontId="4" fillId="0" borderId="102" xfId="2" applyFont="1" applyFill="1" applyBorder="1" applyAlignment="1">
      <alignment horizontal="distributed" vertical="center"/>
    </xf>
    <xf numFmtId="38" fontId="4" fillId="0" borderId="102" xfId="2" applyFont="1" applyFill="1" applyBorder="1" applyAlignment="1">
      <alignment horizontal="distributed" vertical="center" shrinkToFit="1"/>
    </xf>
    <xf numFmtId="38" fontId="4" fillId="0" borderId="102" xfId="2" applyFont="1" applyFill="1" applyBorder="1" applyAlignment="1">
      <alignment horizontal="left" vertical="center" shrinkToFit="1"/>
    </xf>
    <xf numFmtId="40" fontId="4" fillId="0" borderId="5" xfId="2" applyNumberFormat="1" applyFont="1" applyFill="1" applyBorder="1" applyAlignment="1">
      <alignment horizontal="right" vertical="center"/>
    </xf>
    <xf numFmtId="38" fontId="4" fillId="0" borderId="5" xfId="2" applyFont="1" applyFill="1" applyBorder="1" applyAlignment="1">
      <alignment horizontal="left" vertical="center" wrapText="1" shrinkToFit="1"/>
    </xf>
    <xf numFmtId="38" fontId="4" fillId="0" borderId="5" xfId="2" applyFont="1" applyFill="1" applyBorder="1" applyAlignment="1">
      <alignment horizontal="center" vertical="center"/>
    </xf>
    <xf numFmtId="38" fontId="4" fillId="0" borderId="10" xfId="2" applyFont="1" applyFill="1" applyBorder="1" applyAlignment="1">
      <alignment horizontal="center" vertical="center"/>
    </xf>
    <xf numFmtId="40" fontId="4" fillId="0" borderId="4" xfId="2" applyNumberFormat="1" applyFont="1" applyFill="1" applyBorder="1" applyAlignment="1">
      <alignment vertical="center"/>
    </xf>
    <xf numFmtId="38" fontId="11" fillId="0" borderId="4" xfId="2" applyFont="1" applyFill="1" applyBorder="1" applyAlignment="1">
      <alignment horizontal="left" vertical="center" wrapText="1" shrinkToFit="1"/>
    </xf>
    <xf numFmtId="38" fontId="4" fillId="0" borderId="4" xfId="2" applyFont="1" applyFill="1" applyBorder="1" applyAlignment="1">
      <alignment horizontal="distributed" vertical="center" shrinkToFit="1"/>
    </xf>
    <xf numFmtId="0" fontId="2" fillId="0" borderId="0" xfId="15" applyFont="1" applyFill="1" applyAlignment="1">
      <alignment vertical="center"/>
    </xf>
    <xf numFmtId="0" fontId="2" fillId="0" borderId="0" xfId="14" applyFont="1" applyFill="1" applyAlignment="1">
      <alignment vertical="center"/>
    </xf>
    <xf numFmtId="203" fontId="4" fillId="0" borderId="4" xfId="2" applyNumberFormat="1" applyFont="1" applyFill="1" applyBorder="1" applyAlignment="1">
      <alignment vertical="center"/>
    </xf>
    <xf numFmtId="38" fontId="7" fillId="0" borderId="0" xfId="2" applyFont="1" applyFill="1" applyAlignment="1">
      <alignment horizontal="left" vertical="center"/>
    </xf>
    <xf numFmtId="38" fontId="8" fillId="0" borderId="0" xfId="2" applyFont="1" applyFill="1" applyAlignment="1">
      <alignment horizontal="left" vertical="center"/>
    </xf>
    <xf numFmtId="189" fontId="4" fillId="0" borderId="4" xfId="2" applyNumberFormat="1" applyFont="1" applyFill="1" applyBorder="1" applyAlignment="1">
      <alignment vertical="center"/>
    </xf>
    <xf numFmtId="38" fontId="4" fillId="0" borderId="4" xfId="2" quotePrefix="1" applyFont="1" applyFill="1" applyBorder="1" applyAlignment="1">
      <alignment horizontal="center" vertical="center"/>
    </xf>
    <xf numFmtId="38" fontId="4" fillId="0" borderId="4" xfId="2" quotePrefix="1" applyFont="1" applyFill="1" applyBorder="1" applyAlignment="1">
      <alignment horizontal="center" vertical="center" wrapText="1"/>
    </xf>
    <xf numFmtId="38" fontId="4" fillId="0" borderId="5" xfId="2" applyFont="1" applyFill="1" applyBorder="1" applyAlignment="1">
      <alignment horizontal="distributed" vertical="center" wrapText="1" justifyLastLine="1" shrinkToFit="1"/>
    </xf>
    <xf numFmtId="38" fontId="4" fillId="0" borderId="11" xfId="2" applyFont="1" applyFill="1" applyBorder="1" applyAlignment="1">
      <alignment horizontal="distributed" vertical="center" wrapText="1" justifyLastLine="1" shrinkToFit="1"/>
    </xf>
    <xf numFmtId="38" fontId="4" fillId="0" borderId="5" xfId="2" applyFont="1" applyFill="1" applyBorder="1" applyAlignment="1">
      <alignment horizontal="distributed" vertical="center" justifyLastLine="1" shrinkToFit="1"/>
    </xf>
    <xf numFmtId="38" fontId="11" fillId="0" borderId="61" xfId="2" applyFont="1" applyFill="1" applyBorder="1" applyAlignment="1">
      <alignment horizontal="distributed" vertical="center" wrapText="1" justifyLastLine="1" shrinkToFit="1"/>
    </xf>
    <xf numFmtId="0" fontId="46" fillId="0" borderId="0" xfId="15" applyFont="1" applyFill="1" applyAlignment="1">
      <alignment vertical="center"/>
    </xf>
    <xf numFmtId="0" fontId="46" fillId="0" borderId="0" xfId="14" applyFont="1" applyFill="1" applyAlignment="1">
      <alignment vertical="center"/>
    </xf>
    <xf numFmtId="0" fontId="7" fillId="0" borderId="0" xfId="14" applyFont="1" applyFill="1" applyAlignment="1">
      <alignment vertical="center"/>
    </xf>
    <xf numFmtId="184" fontId="5" fillId="0" borderId="9" xfId="2" applyNumberFormat="1" applyFont="1" applyFill="1" applyBorder="1" applyAlignment="1">
      <alignment vertical="center"/>
    </xf>
    <xf numFmtId="179" fontId="4" fillId="0" borderId="102" xfId="2" applyNumberFormat="1" applyFont="1" applyFill="1" applyBorder="1" applyAlignment="1">
      <alignment vertical="center"/>
    </xf>
    <xf numFmtId="179" fontId="4" fillId="0" borderId="102" xfId="2" applyNumberFormat="1" applyFont="1" applyFill="1" applyBorder="1" applyAlignment="1">
      <alignment horizontal="right" vertical="center"/>
    </xf>
    <xf numFmtId="38" fontId="4" fillId="0" borderId="102" xfId="2" applyFont="1" applyFill="1" applyBorder="1" applyAlignment="1">
      <alignment horizontal="distributed" vertical="center" justifyLastLine="1"/>
    </xf>
    <xf numFmtId="38" fontId="7" fillId="0" borderId="0" xfId="2" applyFont="1" applyFill="1" applyBorder="1" applyAlignment="1">
      <alignment vertical="center"/>
    </xf>
    <xf numFmtId="38" fontId="14" fillId="0" borderId="102" xfId="2" applyFont="1" applyFill="1" applyBorder="1" applyAlignment="1">
      <alignment horizontal="distributed" vertical="center"/>
    </xf>
    <xf numFmtId="38" fontId="5" fillId="0" borderId="0" xfId="2" applyFont="1" applyFill="1" applyBorder="1" applyAlignment="1">
      <alignment horizontal="center" vertical="center" shrinkToFit="1"/>
    </xf>
    <xf numFmtId="0" fontId="22" fillId="0" borderId="0" xfId="1" applyFont="1" applyFill="1" applyBorder="1" applyAlignment="1">
      <alignment horizontal="right" vertical="center"/>
    </xf>
    <xf numFmtId="0" fontId="22" fillId="0" borderId="0" xfId="1" applyFont="1" applyFill="1" applyBorder="1" applyAlignment="1">
      <alignment vertical="center"/>
    </xf>
    <xf numFmtId="205" fontId="4" fillId="0" borderId="0" xfId="2" quotePrefix="1" applyNumberFormat="1" applyFont="1" applyFill="1" applyBorder="1" applyAlignment="1">
      <alignment horizontal="center" vertical="center"/>
    </xf>
    <xf numFmtId="38" fontId="16" fillId="0" borderId="0" xfId="2" applyFont="1" applyFill="1" applyBorder="1" applyAlignment="1">
      <alignment horizontal="distributed" vertical="center" justifyLastLine="1"/>
    </xf>
    <xf numFmtId="38" fontId="16" fillId="0" borderId="10" xfId="2" applyFont="1" applyFill="1" applyBorder="1" applyAlignment="1">
      <alignment horizontal="distributed" vertical="center" justifyLastLine="1"/>
    </xf>
    <xf numFmtId="179" fontId="16" fillId="0" borderId="10" xfId="1" applyNumberFormat="1" applyFont="1" applyFill="1" applyBorder="1" applyAlignment="1">
      <alignment horizontal="right" vertical="center"/>
    </xf>
    <xf numFmtId="38" fontId="16" fillId="0" borderId="10" xfId="2" applyFont="1" applyFill="1" applyBorder="1" applyAlignment="1">
      <alignment horizontal="center" vertical="center"/>
    </xf>
    <xf numFmtId="205" fontId="16" fillId="0" borderId="10" xfId="2" applyNumberFormat="1" applyFont="1" applyFill="1" applyBorder="1" applyAlignment="1">
      <alignment horizontal="center" vertical="center"/>
    </xf>
    <xf numFmtId="38" fontId="16" fillId="0" borderId="10" xfId="2" applyFont="1" applyFill="1" applyBorder="1" applyAlignment="1">
      <alignment horizontal="left" vertical="center"/>
    </xf>
    <xf numFmtId="179" fontId="16" fillId="0" borderId="4" xfId="1" applyNumberFormat="1" applyFont="1" applyFill="1" applyBorder="1" applyAlignment="1">
      <alignment horizontal="right" vertical="center"/>
    </xf>
    <xf numFmtId="38" fontId="16" fillId="0" borderId="102" xfId="2" applyFont="1" applyFill="1" applyBorder="1" applyAlignment="1">
      <alignment horizontal="center" vertical="center"/>
    </xf>
    <xf numFmtId="205" fontId="16" fillId="0" borderId="4" xfId="2" applyNumberFormat="1" applyFont="1" applyFill="1" applyBorder="1" applyAlignment="1">
      <alignment horizontal="center" vertical="center"/>
    </xf>
    <xf numFmtId="0" fontId="16" fillId="0" borderId="4" xfId="2" applyNumberFormat="1" applyFont="1" applyFill="1" applyBorder="1" applyAlignment="1">
      <alignment horizontal="distributed" vertical="center"/>
    </xf>
    <xf numFmtId="49" fontId="16" fillId="0" borderId="4" xfId="2" applyNumberFormat="1" applyFont="1" applyFill="1" applyBorder="1" applyAlignment="1">
      <alignment horizontal="center" vertical="center"/>
    </xf>
    <xf numFmtId="38" fontId="16" fillId="0" borderId="4" xfId="2" applyFont="1" applyFill="1" applyBorder="1" applyAlignment="1" applyProtection="1">
      <alignment horizontal="center" vertical="center"/>
      <protection locked="0"/>
    </xf>
    <xf numFmtId="38" fontId="4" fillId="0" borderId="9" xfId="2" applyFont="1" applyFill="1" applyBorder="1" applyAlignment="1">
      <alignment vertical="center"/>
    </xf>
    <xf numFmtId="38" fontId="16" fillId="0" borderId="4" xfId="2" applyFont="1" applyFill="1" applyBorder="1" applyAlignment="1" applyProtection="1">
      <alignment horizontal="distributed" vertical="center" justifyLastLine="1" shrinkToFit="1"/>
      <protection locked="0"/>
    </xf>
    <xf numFmtId="38" fontId="16" fillId="0" borderId="102" xfId="2" applyFont="1" applyFill="1" applyBorder="1" applyAlignment="1">
      <alignment horizontal="distributed" vertical="center" justifyLastLine="1" shrinkToFit="1"/>
    </xf>
    <xf numFmtId="0" fontId="17" fillId="0" borderId="0" xfId="14" applyFont="1" applyFill="1" applyAlignment="1">
      <alignment horizontal="right" vertical="center"/>
    </xf>
    <xf numFmtId="178" fontId="6" fillId="0" borderId="4" xfId="13" applyNumberFormat="1" applyFont="1" applyFill="1" applyBorder="1" applyAlignment="1">
      <alignment horizontal="right" vertical="center"/>
    </xf>
    <xf numFmtId="178" fontId="16" fillId="0" borderId="83" xfId="2" applyNumberFormat="1" applyFont="1" applyFill="1" applyBorder="1" applyAlignment="1">
      <alignment horizontal="right" vertical="center"/>
    </xf>
    <xf numFmtId="178" fontId="16" fillId="0" borderId="64" xfId="2" applyNumberFormat="1" applyFont="1" applyFill="1" applyBorder="1" applyAlignment="1">
      <alignment horizontal="right" vertical="center"/>
    </xf>
    <xf numFmtId="38" fontId="16" fillId="0" borderId="53" xfId="2" applyFont="1" applyFill="1" applyBorder="1" applyAlignment="1">
      <alignment horizontal="distributed" vertical="center" justifyLastLine="1"/>
    </xf>
    <xf numFmtId="38" fontId="16" fillId="0" borderId="54" xfId="2" applyFont="1" applyFill="1" applyBorder="1" applyAlignment="1">
      <alignment horizontal="center" vertical="center"/>
    </xf>
    <xf numFmtId="38" fontId="16" fillId="0" borderId="13" xfId="2" applyFont="1" applyFill="1" applyBorder="1" applyAlignment="1">
      <alignment horizontal="center" vertical="center"/>
    </xf>
    <xf numFmtId="38" fontId="16" fillId="0" borderId="102" xfId="2" applyFont="1" applyFill="1" applyBorder="1" applyAlignment="1">
      <alignment horizontal="distributed" vertical="center" wrapText="1" shrinkToFit="1"/>
    </xf>
    <xf numFmtId="38" fontId="6" fillId="0" borderId="0" xfId="2" applyFont="1" applyFill="1" applyAlignment="1">
      <alignment horizontal="right" vertical="top"/>
    </xf>
    <xf numFmtId="189" fontId="6" fillId="0" borderId="4" xfId="2" applyNumberFormat="1" applyFont="1" applyFill="1" applyBorder="1" applyAlignment="1">
      <alignment horizontal="right" vertical="center"/>
    </xf>
    <xf numFmtId="57" fontId="6" fillId="0" borderId="4" xfId="2" applyNumberFormat="1" applyFont="1" applyFill="1" applyBorder="1" applyAlignment="1">
      <alignment horizontal="center" vertical="center" shrinkToFit="1"/>
    </xf>
    <xf numFmtId="38" fontId="6" fillId="0" borderId="102" xfId="2" applyFont="1" applyFill="1" applyBorder="1" applyAlignment="1">
      <alignment horizontal="distributed" vertical="center" justifyLastLine="1"/>
    </xf>
    <xf numFmtId="202" fontId="4" fillId="0" borderId="4" xfId="2" applyNumberFormat="1" applyFont="1" applyFill="1" applyBorder="1" applyAlignment="1">
      <alignment vertical="center"/>
    </xf>
    <xf numFmtId="202" fontId="16" fillId="0" borderId="4" xfId="2" applyNumberFormat="1" applyFont="1" applyFill="1" applyBorder="1" applyAlignment="1">
      <alignment vertical="center"/>
    </xf>
    <xf numFmtId="179" fontId="16" fillId="0" borderId="4" xfId="2" applyNumberFormat="1" applyFont="1" applyFill="1" applyBorder="1" applyAlignment="1">
      <alignment vertical="center"/>
    </xf>
    <xf numFmtId="178" fontId="16" fillId="0" borderId="102" xfId="13" applyNumberFormat="1" applyFont="1" applyFill="1" applyBorder="1" applyAlignment="1">
      <alignment horizontal="right" vertical="center"/>
    </xf>
    <xf numFmtId="38" fontId="16" fillId="0" borderId="83" xfId="2" applyFont="1" applyFill="1" applyBorder="1" applyAlignment="1">
      <alignment horizontal="distributed" vertical="center" wrapText="1" justifyLastLine="1" shrinkToFit="1"/>
    </xf>
    <xf numFmtId="38" fontId="16" fillId="0" borderId="83" xfId="2" applyFont="1" applyFill="1" applyBorder="1" applyAlignment="1">
      <alignment horizontal="distributed" vertical="center" wrapText="1" justifyLastLine="1"/>
    </xf>
    <xf numFmtId="38" fontId="6" fillId="0" borderId="83" xfId="2" applyFont="1" applyFill="1" applyBorder="1" applyAlignment="1">
      <alignment horizontal="distributed" vertical="center" justifyLastLine="1"/>
    </xf>
    <xf numFmtId="38" fontId="16" fillId="0" borderId="69" xfId="2" applyFont="1" applyFill="1" applyBorder="1" applyAlignment="1">
      <alignment horizontal="distributed" vertical="center" wrapText="1" justifyLastLine="1"/>
    </xf>
    <xf numFmtId="184" fontId="6" fillId="0" borderId="0" xfId="2" applyNumberFormat="1" applyFont="1" applyFill="1" applyBorder="1" applyAlignment="1">
      <alignment horizontal="center" vertical="center"/>
    </xf>
    <xf numFmtId="38" fontId="6" fillId="0" borderId="0" xfId="2" applyFont="1" applyFill="1" applyBorder="1" applyAlignment="1">
      <alignment horizontal="left" vertical="center"/>
    </xf>
    <xf numFmtId="40" fontId="6" fillId="0" borderId="4" xfId="2" applyNumberFormat="1" applyFont="1" applyFill="1" applyBorder="1" applyAlignment="1">
      <alignment vertical="center" shrinkToFit="1"/>
    </xf>
    <xf numFmtId="38" fontId="6" fillId="0" borderId="4" xfId="2" applyFont="1" applyFill="1" applyBorder="1" applyAlignment="1">
      <alignment horizontal="center" vertical="center" shrinkToFit="1"/>
    </xf>
    <xf numFmtId="6" fontId="16" fillId="0" borderId="4" xfId="8" applyFont="1" applyFill="1" applyBorder="1" applyAlignment="1">
      <alignment horizontal="distributed" vertical="center" wrapText="1" justifyLastLine="1" shrinkToFit="1"/>
    </xf>
    <xf numFmtId="38" fontId="8" fillId="0" borderId="0" xfId="2" applyFont="1" applyFill="1" applyBorder="1" applyAlignment="1">
      <alignment vertical="center"/>
    </xf>
    <xf numFmtId="38" fontId="6" fillId="0" borderId="0" xfId="2" applyFont="1" applyFill="1" applyBorder="1" applyAlignment="1">
      <alignment horizontal="left" vertical="center" indent="1"/>
    </xf>
    <xf numFmtId="178" fontId="16" fillId="0" borderId="5" xfId="2" applyNumberFormat="1" applyFont="1" applyFill="1" applyBorder="1" applyAlignment="1">
      <alignment vertical="center"/>
    </xf>
    <xf numFmtId="178" fontId="16" fillId="0" borderId="5" xfId="2" applyNumberFormat="1" applyFont="1" applyFill="1" applyBorder="1" applyAlignment="1">
      <alignment vertical="center" shrinkToFit="1"/>
    </xf>
    <xf numFmtId="38" fontId="16" fillId="0" borderId="11" xfId="2" applyFont="1" applyFill="1" applyBorder="1" applyAlignment="1">
      <alignment horizontal="center" vertical="center"/>
    </xf>
    <xf numFmtId="197" fontId="4" fillId="0" borderId="4" xfId="2" applyNumberFormat="1" applyFont="1" applyFill="1" applyBorder="1" applyAlignment="1">
      <alignment vertical="center"/>
    </xf>
    <xf numFmtId="38" fontId="4" fillId="0" borderId="4" xfId="2" applyFont="1" applyFill="1" applyBorder="1" applyAlignment="1">
      <alignment horizontal="distributed" vertical="center" wrapText="1" justifyLastLine="1"/>
    </xf>
    <xf numFmtId="38" fontId="4" fillId="0" borderId="4" xfId="2" applyFont="1" applyFill="1" applyBorder="1" applyAlignment="1">
      <alignment horizontal="center" vertical="center" wrapText="1" shrinkToFit="1"/>
    </xf>
    <xf numFmtId="184" fontId="4" fillId="0" borderId="4" xfId="13" applyNumberFormat="1" applyFont="1" applyFill="1" applyBorder="1" applyAlignment="1">
      <alignment vertical="center"/>
    </xf>
    <xf numFmtId="57" fontId="4" fillId="0" borderId="4" xfId="2" applyNumberFormat="1" applyFont="1" applyFill="1" applyBorder="1" applyAlignment="1">
      <alignment horizontal="center" vertical="center" shrinkToFit="1"/>
    </xf>
    <xf numFmtId="57" fontId="4" fillId="0" borderId="0" xfId="2" applyNumberFormat="1" applyFont="1" applyFill="1" applyBorder="1" applyAlignment="1">
      <alignment vertical="center" shrinkToFit="1"/>
    </xf>
    <xf numFmtId="38" fontId="11" fillId="0" borderId="4" xfId="2" applyFont="1" applyFill="1" applyBorder="1" applyAlignment="1">
      <alignment horizontal="distributed" vertical="center" wrapText="1" justifyLastLine="1"/>
    </xf>
    <xf numFmtId="38" fontId="42" fillId="0" borderId="4" xfId="2" applyFont="1" applyFill="1" applyBorder="1" applyAlignment="1">
      <alignment horizontal="distributed" vertical="center" wrapText="1" justifyLastLine="1"/>
    </xf>
    <xf numFmtId="38" fontId="11" fillId="0" borderId="4" xfId="2" applyFont="1" applyFill="1" applyBorder="1" applyAlignment="1">
      <alignment horizontal="right" vertical="center"/>
    </xf>
    <xf numFmtId="179" fontId="5" fillId="0" borderId="4" xfId="2" applyNumberFormat="1" applyFont="1" applyFill="1" applyBorder="1" applyAlignment="1">
      <alignment vertical="center"/>
    </xf>
    <xf numFmtId="179" fontId="5" fillId="0" borderId="4" xfId="13" applyNumberFormat="1" applyFont="1" applyFill="1" applyBorder="1" applyAlignment="1">
      <alignment vertical="center"/>
    </xf>
    <xf numFmtId="38" fontId="4" fillId="0" borderId="4" xfId="2" applyFont="1" applyFill="1" applyBorder="1" applyAlignment="1">
      <alignment horizontal="right" vertical="center" wrapText="1"/>
    </xf>
    <xf numFmtId="179" fontId="5" fillId="2" borderId="4" xfId="2" applyNumberFormat="1" applyFont="1" applyFill="1" applyBorder="1" applyAlignment="1">
      <alignment vertical="center"/>
    </xf>
    <xf numFmtId="179" fontId="6" fillId="0" borderId="4" xfId="2" applyNumberFormat="1" applyFont="1" applyFill="1" applyBorder="1" applyAlignment="1">
      <alignment vertical="center"/>
    </xf>
    <xf numFmtId="0" fontId="5" fillId="0" borderId="103" xfId="1" applyFont="1" applyFill="1" applyBorder="1" applyAlignment="1">
      <alignment horizontal="center" vertical="center" shrinkToFit="1"/>
    </xf>
    <xf numFmtId="38" fontId="4" fillId="0" borderId="4" xfId="2" applyFont="1" applyFill="1" applyBorder="1" applyAlignment="1">
      <alignment horizontal="center" vertical="center" wrapText="1"/>
    </xf>
    <xf numFmtId="38" fontId="4" fillId="0" borderId="4" xfId="2" applyFont="1" applyFill="1" applyBorder="1" applyAlignment="1">
      <alignment horizontal="left" vertical="center" wrapText="1"/>
    </xf>
    <xf numFmtId="0" fontId="54" fillId="0" borderId="0" xfId="1" applyFont="1" applyFill="1" applyAlignment="1">
      <alignment vertical="center"/>
    </xf>
    <xf numFmtId="179" fontId="5" fillId="0" borderId="4" xfId="1" applyNumberFormat="1" applyFont="1" applyFill="1" applyBorder="1" applyAlignment="1">
      <alignment vertical="center"/>
    </xf>
    <xf numFmtId="0" fontId="4" fillId="0" borderId="4" xfId="1" applyFont="1" applyFill="1" applyBorder="1" applyAlignment="1">
      <alignment horizontal="distributed" vertical="center" justifyLastLine="1" shrinkToFit="1"/>
    </xf>
    <xf numFmtId="0" fontId="4" fillId="0" borderId="101" xfId="1" applyFont="1" applyFill="1" applyBorder="1" applyAlignment="1">
      <alignment horizontal="center" vertical="center" shrinkToFit="1"/>
    </xf>
    <xf numFmtId="38" fontId="5" fillId="0" borderId="9" xfId="2" applyFont="1" applyFill="1" applyBorder="1" applyAlignment="1">
      <alignment horizontal="right" vertical="center"/>
    </xf>
    <xf numFmtId="38" fontId="4" fillId="0" borderId="5" xfId="2" applyFont="1" applyFill="1" applyBorder="1" applyAlignment="1">
      <alignment horizontal="distributed" vertical="center" wrapText="1" justifyLastLine="1"/>
    </xf>
    <xf numFmtId="178" fontId="5" fillId="0" borderId="76" xfId="2" applyNumberFormat="1" applyFont="1" applyFill="1" applyBorder="1" applyAlignment="1">
      <alignment horizontal="right" vertical="center"/>
    </xf>
    <xf numFmtId="178" fontId="5" fillId="0" borderId="69" xfId="2" applyNumberFormat="1" applyFont="1" applyFill="1" applyBorder="1" applyAlignment="1">
      <alignment horizontal="right" vertical="center"/>
    </xf>
    <xf numFmtId="178" fontId="5" fillId="0" borderId="54" xfId="2" applyNumberFormat="1" applyFont="1" applyFill="1" applyBorder="1" applyAlignment="1">
      <alignment horizontal="right" vertical="center"/>
    </xf>
    <xf numFmtId="38" fontId="11" fillId="0" borderId="69" xfId="2" applyFont="1" applyFill="1" applyBorder="1" applyAlignment="1">
      <alignment horizontal="distributed" vertical="center" justifyLastLine="1" shrinkToFit="1"/>
    </xf>
    <xf numFmtId="38" fontId="4" fillId="0" borderId="69" xfId="2" applyFont="1" applyFill="1" applyBorder="1" applyAlignment="1">
      <alignment horizontal="distributed" vertical="center" justifyLastLine="1"/>
    </xf>
    <xf numFmtId="0" fontId="5" fillId="0" borderId="0" xfId="1" applyFont="1" applyFill="1" applyBorder="1" applyAlignment="1">
      <alignment vertical="center" shrinkToFit="1"/>
    </xf>
    <xf numFmtId="178" fontId="5" fillId="0" borderId="83" xfId="2" applyNumberFormat="1" applyFont="1" applyFill="1" applyBorder="1" applyAlignment="1">
      <alignment horizontal="right" vertical="center"/>
    </xf>
    <xf numFmtId="38" fontId="5" fillId="0" borderId="83" xfId="2" applyFont="1" applyFill="1" applyBorder="1" applyAlignment="1">
      <alignment horizontal="distributed" vertical="center"/>
    </xf>
    <xf numFmtId="0" fontId="2" fillId="0" borderId="0" xfId="1" applyFont="1" applyFill="1" applyBorder="1" applyAlignment="1">
      <alignment vertical="center" shrinkToFit="1"/>
    </xf>
    <xf numFmtId="178" fontId="5" fillId="0" borderId="73" xfId="2" applyNumberFormat="1" applyFont="1" applyFill="1" applyBorder="1" applyAlignment="1">
      <alignment horizontal="right" vertical="center"/>
    </xf>
    <xf numFmtId="178" fontId="5" fillId="0" borderId="85" xfId="2" applyNumberFormat="1" applyFont="1" applyFill="1" applyBorder="1" applyAlignment="1">
      <alignment horizontal="right" vertical="center"/>
    </xf>
    <xf numFmtId="178" fontId="5" fillId="0" borderId="84" xfId="2" applyNumberFormat="1" applyFont="1" applyFill="1" applyBorder="1" applyAlignment="1">
      <alignment horizontal="right" vertical="center"/>
    </xf>
    <xf numFmtId="38" fontId="5" fillId="0" borderId="84" xfId="2" applyFont="1" applyFill="1" applyBorder="1" applyAlignment="1">
      <alignment horizontal="distributed" vertical="center"/>
    </xf>
    <xf numFmtId="38" fontId="5" fillId="0" borderId="87" xfId="2" applyFont="1" applyFill="1" applyBorder="1" applyAlignment="1">
      <alignment horizontal="right" vertical="center"/>
    </xf>
    <xf numFmtId="38" fontId="5" fillId="0" borderId="87" xfId="2" applyFont="1" applyFill="1" applyBorder="1" applyAlignment="1">
      <alignment vertical="center" shrinkToFit="1"/>
    </xf>
    <xf numFmtId="178" fontId="5" fillId="0" borderId="83" xfId="2" applyNumberFormat="1" applyFont="1" applyFill="1" applyBorder="1" applyAlignment="1">
      <alignment vertical="center"/>
    </xf>
    <xf numFmtId="38" fontId="5" fillId="0" borderId="0" xfId="2" applyFont="1" applyFill="1" applyBorder="1" applyAlignment="1">
      <alignment horizontal="right" vertical="center" shrinkToFit="1"/>
    </xf>
    <xf numFmtId="178" fontId="5" fillId="0" borderId="83" xfId="2" applyNumberFormat="1" applyFont="1" applyFill="1" applyBorder="1" applyAlignment="1">
      <alignment vertical="center" shrinkToFit="1"/>
    </xf>
    <xf numFmtId="178" fontId="5" fillId="0" borderId="69" xfId="2" applyNumberFormat="1" applyFont="1" applyFill="1" applyBorder="1" applyAlignment="1">
      <alignment horizontal="right" vertical="center" shrinkToFit="1"/>
    </xf>
    <xf numFmtId="38" fontId="5" fillId="0" borderId="86" xfId="2" applyFont="1" applyFill="1" applyBorder="1" applyAlignment="1">
      <alignment horizontal="right" vertical="center"/>
    </xf>
    <xf numFmtId="176" fontId="5" fillId="0" borderId="101" xfId="2" applyNumberFormat="1" applyFont="1" applyFill="1" applyBorder="1" applyAlignment="1">
      <alignment horizontal="left" vertical="center"/>
    </xf>
    <xf numFmtId="203" fontId="5" fillId="0" borderId="102" xfId="2" applyNumberFormat="1" applyFont="1" applyFill="1" applyBorder="1" applyAlignment="1">
      <alignment horizontal="right" vertical="center"/>
    </xf>
    <xf numFmtId="38" fontId="5" fillId="0" borderId="103" xfId="2" applyFont="1" applyFill="1" applyBorder="1" applyAlignment="1">
      <alignment horizontal="distributed" vertical="center" justifyLastLine="1" shrinkToFit="1"/>
    </xf>
    <xf numFmtId="176" fontId="5" fillId="0" borderId="101" xfId="2" quotePrefix="1" applyNumberFormat="1" applyFont="1" applyFill="1" applyBorder="1" applyAlignment="1">
      <alignment horizontal="left" vertical="center"/>
    </xf>
    <xf numFmtId="38" fontId="4" fillId="0" borderId="64" xfId="2" applyFont="1" applyFill="1" applyBorder="1" applyAlignment="1">
      <alignment horizontal="distributed" vertical="center" justifyLastLine="1"/>
    </xf>
    <xf numFmtId="10" fontId="16" fillId="0" borderId="13" xfId="2" applyNumberFormat="1" applyFont="1" applyFill="1" applyBorder="1" applyAlignment="1">
      <alignment horizontal="center" vertical="center" shrinkToFit="1"/>
    </xf>
    <xf numFmtId="178" fontId="16" fillId="0" borderId="3" xfId="2" applyNumberFormat="1" applyFont="1" applyFill="1" applyBorder="1" applyAlignment="1">
      <alignment horizontal="right" vertical="center" shrinkToFit="1"/>
    </xf>
    <xf numFmtId="38" fontId="16" fillId="0" borderId="12" xfId="2" applyFont="1" applyFill="1" applyBorder="1" applyAlignment="1">
      <alignment horizontal="center" vertical="center" shrinkToFit="1"/>
    </xf>
    <xf numFmtId="178" fontId="4" fillId="0" borderId="83" xfId="2" applyNumberFormat="1" applyFont="1" applyFill="1" applyBorder="1" applyAlignment="1">
      <alignment vertical="center" shrinkToFit="1"/>
    </xf>
    <xf numFmtId="178" fontId="4" fillId="0" borderId="92" xfId="2" applyNumberFormat="1" applyFont="1" applyFill="1" applyBorder="1" applyAlignment="1">
      <alignment horizontal="right" vertical="center" shrinkToFit="1"/>
    </xf>
    <xf numFmtId="38" fontId="6" fillId="0" borderId="67" xfId="2" applyFont="1" applyFill="1" applyBorder="1" applyAlignment="1">
      <alignment horizontal="distributed" vertical="center" shrinkToFit="1"/>
    </xf>
    <xf numFmtId="38" fontId="6" fillId="0" borderId="68" xfId="2" applyFont="1" applyFill="1" applyBorder="1" applyAlignment="1">
      <alignment horizontal="distributed" vertical="center"/>
    </xf>
    <xf numFmtId="38" fontId="56" fillId="0" borderId="12" xfId="2" applyFont="1" applyFill="1" applyBorder="1" applyAlignment="1">
      <alignment horizontal="center" vertical="center" shrinkToFit="1"/>
    </xf>
    <xf numFmtId="178" fontId="4" fillId="0" borderId="83" xfId="2" applyNumberFormat="1" applyFont="1" applyFill="1" applyBorder="1" applyAlignment="1">
      <alignment horizontal="right" vertical="center" shrinkToFit="1"/>
    </xf>
    <xf numFmtId="178" fontId="4" fillId="0" borderId="69" xfId="2" applyNumberFormat="1" applyFont="1" applyFill="1" applyBorder="1" applyAlignment="1">
      <alignment horizontal="right" vertical="center" shrinkToFit="1"/>
    </xf>
    <xf numFmtId="38" fontId="6" fillId="0" borderId="67" xfId="2" applyFont="1" applyFill="1" applyBorder="1" applyAlignment="1">
      <alignment horizontal="center" vertical="center" shrinkToFit="1"/>
    </xf>
    <xf numFmtId="38" fontId="6" fillId="0" borderId="70" xfId="2" applyFont="1" applyFill="1" applyBorder="1" applyAlignment="1">
      <alignment horizontal="distributed" vertical="center"/>
    </xf>
    <xf numFmtId="38" fontId="4" fillId="0" borderId="12" xfId="2" applyFont="1" applyFill="1" applyBorder="1" applyAlignment="1">
      <alignment horizontal="center" vertical="center" shrinkToFit="1"/>
    </xf>
    <xf numFmtId="178" fontId="4" fillId="0" borderId="3" xfId="2" applyNumberFormat="1" applyFont="1" applyFill="1" applyBorder="1" applyAlignment="1">
      <alignment vertical="center" shrinkToFit="1"/>
    </xf>
    <xf numFmtId="178" fontId="4" fillId="0" borderId="105" xfId="2" applyNumberFormat="1" applyFont="1" applyFill="1" applyBorder="1" applyAlignment="1">
      <alignment horizontal="right" vertical="center" shrinkToFit="1"/>
    </xf>
    <xf numFmtId="38" fontId="5" fillId="0" borderId="106" xfId="2" applyFont="1" applyFill="1" applyBorder="1" applyAlignment="1">
      <alignment horizontal="center" vertical="center" shrinkToFit="1"/>
    </xf>
    <xf numFmtId="38" fontId="5" fillId="0" borderId="70" xfId="2" applyFont="1" applyFill="1" applyBorder="1" applyAlignment="1">
      <alignment horizontal="distributed" vertical="center"/>
    </xf>
    <xf numFmtId="178" fontId="4" fillId="0" borderId="3" xfId="2" applyNumberFormat="1" applyFont="1" applyFill="1" applyBorder="1" applyAlignment="1">
      <alignment horizontal="right" vertical="center" shrinkToFit="1"/>
    </xf>
    <xf numFmtId="38" fontId="4" fillId="0" borderId="71" xfId="2" applyFont="1" applyFill="1" applyBorder="1" applyAlignment="1">
      <alignment horizontal="center" vertical="center" shrinkToFit="1"/>
    </xf>
    <xf numFmtId="38" fontId="5" fillId="0" borderId="107" xfId="2" applyFont="1" applyFill="1" applyBorder="1" applyAlignment="1">
      <alignment horizontal="center" vertical="center" shrinkToFit="1"/>
    </xf>
    <xf numFmtId="38" fontId="5" fillId="0" borderId="108" xfId="2" applyFont="1" applyFill="1" applyBorder="1" applyAlignment="1">
      <alignment horizontal="distributed" vertical="center"/>
    </xf>
    <xf numFmtId="0" fontId="2" fillId="0" borderId="0" xfId="1" applyFont="1" applyFill="1" applyBorder="1" applyAlignment="1">
      <alignment vertical="center" wrapText="1"/>
    </xf>
    <xf numFmtId="10" fontId="4" fillId="0" borderId="108" xfId="2" applyNumberFormat="1" applyFont="1" applyFill="1" applyBorder="1" applyAlignment="1">
      <alignment horizontal="center" vertical="center" shrinkToFit="1"/>
    </xf>
    <xf numFmtId="38" fontId="5" fillId="0" borderId="10" xfId="2" applyFont="1" applyFill="1" applyBorder="1" applyAlignment="1">
      <alignment horizontal="distributed" vertical="center" shrinkToFit="1"/>
    </xf>
    <xf numFmtId="38" fontId="5" fillId="0" borderId="103" xfId="2" applyFont="1" applyFill="1" applyBorder="1" applyAlignment="1">
      <alignment horizontal="distributed" vertical="center" shrinkToFit="1"/>
    </xf>
    <xf numFmtId="38" fontId="5" fillId="0" borderId="111" xfId="2" applyFont="1" applyFill="1" applyBorder="1" applyAlignment="1">
      <alignment horizontal="distributed" vertical="center" justifyLastLine="1" shrinkToFit="1"/>
    </xf>
    <xf numFmtId="38" fontId="4" fillId="0" borderId="3" xfId="2" applyFont="1" applyFill="1" applyBorder="1" applyAlignment="1">
      <alignment horizontal="distributed" vertical="center" justifyLastLine="1" shrinkToFit="1"/>
    </xf>
    <xf numFmtId="38" fontId="5" fillId="0" borderId="87" xfId="2" applyFont="1" applyFill="1" applyBorder="1" applyAlignment="1">
      <alignment horizontal="distributed" vertical="center" justifyLastLine="1" shrinkToFit="1"/>
    </xf>
    <xf numFmtId="206" fontId="4" fillId="0" borderId="112" xfId="2" applyNumberFormat="1" applyFont="1" applyFill="1" applyBorder="1" applyAlignment="1">
      <alignment horizontal="left" vertical="center" shrinkToFit="1"/>
    </xf>
    <xf numFmtId="38" fontId="4" fillId="0" borderId="113" xfId="2" applyFont="1" applyFill="1" applyBorder="1" applyAlignment="1">
      <alignment vertical="center" shrinkToFit="1"/>
    </xf>
    <xf numFmtId="178" fontId="5" fillId="0" borderId="0" xfId="2" applyNumberFormat="1" applyFont="1" applyFill="1" applyBorder="1" applyAlignment="1">
      <alignment horizontal="center" vertical="center"/>
    </xf>
    <xf numFmtId="206" fontId="4" fillId="0" borderId="112" xfId="2" applyNumberFormat="1" applyFont="1" applyFill="1" applyBorder="1" applyAlignment="1">
      <alignment horizontal="left" vertical="center"/>
    </xf>
    <xf numFmtId="38" fontId="4" fillId="0" borderId="113" xfId="2" applyFont="1" applyFill="1" applyBorder="1" applyAlignment="1">
      <alignment vertical="center"/>
    </xf>
    <xf numFmtId="38" fontId="7" fillId="0" borderId="8" xfId="2" applyFont="1" applyFill="1" applyBorder="1" applyAlignment="1">
      <alignment vertical="center"/>
    </xf>
    <xf numFmtId="40" fontId="6" fillId="0" borderId="0" xfId="2" applyNumberFormat="1" applyFont="1" applyFill="1" applyBorder="1" applyAlignment="1">
      <alignment vertical="center" wrapText="1"/>
    </xf>
    <xf numFmtId="40" fontId="5" fillId="0" borderId="0" xfId="2" applyNumberFormat="1" applyFont="1" applyFill="1" applyBorder="1" applyAlignment="1">
      <alignment vertical="center"/>
    </xf>
    <xf numFmtId="40" fontId="6" fillId="0" borderId="0" xfId="2" applyNumberFormat="1" applyFont="1" applyFill="1" applyBorder="1" applyAlignment="1">
      <alignment horizontal="left" vertical="center"/>
    </xf>
    <xf numFmtId="40" fontId="6" fillId="0" borderId="0" xfId="2" applyNumberFormat="1" applyFont="1" applyFill="1" applyBorder="1" applyAlignment="1">
      <alignment horizontal="right" vertical="center"/>
    </xf>
    <xf numFmtId="40" fontId="6" fillId="0" borderId="0" xfId="2" applyNumberFormat="1" applyFont="1" applyFill="1" applyBorder="1" applyAlignment="1">
      <alignment horizontal="center" vertical="center"/>
    </xf>
    <xf numFmtId="189" fontId="4" fillId="0" borderId="4" xfId="2" applyNumberFormat="1" applyFont="1" applyFill="1" applyBorder="1" applyAlignment="1">
      <alignment horizontal="right" vertical="center"/>
    </xf>
    <xf numFmtId="178" fontId="4" fillId="0" borderId="83" xfId="2" applyNumberFormat="1" applyFont="1" applyFill="1" applyBorder="1" applyAlignment="1">
      <alignment vertical="center"/>
    </xf>
    <xf numFmtId="178" fontId="4" fillId="0" borderId="114" xfId="2" applyNumberFormat="1" applyFont="1" applyFill="1" applyBorder="1" applyAlignment="1">
      <alignment vertical="center"/>
    </xf>
    <xf numFmtId="178" fontId="4" fillId="0" borderId="13" xfId="2" applyNumberFormat="1" applyFont="1" applyFill="1" applyBorder="1" applyAlignment="1">
      <alignment vertical="center"/>
    </xf>
    <xf numFmtId="178" fontId="4" fillId="0" borderId="69" xfId="2" applyNumberFormat="1" applyFont="1" applyFill="1" applyBorder="1" applyAlignment="1">
      <alignment vertical="center"/>
    </xf>
    <xf numFmtId="178" fontId="4" fillId="0" borderId="114" xfId="1" applyNumberFormat="1" applyFont="1" applyFill="1" applyBorder="1" applyAlignment="1">
      <alignment vertical="center"/>
    </xf>
    <xf numFmtId="178" fontId="4" fillId="0" borderId="64" xfId="2" applyNumberFormat="1" applyFont="1" applyFill="1" applyBorder="1" applyAlignment="1">
      <alignment vertical="center"/>
    </xf>
    <xf numFmtId="38" fontId="6" fillId="0" borderId="76" xfId="2" applyFont="1" applyFill="1" applyBorder="1" applyAlignment="1">
      <alignment horizontal="distributed" vertical="center" justifyLastLine="1"/>
    </xf>
    <xf numFmtId="38" fontId="6" fillId="0" borderId="54" xfId="2" applyFont="1" applyFill="1" applyBorder="1" applyAlignment="1">
      <alignment horizontal="distributed" vertical="center" justifyLastLine="1"/>
    </xf>
    <xf numFmtId="184" fontId="4" fillId="0" borderId="0" xfId="2" applyNumberFormat="1" applyFont="1" applyFill="1" applyAlignment="1">
      <alignment vertical="center" shrinkToFit="1"/>
    </xf>
    <xf numFmtId="184" fontId="16" fillId="0" borderId="0" xfId="2" applyNumberFormat="1" applyFont="1" applyFill="1" applyAlignment="1">
      <alignment vertical="center" shrinkToFit="1"/>
    </xf>
    <xf numFmtId="207" fontId="16" fillId="0" borderId="0" xfId="2" applyNumberFormat="1" applyFont="1" applyFill="1" applyAlignment="1">
      <alignment horizontal="center" vertical="center" shrinkToFit="1"/>
    </xf>
    <xf numFmtId="184" fontId="16" fillId="0" borderId="0" xfId="2" applyNumberFormat="1" applyFont="1" applyFill="1" applyAlignment="1">
      <alignment horizontal="distributed" vertical="center" wrapText="1" justifyLastLine="1" shrinkToFit="1"/>
    </xf>
    <xf numFmtId="184" fontId="16" fillId="0" borderId="0" xfId="2" applyNumberFormat="1" applyFont="1" applyFill="1" applyAlignment="1">
      <alignment vertical="center" wrapText="1" shrinkToFit="1"/>
    </xf>
    <xf numFmtId="38" fontId="16" fillId="0" borderId="0" xfId="2" applyNumberFormat="1" applyFont="1" applyFill="1" applyAlignment="1">
      <alignment horizontal="center" vertical="center" shrinkToFit="1"/>
    </xf>
    <xf numFmtId="40" fontId="16" fillId="0" borderId="0" xfId="2" applyNumberFormat="1" applyFont="1" applyFill="1" applyAlignment="1">
      <alignment vertical="center" shrinkToFit="1"/>
    </xf>
    <xf numFmtId="184" fontId="16" fillId="0" borderId="0" xfId="2" applyNumberFormat="1" applyFont="1" applyFill="1" applyAlignment="1">
      <alignment horizontal="right" vertical="center"/>
    </xf>
    <xf numFmtId="40" fontId="16" fillId="0" borderId="0" xfId="2" applyNumberFormat="1" applyFont="1" applyFill="1" applyBorder="1" applyAlignment="1">
      <alignment horizontal="right" vertical="center"/>
    </xf>
    <xf numFmtId="207" fontId="16" fillId="0" borderId="0" xfId="2" applyNumberFormat="1" applyFont="1" applyFill="1" applyBorder="1" applyAlignment="1">
      <alignment horizontal="center" vertical="center" shrinkToFit="1"/>
    </xf>
    <xf numFmtId="184" fontId="16" fillId="0" borderId="0" xfId="2" applyNumberFormat="1" applyFont="1" applyFill="1" applyBorder="1" applyAlignment="1">
      <alignment vertical="center" shrinkToFit="1"/>
    </xf>
    <xf numFmtId="184" fontId="16" fillId="0" borderId="0" xfId="2" applyNumberFormat="1" applyFont="1" applyFill="1" applyBorder="1" applyAlignment="1">
      <alignment horizontal="distributed" vertical="center" justifyLastLine="1" shrinkToFit="1"/>
    </xf>
    <xf numFmtId="184" fontId="16" fillId="0" borderId="0" xfId="2" applyNumberFormat="1" applyFont="1" applyFill="1" applyBorder="1" applyAlignment="1">
      <alignment horizontal="distributed" vertical="center" wrapText="1" shrinkToFit="1"/>
    </xf>
    <xf numFmtId="38" fontId="16" fillId="0" borderId="0" xfId="2" applyNumberFormat="1" applyFont="1" applyFill="1" applyBorder="1" applyAlignment="1">
      <alignment horizontal="center" vertical="center" shrinkToFit="1"/>
    </xf>
    <xf numFmtId="40" fontId="16" fillId="0" borderId="10" xfId="2" applyNumberFormat="1" applyFont="1" applyFill="1" applyBorder="1" applyAlignment="1">
      <alignment horizontal="right" vertical="center"/>
    </xf>
    <xf numFmtId="207" fontId="16" fillId="0" borderId="10" xfId="2" applyNumberFormat="1" applyFont="1" applyFill="1" applyBorder="1" applyAlignment="1">
      <alignment horizontal="center" vertical="center" shrinkToFit="1"/>
    </xf>
    <xf numFmtId="184" fontId="16" fillId="0" borderId="10" xfId="2" applyNumberFormat="1" applyFont="1" applyFill="1" applyBorder="1" applyAlignment="1">
      <alignment vertical="center" shrinkToFit="1"/>
    </xf>
    <xf numFmtId="184" fontId="16" fillId="0" borderId="10" xfId="2" applyNumberFormat="1" applyFont="1" applyFill="1" applyBorder="1" applyAlignment="1">
      <alignment horizontal="distributed" vertical="center" justifyLastLine="1" shrinkToFit="1"/>
    </xf>
    <xf numFmtId="184" fontId="16" fillId="0" borderId="10" xfId="2" applyNumberFormat="1" applyFont="1" applyFill="1" applyBorder="1" applyAlignment="1">
      <alignment horizontal="distributed" vertical="center" wrapText="1" shrinkToFit="1"/>
    </xf>
    <xf numFmtId="38" fontId="16" fillId="0" borderId="10" xfId="2" applyNumberFormat="1" applyFont="1" applyFill="1" applyBorder="1" applyAlignment="1">
      <alignment horizontal="center" vertical="center" shrinkToFit="1"/>
    </xf>
    <xf numFmtId="189" fontId="16" fillId="0" borderId="114" xfId="2" applyNumberFormat="1" applyFont="1" applyFill="1" applyBorder="1" applyAlignment="1">
      <alignment horizontal="right" vertical="center" shrinkToFit="1"/>
    </xf>
    <xf numFmtId="207" fontId="16" fillId="0" borderId="116" xfId="2" applyNumberFormat="1" applyFont="1" applyFill="1" applyBorder="1" applyAlignment="1">
      <alignment horizontal="center" vertical="center" shrinkToFit="1"/>
    </xf>
    <xf numFmtId="184" fontId="16" fillId="0" borderId="116" xfId="2" applyNumberFormat="1" applyFont="1" applyFill="1" applyBorder="1" applyAlignment="1">
      <alignment vertical="center" shrinkToFit="1"/>
    </xf>
    <xf numFmtId="184" fontId="16" fillId="0" borderId="117" xfId="2" applyNumberFormat="1" applyFont="1" applyFill="1" applyBorder="1" applyAlignment="1">
      <alignment horizontal="distributed" vertical="center" justifyLastLine="1" shrinkToFit="1"/>
    </xf>
    <xf numFmtId="184" fontId="16" fillId="0" borderId="118" xfId="2" applyNumberFormat="1" applyFont="1" applyFill="1" applyBorder="1" applyAlignment="1">
      <alignment horizontal="distributed" vertical="center" wrapText="1" shrinkToFit="1"/>
    </xf>
    <xf numFmtId="38" fontId="16" fillId="0" borderId="82" xfId="2" applyNumberFormat="1" applyFont="1" applyFill="1" applyBorder="1" applyAlignment="1">
      <alignment horizontal="center" vertical="center" shrinkToFit="1"/>
    </xf>
    <xf numFmtId="189" fontId="4" fillId="0" borderId="114" xfId="2" applyNumberFormat="1" applyFont="1" applyFill="1" applyBorder="1" applyAlignment="1">
      <alignment horizontal="right" vertical="center" shrinkToFit="1"/>
    </xf>
    <xf numFmtId="184" fontId="16" fillId="0" borderId="116" xfId="2" applyNumberFormat="1" applyFont="1" applyFill="1" applyBorder="1" applyAlignment="1">
      <alignment vertical="center" wrapText="1" shrinkToFit="1"/>
    </xf>
    <xf numFmtId="184" fontId="16" fillId="0" borderId="114" xfId="2" applyNumberFormat="1" applyFont="1" applyFill="1" applyBorder="1" applyAlignment="1">
      <alignment horizontal="distributed" vertical="center" justifyLastLine="1" shrinkToFit="1"/>
    </xf>
    <xf numFmtId="207" fontId="16" fillId="0" borderId="116" xfId="2" applyNumberFormat="1" applyFont="1" applyFill="1" applyBorder="1" applyAlignment="1">
      <alignment horizontal="distributed" vertical="center" justifyLastLine="1" shrinkToFit="1"/>
    </xf>
    <xf numFmtId="184" fontId="16" fillId="0" borderId="116" xfId="2" applyNumberFormat="1" applyFont="1" applyFill="1" applyBorder="1" applyAlignment="1">
      <alignment horizontal="distributed" vertical="center" wrapText="1" justifyLastLine="1" shrinkToFit="1"/>
    </xf>
    <xf numFmtId="38" fontId="16" fillId="0" borderId="82" xfId="2" applyNumberFormat="1" applyFont="1" applyFill="1" applyBorder="1" applyAlignment="1">
      <alignment horizontal="distributed" vertical="center" wrapText="1" justifyLastLine="1" shrinkToFit="1"/>
    </xf>
    <xf numFmtId="184" fontId="16" fillId="0" borderId="0" xfId="2" applyNumberFormat="1" applyFont="1" applyFill="1" applyAlignment="1">
      <alignment horizontal="right"/>
    </xf>
    <xf numFmtId="207" fontId="4" fillId="0" borderId="0" xfId="2" applyNumberFormat="1" applyFont="1" applyFill="1" applyAlignment="1">
      <alignment horizontal="left" vertical="center"/>
    </xf>
    <xf numFmtId="38" fontId="6" fillId="0" borderId="0" xfId="2" applyNumberFormat="1" applyFont="1" applyFill="1" applyAlignment="1">
      <alignment horizontal="left" vertical="center" indent="1"/>
    </xf>
    <xf numFmtId="38" fontId="10" fillId="0" borderId="0" xfId="2" applyNumberFormat="1" applyFont="1" applyFill="1" applyAlignment="1">
      <alignment horizontal="left" vertical="center"/>
    </xf>
    <xf numFmtId="184" fontId="16" fillId="0" borderId="116" xfId="2" applyNumberFormat="1" applyFont="1" applyFill="1" applyBorder="1" applyAlignment="1">
      <alignment horizontal="left" vertical="center" shrinkToFit="1"/>
    </xf>
    <xf numFmtId="184" fontId="16" fillId="0" borderId="118" xfId="2" applyNumberFormat="1" applyFont="1" applyFill="1" applyBorder="1" applyAlignment="1">
      <alignment horizontal="distributed" vertical="center" shrinkToFit="1"/>
    </xf>
    <xf numFmtId="184" fontId="16" fillId="0" borderId="116" xfId="2" applyNumberFormat="1" applyFont="1" applyFill="1" applyBorder="1" applyAlignment="1">
      <alignment vertical="center" wrapText="1"/>
    </xf>
    <xf numFmtId="38" fontId="16" fillId="0" borderId="113" xfId="2" applyNumberFormat="1" applyFont="1" applyFill="1" applyBorder="1" applyAlignment="1">
      <alignment horizontal="center" vertical="center" shrinkToFit="1"/>
    </xf>
    <xf numFmtId="207" fontId="16" fillId="0" borderId="4" xfId="2" applyNumberFormat="1" applyFont="1" applyFill="1" applyBorder="1" applyAlignment="1">
      <alignment horizontal="center" vertical="center" shrinkToFit="1"/>
    </xf>
    <xf numFmtId="38" fontId="16" fillId="0" borderId="4" xfId="2" applyNumberFormat="1" applyFont="1" applyFill="1" applyBorder="1" applyAlignment="1">
      <alignment horizontal="center" vertical="center" shrinkToFit="1"/>
    </xf>
    <xf numFmtId="189" fontId="4" fillId="0" borderId="4" xfId="2" applyNumberFormat="1" applyFont="1" applyFill="1" applyBorder="1" applyAlignment="1">
      <alignment horizontal="right" vertical="center" shrinkToFit="1"/>
    </xf>
    <xf numFmtId="184" fontId="16" fillId="0" borderId="114" xfId="2" applyNumberFormat="1" applyFont="1" applyFill="1" applyBorder="1" applyAlignment="1">
      <alignment vertical="center" wrapText="1" shrinkToFit="1"/>
    </xf>
    <xf numFmtId="184" fontId="16" fillId="0" borderId="4" xfId="2" applyNumberFormat="1" applyFont="1" applyFill="1" applyBorder="1" applyAlignment="1">
      <alignment vertical="center" wrapText="1" shrinkToFit="1"/>
    </xf>
    <xf numFmtId="184" fontId="16" fillId="0" borderId="113" xfId="2" applyNumberFormat="1" applyFont="1" applyFill="1" applyBorder="1" applyAlignment="1">
      <alignment horizontal="distributed" vertical="center" wrapText="1" shrinkToFit="1"/>
    </xf>
    <xf numFmtId="189" fontId="4" fillId="0" borderId="112" xfId="2" applyNumberFormat="1" applyFont="1" applyFill="1" applyBorder="1" applyAlignment="1">
      <alignment horizontal="right" vertical="center" shrinkToFit="1"/>
    </xf>
    <xf numFmtId="184" fontId="16" fillId="0" borderId="118" xfId="2" applyNumberFormat="1" applyFont="1" applyFill="1" applyBorder="1" applyAlignment="1">
      <alignment vertical="center" shrinkToFit="1"/>
    </xf>
    <xf numFmtId="38" fontId="16" fillId="0" borderId="0" xfId="2" applyFont="1" applyFill="1" applyAlignment="1">
      <alignment horizontal="right" vertical="center"/>
    </xf>
    <xf numFmtId="207" fontId="16" fillId="0" borderId="6" xfId="2" applyNumberFormat="1" applyFont="1" applyFill="1" applyBorder="1" applyAlignment="1">
      <alignment horizontal="center" vertical="center" shrinkToFit="1"/>
    </xf>
    <xf numFmtId="184" fontId="16" fillId="0" borderId="6" xfId="2" applyNumberFormat="1" applyFont="1" applyFill="1" applyBorder="1" applyAlignment="1">
      <alignment vertical="center" shrinkToFit="1"/>
    </xf>
    <xf numFmtId="184" fontId="16" fillId="0" borderId="6" xfId="2" applyNumberFormat="1" applyFont="1" applyFill="1" applyBorder="1" applyAlignment="1">
      <alignment horizontal="distributed" vertical="center" justifyLastLine="1" shrinkToFit="1"/>
    </xf>
    <xf numFmtId="184" fontId="16" fillId="0" borderId="6" xfId="2" applyNumberFormat="1" applyFont="1" applyFill="1" applyBorder="1" applyAlignment="1">
      <alignment horizontal="distributed" vertical="center" wrapText="1" shrinkToFit="1"/>
    </xf>
    <xf numFmtId="38" fontId="6" fillId="0" borderId="6" xfId="2" applyNumberFormat="1" applyFont="1" applyFill="1" applyBorder="1" applyAlignment="1">
      <alignment horizontal="left" vertical="center" indent="1"/>
    </xf>
    <xf numFmtId="184" fontId="16" fillId="0" borderId="0" xfId="2" applyNumberFormat="1" applyFont="1" applyFill="1" applyAlignment="1">
      <alignment horizontal="right" vertical="center" shrinkToFit="1"/>
    </xf>
    <xf numFmtId="189" fontId="16" fillId="0" borderId="114" xfId="2" applyNumberFormat="1" applyFont="1" applyFill="1" applyBorder="1" applyAlignment="1">
      <alignment vertical="center" shrinkToFit="1"/>
    </xf>
    <xf numFmtId="184" fontId="16" fillId="0" borderId="115" xfId="2" applyNumberFormat="1" applyFont="1" applyFill="1" applyBorder="1" applyAlignment="1">
      <alignment horizontal="distributed" vertical="center" justifyLastLine="1" shrinkToFit="1"/>
    </xf>
    <xf numFmtId="38" fontId="16" fillId="0" borderId="82" xfId="2" applyFont="1" applyFill="1" applyBorder="1" applyAlignment="1">
      <alignment horizontal="center" vertical="center"/>
    </xf>
    <xf numFmtId="207" fontId="6" fillId="0" borderId="116" xfId="2" applyNumberFormat="1" applyFont="1" applyFill="1" applyBorder="1" applyAlignment="1">
      <alignment horizontal="center" vertical="center" shrinkToFit="1"/>
    </xf>
    <xf numFmtId="38" fontId="6" fillId="0" borderId="118" xfId="2" applyFont="1" applyFill="1" applyBorder="1" applyAlignment="1">
      <alignment horizontal="distributed" vertical="center" justifyLastLine="1"/>
    </xf>
    <xf numFmtId="38" fontId="6" fillId="0" borderId="82" xfId="2" applyFont="1" applyFill="1" applyBorder="1" applyAlignment="1">
      <alignment horizontal="distributed" vertical="center" justifyLastLine="1"/>
    </xf>
    <xf numFmtId="207" fontId="4" fillId="0" borderId="116" xfId="2" applyNumberFormat="1" applyFont="1" applyFill="1" applyBorder="1" applyAlignment="1">
      <alignment horizontal="center" vertical="center" shrinkToFit="1"/>
    </xf>
    <xf numFmtId="2" fontId="4" fillId="0" borderId="112" xfId="1" applyNumberFormat="1" applyFont="1" applyFill="1" applyBorder="1" applyAlignment="1">
      <alignment horizontal="left" vertical="center" shrinkToFit="1"/>
    </xf>
    <xf numFmtId="184" fontId="4" fillId="0" borderId="112" xfId="2" applyNumberFormat="1" applyFont="1" applyFill="1" applyBorder="1" applyAlignment="1">
      <alignment horizontal="distributed" vertical="center" justifyLastLine="1" shrinkToFit="1"/>
    </xf>
    <xf numFmtId="0" fontId="4" fillId="0" borderId="113" xfId="1" applyFont="1" applyFill="1" applyBorder="1" applyAlignment="1" applyProtection="1">
      <alignment horizontal="distributed" vertical="center" shrinkToFit="1"/>
      <protection locked="0"/>
    </xf>
    <xf numFmtId="38" fontId="4" fillId="0" borderId="113" xfId="2" applyNumberFormat="1" applyFont="1" applyFill="1" applyBorder="1" applyAlignment="1">
      <alignment horizontal="center" vertical="center" shrinkToFit="1"/>
    </xf>
    <xf numFmtId="184" fontId="16" fillId="0" borderId="112" xfId="2" applyNumberFormat="1" applyFont="1" applyFill="1" applyBorder="1" applyAlignment="1">
      <alignment horizontal="distributed" vertical="center" justifyLastLine="1" shrinkToFit="1"/>
    </xf>
    <xf numFmtId="207" fontId="4" fillId="0" borderId="114" xfId="2" applyNumberFormat="1" applyFont="1" applyFill="1" applyBorder="1" applyAlignment="1">
      <alignment horizontal="center" vertical="center" shrinkToFit="1"/>
    </xf>
    <xf numFmtId="184" fontId="4" fillId="0" borderId="115" xfId="2" applyNumberFormat="1" applyFont="1" applyFill="1" applyBorder="1" applyAlignment="1">
      <alignment horizontal="left" vertical="center" shrinkToFit="1"/>
    </xf>
    <xf numFmtId="184" fontId="4" fillId="0" borderId="113" xfId="2" applyNumberFormat="1" applyFont="1" applyFill="1" applyBorder="1" applyAlignment="1">
      <alignment horizontal="distributed" vertical="center" shrinkToFit="1"/>
    </xf>
    <xf numFmtId="189" fontId="16" fillId="0" borderId="4" xfId="2" applyNumberFormat="1" applyFont="1" applyFill="1" applyBorder="1" applyAlignment="1">
      <alignment horizontal="right" vertical="center" shrinkToFit="1"/>
    </xf>
    <xf numFmtId="2" fontId="16" fillId="0" borderId="112" xfId="1" applyNumberFormat="1" applyFont="1" applyFill="1" applyBorder="1" applyAlignment="1">
      <alignment horizontal="left" vertical="center" shrinkToFit="1"/>
    </xf>
    <xf numFmtId="0" fontId="16" fillId="0" borderId="113" xfId="1" applyFont="1" applyFill="1" applyBorder="1" applyAlignment="1">
      <alignment horizontal="distributed" vertical="center" shrinkToFit="1"/>
    </xf>
    <xf numFmtId="207" fontId="16" fillId="0" borderId="114" xfId="2" applyNumberFormat="1" applyFont="1" applyFill="1" applyBorder="1" applyAlignment="1">
      <alignment horizontal="center" vertical="center" shrinkToFit="1"/>
    </xf>
    <xf numFmtId="184" fontId="16" fillId="0" borderId="115" xfId="2" applyNumberFormat="1" applyFont="1" applyFill="1" applyBorder="1" applyAlignment="1">
      <alignment horizontal="left" vertical="center" shrinkToFit="1"/>
    </xf>
    <xf numFmtId="184" fontId="16" fillId="0" borderId="113" xfId="2" applyNumberFormat="1" applyFont="1" applyFill="1" applyBorder="1" applyAlignment="1">
      <alignment horizontal="distributed" vertical="center" shrinkToFit="1"/>
    </xf>
    <xf numFmtId="38" fontId="16" fillId="0" borderId="112" xfId="2" applyFont="1" applyFill="1" applyBorder="1" applyAlignment="1">
      <alignment horizontal="left" vertical="center" shrinkToFit="1"/>
    </xf>
    <xf numFmtId="38" fontId="16" fillId="0" borderId="113" xfId="2" applyFont="1" applyFill="1" applyBorder="1" applyAlignment="1">
      <alignment horizontal="distributed" vertical="center" shrinkToFit="1"/>
    </xf>
    <xf numFmtId="38" fontId="16" fillId="0" borderId="113" xfId="2" applyFont="1" applyFill="1" applyBorder="1" applyAlignment="1">
      <alignment horizontal="center" vertical="center" shrinkToFit="1"/>
    </xf>
    <xf numFmtId="3" fontId="16" fillId="0" borderId="113" xfId="2" applyNumberFormat="1" applyFont="1" applyFill="1" applyBorder="1" applyAlignment="1">
      <alignment horizontal="distributed" vertical="center" shrinkToFit="1"/>
    </xf>
    <xf numFmtId="0" fontId="16" fillId="0" borderId="117" xfId="1" applyFont="1" applyFill="1" applyBorder="1" applyAlignment="1">
      <alignment horizontal="left" vertical="center" shrinkToFit="1"/>
    </xf>
    <xf numFmtId="0" fontId="32" fillId="0" borderId="113" xfId="1" applyFont="1" applyFill="1" applyBorder="1" applyAlignment="1">
      <alignment horizontal="center" vertical="center" shrinkToFit="1"/>
    </xf>
    <xf numFmtId="38" fontId="16" fillId="0" borderId="117" xfId="2" applyFont="1" applyFill="1" applyBorder="1" applyAlignment="1">
      <alignment horizontal="left" vertical="center" shrinkToFit="1"/>
    </xf>
    <xf numFmtId="0" fontId="16" fillId="0" borderId="117" xfId="1" applyNumberFormat="1" applyFont="1" applyFill="1" applyBorder="1" applyAlignment="1">
      <alignment horizontal="left" vertical="center" shrinkToFit="1"/>
    </xf>
    <xf numFmtId="0" fontId="16" fillId="0" borderId="113" xfId="1" applyNumberFormat="1" applyFont="1" applyFill="1" applyBorder="1" applyAlignment="1">
      <alignment horizontal="distributed" vertical="center" shrinkToFit="1"/>
    </xf>
    <xf numFmtId="0" fontId="16" fillId="0" borderId="113" xfId="1" applyFont="1" applyFill="1" applyBorder="1" applyAlignment="1">
      <alignment horizontal="center" vertical="center" shrinkToFit="1"/>
    </xf>
    <xf numFmtId="184" fontId="16" fillId="0" borderId="112" xfId="2" applyNumberFormat="1" applyFont="1" applyFill="1" applyBorder="1" applyAlignment="1">
      <alignment horizontal="left" vertical="center" shrinkToFit="1"/>
    </xf>
    <xf numFmtId="0" fontId="16" fillId="0" borderId="113" xfId="2" applyNumberFormat="1" applyFont="1" applyFill="1" applyBorder="1" applyAlignment="1">
      <alignment horizontal="distributed" vertical="center" shrinkToFit="1"/>
    </xf>
    <xf numFmtId="189" fontId="16" fillId="0" borderId="112" xfId="2" applyNumberFormat="1" applyFont="1" applyFill="1" applyBorder="1" applyAlignment="1">
      <alignment horizontal="right" vertical="center" shrinkToFit="1"/>
    </xf>
    <xf numFmtId="0" fontId="16" fillId="0" borderId="112" xfId="1" applyNumberFormat="1" applyFont="1" applyFill="1" applyBorder="1" applyAlignment="1">
      <alignment horizontal="left" vertical="center" wrapText="1" shrinkToFit="1"/>
    </xf>
    <xf numFmtId="2" fontId="16" fillId="0" borderId="4" xfId="1" applyNumberFormat="1" applyFont="1" applyFill="1" applyBorder="1" applyAlignment="1">
      <alignment horizontal="left" vertical="center" shrinkToFit="1"/>
    </xf>
    <xf numFmtId="38" fontId="16" fillId="0" borderId="4" xfId="2" applyNumberFormat="1" applyFont="1" applyFill="1" applyBorder="1" applyAlignment="1">
      <alignment horizontal="left" vertical="center" shrinkToFit="1"/>
    </xf>
    <xf numFmtId="38" fontId="16" fillId="0" borderId="113" xfId="2" applyNumberFormat="1" applyFont="1" applyFill="1" applyBorder="1" applyAlignment="1">
      <alignment horizontal="distributed" vertical="center" shrinkToFit="1"/>
    </xf>
    <xf numFmtId="38" fontId="16" fillId="0" borderId="118" xfId="2" applyNumberFormat="1" applyFont="1" applyFill="1" applyBorder="1" applyAlignment="1">
      <alignment horizontal="distributed" vertical="center" shrinkToFit="1"/>
    </xf>
    <xf numFmtId="184" fontId="16" fillId="0" borderId="114" xfId="2" applyNumberFormat="1" applyFont="1" applyFill="1" applyBorder="1" applyAlignment="1">
      <alignment horizontal="left" vertical="center" shrinkToFit="1"/>
    </xf>
    <xf numFmtId="184" fontId="16" fillId="0" borderId="116" xfId="2" applyNumberFormat="1" applyFont="1" applyFill="1" applyBorder="1" applyAlignment="1">
      <alignment horizontal="left" vertical="center" wrapText="1" shrinkToFit="1"/>
    </xf>
    <xf numFmtId="184" fontId="16" fillId="0" borderId="0" xfId="2" applyNumberFormat="1" applyFont="1" applyFill="1" applyAlignment="1">
      <alignment horizontal="center" vertical="center" shrinkToFit="1"/>
    </xf>
    <xf numFmtId="184" fontId="16" fillId="0" borderId="0" xfId="2" applyNumberFormat="1" applyFont="1" applyFill="1" applyAlignment="1">
      <alignment horizontal="distributed" vertical="center" wrapText="1" shrinkToFit="1"/>
    </xf>
    <xf numFmtId="184" fontId="4" fillId="0" borderId="0" xfId="2" applyNumberFormat="1" applyFont="1" applyFill="1" applyBorder="1" applyAlignment="1">
      <alignment vertical="center" shrinkToFit="1"/>
    </xf>
    <xf numFmtId="40" fontId="4" fillId="0" borderId="0" xfId="2" applyNumberFormat="1" applyFont="1" applyFill="1" applyAlignment="1">
      <alignment vertical="center" shrinkToFit="1"/>
    </xf>
    <xf numFmtId="184" fontId="4" fillId="0" borderId="0" xfId="2" applyNumberFormat="1" applyFont="1" applyFill="1" applyAlignment="1">
      <alignment horizontal="right" vertical="center"/>
    </xf>
    <xf numFmtId="189" fontId="60" fillId="0" borderId="114" xfId="2" applyNumberFormat="1" applyFont="1" applyFill="1" applyBorder="1" applyAlignment="1">
      <alignment vertical="center" shrinkToFit="1"/>
    </xf>
    <xf numFmtId="38" fontId="60" fillId="0" borderId="116" xfId="2" applyFont="1" applyFill="1" applyBorder="1" applyAlignment="1">
      <alignment horizontal="left" vertical="center" shrinkToFit="1"/>
    </xf>
    <xf numFmtId="38" fontId="4" fillId="0" borderId="115" xfId="2" applyFont="1" applyFill="1" applyBorder="1" applyAlignment="1">
      <alignment horizontal="center" vertical="center" shrinkToFit="1"/>
    </xf>
    <xf numFmtId="38" fontId="60" fillId="0" borderId="118" xfId="2" applyFont="1" applyFill="1" applyBorder="1" applyAlignment="1">
      <alignment horizontal="distributed" vertical="center" shrinkToFit="1"/>
    </xf>
    <xf numFmtId="38" fontId="60" fillId="0" borderId="82" xfId="2" applyFont="1" applyFill="1" applyBorder="1" applyAlignment="1">
      <alignment vertical="center" shrinkToFit="1"/>
    </xf>
    <xf numFmtId="197" fontId="16" fillId="0" borderId="0" xfId="1" applyNumberFormat="1" applyFont="1" applyFill="1" applyBorder="1" applyAlignment="1">
      <alignment horizontal="right" vertical="center" shrinkToFit="1"/>
    </xf>
    <xf numFmtId="197" fontId="16" fillId="0" borderId="114" xfId="1" applyNumberFormat="1" applyFont="1" applyFill="1" applyBorder="1" applyAlignment="1">
      <alignment horizontal="right" vertical="center" shrinkToFit="1"/>
    </xf>
    <xf numFmtId="38" fontId="16" fillId="0" borderId="118" xfId="2" applyFont="1" applyFill="1" applyBorder="1" applyAlignment="1">
      <alignment horizontal="left" vertical="center" shrinkToFit="1"/>
    </xf>
    <xf numFmtId="38" fontId="16" fillId="0" borderId="115" xfId="2" applyFont="1" applyFill="1" applyBorder="1" applyAlignment="1">
      <alignment horizontal="center" vertical="center" shrinkToFit="1"/>
    </xf>
    <xf numFmtId="38" fontId="16" fillId="0" borderId="118" xfId="2" applyFont="1" applyFill="1" applyBorder="1" applyAlignment="1">
      <alignment horizontal="distributed" vertical="center"/>
    </xf>
    <xf numFmtId="38" fontId="60" fillId="0" borderId="118" xfId="2" applyFont="1" applyFill="1" applyBorder="1" applyAlignment="1">
      <alignment horizontal="distributed" vertical="center"/>
    </xf>
    <xf numFmtId="197" fontId="4" fillId="0" borderId="114" xfId="1" applyNumberFormat="1" applyFont="1" applyFill="1" applyBorder="1" applyAlignment="1">
      <alignment horizontal="right" vertical="center" shrinkToFit="1"/>
    </xf>
    <xf numFmtId="38" fontId="16" fillId="0" borderId="117" xfId="2" applyFont="1" applyFill="1" applyBorder="1" applyAlignment="1">
      <alignment horizontal="center" vertical="center" shrinkToFit="1"/>
    </xf>
    <xf numFmtId="197" fontId="16" fillId="0" borderId="0" xfId="2" applyNumberFormat="1" applyFont="1" applyFill="1" applyBorder="1" applyAlignment="1">
      <alignment vertical="center" shrinkToFit="1"/>
    </xf>
    <xf numFmtId="197" fontId="4" fillId="0" borderId="114" xfId="2" applyNumberFormat="1" applyFont="1" applyFill="1" applyBorder="1" applyAlignment="1">
      <alignment vertical="center" shrinkToFit="1"/>
    </xf>
    <xf numFmtId="197" fontId="16" fillId="0" borderId="114" xfId="2" applyNumberFormat="1" applyFont="1" applyFill="1" applyBorder="1" applyAlignment="1">
      <alignment vertical="center" shrinkToFit="1"/>
    </xf>
    <xf numFmtId="189" fontId="16" fillId="0" borderId="0" xfId="2" applyNumberFormat="1" applyFont="1" applyFill="1" applyBorder="1" applyAlignment="1">
      <alignment vertical="center" shrinkToFit="1"/>
    </xf>
    <xf numFmtId="189" fontId="4" fillId="0" borderId="114" xfId="2" applyNumberFormat="1" applyFont="1" applyFill="1" applyBorder="1" applyAlignment="1">
      <alignment vertical="center" shrinkToFit="1"/>
    </xf>
    <xf numFmtId="38" fontId="60" fillId="0" borderId="118" xfId="2" applyFont="1" applyFill="1" applyBorder="1" applyAlignment="1">
      <alignment horizontal="left" vertical="center" shrinkToFit="1"/>
    </xf>
    <xf numFmtId="197" fontId="4" fillId="0" borderId="4" xfId="2" applyNumberFormat="1" applyFont="1" applyFill="1" applyBorder="1" applyAlignment="1">
      <alignment vertical="center" shrinkToFit="1"/>
    </xf>
    <xf numFmtId="38" fontId="4" fillId="0" borderId="118" xfId="2" applyFont="1" applyFill="1" applyBorder="1" applyAlignment="1">
      <alignment horizontal="left" vertical="center" shrinkToFit="1"/>
    </xf>
    <xf numFmtId="38" fontId="4" fillId="0" borderId="118" xfId="2" applyFont="1" applyFill="1" applyBorder="1" applyAlignment="1">
      <alignment horizontal="distributed" vertical="center"/>
    </xf>
    <xf numFmtId="38" fontId="16" fillId="0" borderId="82" xfId="2" applyFont="1" applyFill="1" applyBorder="1" applyAlignment="1">
      <alignment horizontal="center" vertical="center" shrinkToFit="1"/>
    </xf>
    <xf numFmtId="38" fontId="15" fillId="0" borderId="118" xfId="2" applyFont="1" applyFill="1" applyBorder="1" applyAlignment="1">
      <alignment horizontal="distributed" vertical="center" justifyLastLine="1"/>
    </xf>
    <xf numFmtId="38" fontId="15" fillId="0" borderId="82" xfId="2" applyFont="1" applyFill="1" applyBorder="1" applyAlignment="1">
      <alignment horizontal="distributed" vertical="center" justifyLastLine="1"/>
    </xf>
    <xf numFmtId="38" fontId="15" fillId="0" borderId="0" xfId="2" applyFont="1" applyFill="1" applyBorder="1" applyAlignment="1">
      <alignment horizontal="center" vertical="center" shrinkToFit="1"/>
    </xf>
    <xf numFmtId="38" fontId="6" fillId="0" borderId="0" xfId="2" applyFont="1" applyFill="1" applyAlignment="1">
      <alignment horizontal="center" vertical="center" shrinkToFit="1"/>
    </xf>
    <xf numFmtId="38" fontId="6" fillId="0" borderId="0" xfId="2" applyFont="1" applyFill="1" applyAlignment="1">
      <alignment horizontal="distributed" vertical="center"/>
    </xf>
    <xf numFmtId="189" fontId="60" fillId="0" borderId="0" xfId="2" applyNumberFormat="1" applyFont="1" applyFill="1" applyBorder="1" applyAlignment="1">
      <alignment vertical="center" shrinkToFit="1"/>
    </xf>
    <xf numFmtId="189" fontId="4" fillId="0" borderId="4" xfId="2" applyNumberFormat="1" applyFont="1" applyFill="1" applyBorder="1" applyAlignment="1">
      <alignment vertical="center" shrinkToFit="1"/>
    </xf>
    <xf numFmtId="38" fontId="4" fillId="0" borderId="4" xfId="2" applyNumberFormat="1" applyFont="1" applyFill="1" applyBorder="1" applyAlignment="1">
      <alignment horizontal="left" vertical="center" shrinkToFit="1"/>
    </xf>
    <xf numFmtId="0" fontId="22" fillId="0" borderId="118" xfId="1" applyFont="1" applyFill="1" applyBorder="1" applyAlignment="1">
      <alignment horizontal="distributed" vertical="center"/>
    </xf>
    <xf numFmtId="189" fontId="16" fillId="0" borderId="4" xfId="2" applyNumberFormat="1" applyFont="1" applyFill="1" applyBorder="1" applyAlignment="1">
      <alignment vertical="center" shrinkToFit="1"/>
    </xf>
    <xf numFmtId="0" fontId="32" fillId="0" borderId="113" xfId="1" applyFont="1" applyFill="1" applyBorder="1" applyAlignment="1">
      <alignment horizontal="distributed" vertical="center" shrinkToFit="1"/>
    </xf>
    <xf numFmtId="0" fontId="22" fillId="0" borderId="113" xfId="1" applyFont="1" applyFill="1" applyBorder="1" applyAlignment="1">
      <alignment horizontal="distributed" vertical="center"/>
    </xf>
    <xf numFmtId="189" fontId="60" fillId="0" borderId="4" xfId="2" applyNumberFormat="1" applyFont="1" applyFill="1" applyBorder="1" applyAlignment="1">
      <alignment vertical="center" shrinkToFit="1"/>
    </xf>
    <xf numFmtId="38" fontId="60" fillId="0" borderId="4" xfId="2" applyFont="1" applyFill="1" applyBorder="1" applyAlignment="1">
      <alignment horizontal="left" vertical="center" shrinkToFit="1"/>
    </xf>
    <xf numFmtId="0" fontId="61" fillId="0" borderId="113" xfId="1" applyFont="1" applyFill="1" applyBorder="1" applyAlignment="1">
      <alignment horizontal="distributed" vertical="center"/>
    </xf>
    <xf numFmtId="38" fontId="60" fillId="0" borderId="113" xfId="2" applyFont="1" applyFill="1" applyBorder="1" applyAlignment="1">
      <alignment horizontal="distributed" vertical="center" shrinkToFit="1"/>
    </xf>
    <xf numFmtId="38" fontId="60" fillId="0" borderId="113" xfId="2" applyFont="1" applyFill="1" applyBorder="1" applyAlignment="1">
      <alignment horizontal="distributed" vertical="center"/>
    </xf>
    <xf numFmtId="38" fontId="62" fillId="0" borderId="118" xfId="2" applyFont="1" applyFill="1" applyBorder="1" applyAlignment="1">
      <alignment horizontal="distributed" vertical="center" shrinkToFit="1"/>
    </xf>
    <xf numFmtId="189" fontId="60" fillId="0" borderId="112" xfId="2" applyNumberFormat="1" applyFont="1" applyFill="1" applyBorder="1" applyAlignment="1">
      <alignment vertical="center" shrinkToFit="1"/>
    </xf>
    <xf numFmtId="38" fontId="60" fillId="0" borderId="114" xfId="2" applyFont="1" applyFill="1" applyBorder="1" applyAlignment="1">
      <alignment horizontal="left" vertical="center" shrinkToFit="1"/>
    </xf>
    <xf numFmtId="38" fontId="60" fillId="0" borderId="117" xfId="2" applyFont="1" applyFill="1" applyBorder="1" applyAlignment="1">
      <alignment horizontal="distributed" vertical="center"/>
    </xf>
    <xf numFmtId="40" fontId="16" fillId="0" borderId="0" xfId="2" applyNumberFormat="1" applyFont="1" applyFill="1" applyBorder="1" applyAlignment="1">
      <alignment horizontal="right" vertical="center" shrinkToFit="1"/>
    </xf>
    <xf numFmtId="38" fontId="5" fillId="0" borderId="0" xfId="2" quotePrefix="1" applyFont="1" applyFill="1" applyBorder="1" applyAlignment="1">
      <alignment vertical="center"/>
    </xf>
    <xf numFmtId="0" fontId="2" fillId="0" borderId="9" xfId="1" applyFont="1" applyFill="1" applyBorder="1" applyAlignment="1">
      <alignment vertical="center"/>
    </xf>
    <xf numFmtId="38" fontId="5" fillId="0" borderId="12" xfId="2" applyFont="1" applyFill="1" applyBorder="1" applyAlignment="1">
      <alignment vertical="center"/>
    </xf>
    <xf numFmtId="38" fontId="5" fillId="0" borderId="82" xfId="2" applyFont="1" applyFill="1" applyBorder="1" applyAlignment="1">
      <alignment vertical="center"/>
    </xf>
    <xf numFmtId="38" fontId="5" fillId="0" borderId="0" xfId="2" applyFont="1" applyFill="1" applyAlignment="1">
      <alignment horizontal="left" vertical="center" shrinkToFit="1"/>
    </xf>
    <xf numFmtId="0" fontId="24" fillId="0" borderId="0" xfId="1" applyFont="1" applyAlignment="1">
      <alignment vertical="center"/>
    </xf>
    <xf numFmtId="0" fontId="24" fillId="0" borderId="0" xfId="1" applyFont="1" applyBorder="1" applyAlignment="1">
      <alignment vertical="center"/>
    </xf>
    <xf numFmtId="38" fontId="24" fillId="0" borderId="0" xfId="2" applyFont="1" applyFill="1" applyBorder="1" applyAlignment="1">
      <alignment vertical="center"/>
    </xf>
    <xf numFmtId="38" fontId="5" fillId="0" borderId="82" xfId="2" applyFont="1" applyFill="1" applyBorder="1" applyAlignment="1">
      <alignment horizontal="distributed" vertical="center" justifyLastLine="1"/>
    </xf>
    <xf numFmtId="0" fontId="2" fillId="0" borderId="0" xfId="1" applyFont="1" applyBorder="1" applyAlignment="1">
      <alignment horizontal="right" vertical="center"/>
    </xf>
    <xf numFmtId="0" fontId="2" fillId="0" borderId="6" xfId="1" applyFont="1" applyBorder="1" applyAlignment="1">
      <alignment horizontal="right" vertical="center"/>
    </xf>
    <xf numFmtId="38" fontId="39" fillId="0" borderId="0" xfId="2" applyFont="1" applyFill="1" applyBorder="1" applyAlignment="1">
      <alignment vertical="center"/>
    </xf>
    <xf numFmtId="38" fontId="39" fillId="0" borderId="0" xfId="2" applyFont="1" applyFill="1" applyBorder="1" applyAlignment="1">
      <alignment horizontal="left" vertical="center"/>
    </xf>
    <xf numFmtId="205" fontId="5" fillId="0" borderId="0" xfId="2" applyNumberFormat="1" applyFont="1" applyFill="1" applyBorder="1" applyAlignment="1">
      <alignment vertical="center" shrinkToFit="1"/>
    </xf>
    <xf numFmtId="205" fontId="5" fillId="0" borderId="4" xfId="2" applyNumberFormat="1" applyFont="1" applyFill="1" applyBorder="1" applyAlignment="1">
      <alignment vertical="center" shrinkToFit="1"/>
    </xf>
    <xf numFmtId="38" fontId="5" fillId="0" borderId="113" xfId="2" applyFont="1" applyFill="1" applyBorder="1" applyAlignment="1">
      <alignment horizontal="center" vertical="center"/>
    </xf>
    <xf numFmtId="38" fontId="5" fillId="0" borderId="120" xfId="2" applyFont="1" applyFill="1" applyBorder="1" applyAlignment="1">
      <alignment horizontal="center" vertical="center"/>
    </xf>
    <xf numFmtId="208" fontId="5" fillId="0" borderId="0" xfId="2" applyNumberFormat="1" applyFont="1" applyFill="1" applyBorder="1" applyAlignment="1">
      <alignment vertical="center" shrinkToFit="1"/>
    </xf>
    <xf numFmtId="208" fontId="5" fillId="0" borderId="4" xfId="2" applyNumberFormat="1" applyFont="1" applyFill="1" applyBorder="1" applyAlignment="1">
      <alignment vertical="center" shrinkToFit="1"/>
    </xf>
    <xf numFmtId="38" fontId="5" fillId="0" borderId="64" xfId="2" applyFont="1" applyFill="1" applyBorder="1" applyAlignment="1">
      <alignment vertical="center"/>
    </xf>
    <xf numFmtId="38" fontId="5" fillId="0" borderId="0" xfId="2" applyFont="1" applyFill="1" applyAlignment="1">
      <alignment horizontal="right" vertical="center" indent="1"/>
    </xf>
    <xf numFmtId="38" fontId="5" fillId="0" borderId="54" xfId="2" applyFont="1" applyFill="1" applyBorder="1" applyAlignment="1">
      <alignment vertical="center"/>
    </xf>
    <xf numFmtId="38" fontId="5" fillId="0" borderId="121" xfId="2" applyFont="1" applyFill="1" applyBorder="1" applyAlignment="1">
      <alignment vertical="center"/>
    </xf>
    <xf numFmtId="38" fontId="5" fillId="0" borderId="0" xfId="2" applyFont="1" applyFill="1" applyAlignment="1">
      <alignment horizontal="right" vertical="center" indent="2"/>
    </xf>
    <xf numFmtId="177" fontId="6" fillId="0" borderId="5" xfId="1" applyNumberFormat="1" applyFont="1" applyFill="1" applyBorder="1" applyAlignment="1">
      <alignment horizontal="right" vertical="center"/>
    </xf>
    <xf numFmtId="0" fontId="16" fillId="0" borderId="122" xfId="1" applyFont="1" applyFill="1" applyBorder="1" applyAlignment="1">
      <alignment horizontal="distributed" vertical="center" wrapText="1" shrinkToFit="1"/>
    </xf>
    <xf numFmtId="0" fontId="6" fillId="0" borderId="4" xfId="1" applyFont="1" applyFill="1" applyBorder="1" applyAlignment="1">
      <alignment horizontal="center" vertical="center"/>
    </xf>
    <xf numFmtId="0" fontId="6" fillId="0" borderId="69" xfId="1" applyFont="1" applyFill="1" applyBorder="1" applyAlignment="1">
      <alignment horizontal="distributed" vertical="center" shrinkToFit="1"/>
    </xf>
    <xf numFmtId="209" fontId="6" fillId="0" borderId="4" xfId="9" quotePrefix="1" applyNumberFormat="1" applyFont="1" applyFill="1" applyBorder="1" applyAlignment="1">
      <alignment horizontal="center" vertical="center"/>
    </xf>
    <xf numFmtId="209" fontId="6" fillId="0" borderId="4" xfId="9" applyNumberFormat="1" applyFont="1" applyFill="1" applyBorder="1" applyAlignment="1">
      <alignment horizontal="center" vertical="center"/>
    </xf>
    <xf numFmtId="0" fontId="47" fillId="0" borderId="69" xfId="1" applyFont="1" applyFill="1" applyBorder="1" applyAlignment="1">
      <alignment horizontal="distributed" vertical="center" shrinkToFit="1"/>
    </xf>
    <xf numFmtId="0" fontId="6" fillId="0" borderId="83" xfId="1" applyFont="1" applyFill="1" applyBorder="1" applyAlignment="1">
      <alignment horizontal="center" vertical="center"/>
    </xf>
    <xf numFmtId="0" fontId="6" fillId="0" borderId="69" xfId="1" applyFont="1" applyFill="1" applyBorder="1" applyAlignment="1">
      <alignment horizontal="center" vertical="center"/>
    </xf>
    <xf numFmtId="0" fontId="47" fillId="0" borderId="123" xfId="1" applyFont="1" applyFill="1" applyBorder="1" applyAlignment="1">
      <alignment horizontal="right" vertical="center"/>
    </xf>
    <xf numFmtId="0" fontId="6" fillId="0" borderId="0" xfId="1" applyFont="1" applyFill="1" applyBorder="1" applyAlignment="1">
      <alignment horizontal="right"/>
    </xf>
    <xf numFmtId="0" fontId="6" fillId="0" borderId="0" xfId="1" applyFont="1" applyFill="1" applyBorder="1"/>
    <xf numFmtId="209" fontId="6" fillId="0" borderId="5" xfId="13" applyNumberFormat="1" applyFont="1" applyFill="1" applyBorder="1" applyAlignment="1">
      <alignment horizontal="center" vertical="center"/>
    </xf>
    <xf numFmtId="209" fontId="6" fillId="0" borderId="5" xfId="13" applyNumberFormat="1" applyFont="1" applyFill="1" applyBorder="1" applyAlignment="1">
      <alignment horizontal="center" vertical="center" wrapText="1"/>
    </xf>
    <xf numFmtId="0" fontId="6" fillId="0" borderId="85" xfId="1" applyFont="1" applyFill="1" applyBorder="1" applyAlignment="1">
      <alignment horizontal="distributed" vertical="center" shrinkToFit="1"/>
    </xf>
    <xf numFmtId="209" fontId="6" fillId="0" borderId="4" xfId="13" applyNumberFormat="1" applyFont="1" applyFill="1" applyBorder="1" applyAlignment="1">
      <alignment horizontal="center" vertical="center"/>
    </xf>
    <xf numFmtId="209" fontId="6" fillId="0" borderId="4" xfId="13" applyNumberFormat="1" applyFont="1" applyFill="1" applyBorder="1" applyAlignment="1">
      <alignment horizontal="center" vertical="center" wrapText="1"/>
    </xf>
    <xf numFmtId="209" fontId="6" fillId="0" borderId="4" xfId="9" applyNumberFormat="1" applyFont="1" applyFill="1" applyBorder="1" applyAlignment="1">
      <alignment horizontal="center" vertical="center" wrapText="1"/>
    </xf>
    <xf numFmtId="0" fontId="6" fillId="0" borderId="5" xfId="1" applyFont="1" applyFill="1" applyBorder="1" applyAlignment="1">
      <alignment horizontal="center" vertical="center"/>
    </xf>
    <xf numFmtId="210" fontId="6" fillId="0" borderId="5" xfId="1" applyNumberFormat="1" applyFont="1" applyFill="1" applyBorder="1" applyAlignment="1">
      <alignment horizontal="center" vertical="center"/>
    </xf>
    <xf numFmtId="210" fontId="6" fillId="0" borderId="4" xfId="1" applyNumberFormat="1" applyFont="1" applyFill="1" applyBorder="1" applyAlignment="1">
      <alignment horizontal="center" vertical="center"/>
    </xf>
    <xf numFmtId="0" fontId="15" fillId="0" borderId="69" xfId="1" applyFont="1" applyFill="1" applyBorder="1" applyAlignment="1">
      <alignment horizontal="distributed" vertical="center" shrinkToFit="1"/>
    </xf>
    <xf numFmtId="0" fontId="16" fillId="0" borderId="69" xfId="1" applyFont="1" applyFill="1" applyBorder="1" applyAlignment="1">
      <alignment horizontal="distributed" vertical="center" shrinkToFit="1"/>
    </xf>
    <xf numFmtId="0" fontId="17" fillId="0" borderId="0" xfId="1" applyFont="1" applyFill="1" applyAlignment="1">
      <alignment vertical="top" wrapText="1"/>
    </xf>
    <xf numFmtId="0" fontId="6" fillId="0" borderId="0" xfId="1" applyFont="1" applyFill="1" applyAlignment="1">
      <alignment vertical="top" wrapText="1"/>
    </xf>
    <xf numFmtId="0" fontId="7" fillId="0" borderId="0" xfId="1" applyFont="1" applyFill="1"/>
    <xf numFmtId="0" fontId="10" fillId="0" borderId="0" xfId="1" applyFont="1" applyFill="1"/>
    <xf numFmtId="203" fontId="6" fillId="0" borderId="83" xfId="1" applyNumberFormat="1" applyFont="1" applyFill="1" applyBorder="1" applyAlignment="1">
      <alignment vertical="center"/>
    </xf>
    <xf numFmtId="203" fontId="6" fillId="0" borderId="124" xfId="1" applyNumberFormat="1" applyFont="1" applyFill="1" applyBorder="1" applyAlignment="1">
      <alignment horizontal="right" vertical="center"/>
    </xf>
    <xf numFmtId="203" fontId="6" fillId="0" borderId="69" xfId="1" applyNumberFormat="1" applyFont="1" applyFill="1" applyBorder="1" applyAlignment="1">
      <alignment horizontal="right" vertical="center"/>
    </xf>
    <xf numFmtId="203" fontId="6" fillId="0" borderId="69" xfId="1" applyNumberFormat="1" applyFont="1" applyFill="1" applyBorder="1" applyAlignment="1">
      <alignment vertical="center"/>
    </xf>
    <xf numFmtId="0" fontId="6" fillId="0" borderId="83" xfId="1" applyFont="1" applyFill="1" applyBorder="1" applyAlignment="1">
      <alignment horizontal="distributed" vertical="center" justifyLastLine="1"/>
    </xf>
    <xf numFmtId="203" fontId="6" fillId="0" borderId="83" xfId="1" applyNumberFormat="1" applyFont="1" applyFill="1" applyBorder="1" applyAlignment="1">
      <alignment horizontal="right" vertical="center"/>
    </xf>
    <xf numFmtId="203" fontId="6" fillId="0" borderId="4" xfId="1" applyNumberFormat="1" applyFont="1" applyFill="1" applyBorder="1" applyAlignment="1">
      <alignment horizontal="right"/>
    </xf>
    <xf numFmtId="0" fontId="6" fillId="0" borderId="83" xfId="1" applyFont="1" applyFill="1" applyBorder="1" applyAlignment="1">
      <alignment horizontal="distributed" vertical="center"/>
    </xf>
    <xf numFmtId="203" fontId="6" fillId="0" borderId="124" xfId="1" applyNumberFormat="1" applyFont="1" applyFill="1" applyBorder="1" applyAlignment="1">
      <alignment vertical="center"/>
    </xf>
    <xf numFmtId="203" fontId="6" fillId="0" borderId="4" xfId="1" applyNumberFormat="1" applyFont="1" applyFill="1" applyBorder="1"/>
    <xf numFmtId="203" fontId="6" fillId="0" borderId="4" xfId="1" applyNumberFormat="1" applyFont="1" applyFill="1" applyBorder="1" applyAlignment="1">
      <alignment horizontal="right" vertical="center"/>
    </xf>
    <xf numFmtId="0" fontId="8" fillId="0" borderId="0" xfId="1" applyFont="1" applyFill="1"/>
    <xf numFmtId="0" fontId="19" fillId="0" borderId="0" xfId="1" applyFont="1" applyFill="1"/>
    <xf numFmtId="0" fontId="5" fillId="0" borderId="0" xfId="1" applyFont="1" applyFill="1" applyBorder="1" applyAlignment="1">
      <alignment horizontal="center"/>
    </xf>
    <xf numFmtId="0" fontId="4" fillId="0" borderId="4" xfId="1" applyFont="1" applyFill="1" applyBorder="1" applyAlignment="1">
      <alignment horizontal="center"/>
    </xf>
    <xf numFmtId="0" fontId="5" fillId="0" borderId="0" xfId="1" applyFont="1" applyFill="1" applyBorder="1" applyAlignment="1">
      <alignment horizontal="left"/>
    </xf>
    <xf numFmtId="0" fontId="5" fillId="0" borderId="0" xfId="1" applyFont="1" applyFill="1" applyAlignment="1">
      <alignment horizontal="right" vertical="top"/>
    </xf>
    <xf numFmtId="192" fontId="5" fillId="0" borderId="0" xfId="1" applyNumberFormat="1" applyFont="1" applyFill="1" applyBorder="1" applyAlignment="1">
      <alignment vertical="center"/>
    </xf>
    <xf numFmtId="0" fontId="4" fillId="0" borderId="13" xfId="1" applyFont="1" applyFill="1" applyBorder="1" applyAlignment="1">
      <alignment horizontal="right" vertical="center" shrinkToFit="1"/>
    </xf>
    <xf numFmtId="211" fontId="22" fillId="0" borderId="7" xfId="1" quotePrefix="1" applyNumberFormat="1" applyFont="1" applyFill="1" applyBorder="1" applyAlignment="1">
      <alignment horizontal="right" vertical="center"/>
    </xf>
    <xf numFmtId="211" fontId="22" fillId="0" borderId="7" xfId="1" applyNumberFormat="1" applyFont="1" applyFill="1" applyBorder="1" applyAlignment="1">
      <alignment horizontal="right" vertical="center"/>
    </xf>
    <xf numFmtId="0" fontId="4" fillId="0" borderId="57" xfId="1" applyFont="1" applyFill="1" applyBorder="1" applyAlignment="1">
      <alignment horizontal="distributed" vertical="center" shrinkToFit="1"/>
    </xf>
    <xf numFmtId="0" fontId="4" fillId="0" borderId="12" xfId="1" applyFont="1" applyFill="1" applyBorder="1" applyAlignment="1">
      <alignment horizontal="right" vertical="center" shrinkToFit="1"/>
    </xf>
    <xf numFmtId="211" fontId="22" fillId="0" borderId="9" xfId="1" applyNumberFormat="1" applyFont="1" applyFill="1" applyBorder="1" applyAlignment="1">
      <alignment horizontal="right" vertical="center"/>
    </xf>
    <xf numFmtId="0" fontId="4" fillId="0" borderId="8" xfId="1" applyFont="1" applyFill="1" applyBorder="1" applyAlignment="1">
      <alignment horizontal="distributed" vertical="center" shrinkToFit="1"/>
    </xf>
    <xf numFmtId="0" fontId="4" fillId="0" borderId="5" xfId="1" applyFont="1" applyFill="1" applyBorder="1" applyAlignment="1">
      <alignment horizontal="right" vertical="center" shrinkToFit="1"/>
    </xf>
    <xf numFmtId="211" fontId="22" fillId="0" borderId="11" xfId="1" applyNumberFormat="1" applyFont="1" applyFill="1" applyBorder="1" applyAlignment="1">
      <alignment horizontal="right" vertical="center"/>
    </xf>
    <xf numFmtId="0" fontId="14" fillId="0" borderId="47" xfId="1" applyFont="1" applyFill="1" applyBorder="1" applyAlignment="1">
      <alignment horizontal="distributed" vertical="center" shrinkToFit="1"/>
    </xf>
    <xf numFmtId="0" fontId="5" fillId="0" borderId="0" xfId="1" applyFont="1" applyFill="1" applyBorder="1" applyAlignment="1">
      <alignment horizontal="right"/>
    </xf>
    <xf numFmtId="211" fontId="22" fillId="0" borderId="3" xfId="1" applyNumberFormat="1" applyFont="1" applyFill="1" applyBorder="1" applyAlignment="1">
      <alignment horizontal="right" vertical="center"/>
    </xf>
    <xf numFmtId="0" fontId="4" fillId="0" borderId="112" xfId="1" applyFont="1" applyFill="1" applyBorder="1" applyAlignment="1">
      <alignment horizontal="distributed" vertical="center" shrinkToFit="1"/>
    </xf>
    <xf numFmtId="0" fontId="4" fillId="0" borderId="13" xfId="1" applyFont="1" applyFill="1" applyBorder="1" applyAlignment="1">
      <alignment horizontal="center" vertical="center" shrinkToFit="1"/>
    </xf>
    <xf numFmtId="211" fontId="22" fillId="0" borderId="13" xfId="1" applyNumberFormat="1" applyFont="1" applyFill="1" applyBorder="1" applyAlignment="1">
      <alignment horizontal="right" vertical="center"/>
    </xf>
    <xf numFmtId="0" fontId="4" fillId="0" borderId="5" xfId="1" applyFont="1" applyFill="1" applyBorder="1" applyAlignment="1">
      <alignment horizontal="center" vertical="center" shrinkToFit="1"/>
    </xf>
    <xf numFmtId="209" fontId="4" fillId="0" borderId="5" xfId="9" applyNumberFormat="1" applyFont="1" applyFill="1" applyBorder="1" applyAlignment="1">
      <alignment horizontal="right" vertical="center" shrinkToFit="1"/>
    </xf>
    <xf numFmtId="211" fontId="22" fillId="0" borderId="11" xfId="1" quotePrefix="1" applyNumberFormat="1" applyFont="1" applyFill="1" applyBorder="1" applyAlignment="1">
      <alignment horizontal="right" vertical="center"/>
    </xf>
    <xf numFmtId="0" fontId="4" fillId="0" borderId="47" xfId="1" applyFont="1" applyFill="1" applyBorder="1" applyAlignment="1">
      <alignment horizontal="distributed" vertical="center" shrinkToFit="1"/>
    </xf>
    <xf numFmtId="192" fontId="5" fillId="0" borderId="0" xfId="1" applyNumberFormat="1" applyFont="1" applyFill="1" applyBorder="1" applyAlignment="1"/>
    <xf numFmtId="192" fontId="5" fillId="0" borderId="0" xfId="1" applyNumberFormat="1" applyFont="1" applyFill="1" applyBorder="1" applyAlignment="1">
      <alignment horizontal="right"/>
    </xf>
    <xf numFmtId="192" fontId="5" fillId="0" borderId="0" xfId="1" applyNumberFormat="1" applyFont="1" applyFill="1" applyBorder="1"/>
    <xf numFmtId="0" fontId="4" fillId="0" borderId="12" xfId="1" applyFont="1" applyFill="1" applyBorder="1" applyAlignment="1">
      <alignment horizontal="center" vertical="center" shrinkToFit="1"/>
    </xf>
    <xf numFmtId="211" fontId="22" fillId="0" borderId="12" xfId="1" applyNumberFormat="1" applyFont="1" applyFill="1" applyBorder="1" applyAlignment="1">
      <alignment horizontal="right" vertical="center"/>
    </xf>
    <xf numFmtId="0" fontId="2" fillId="0" borderId="0" xfId="1" applyFont="1" applyFill="1" applyBorder="1"/>
    <xf numFmtId="211" fontId="22" fillId="0" borderId="5" xfId="1" applyNumberFormat="1" applyFont="1" applyFill="1" applyBorder="1" applyAlignment="1">
      <alignment horizontal="right" vertical="center"/>
    </xf>
    <xf numFmtId="0" fontId="22" fillId="0" borderId="11" xfId="1" applyFont="1" applyFill="1" applyBorder="1" applyAlignment="1">
      <alignment horizontal="center" vertical="center"/>
    </xf>
    <xf numFmtId="0" fontId="22" fillId="0" borderId="5" xfId="1" applyFont="1" applyFill="1" applyBorder="1" applyAlignment="1">
      <alignment horizontal="center" vertical="center"/>
    </xf>
    <xf numFmtId="0" fontId="4" fillId="0" borderId="9" xfId="1" applyFont="1" applyFill="1" applyBorder="1" applyAlignment="1">
      <alignment vertical="center" wrapText="1" shrinkToFit="1"/>
    </xf>
    <xf numFmtId="0" fontId="4" fillId="0" borderId="9" xfId="1" applyFont="1" applyFill="1" applyBorder="1" applyAlignment="1">
      <alignment vertical="center" shrinkToFit="1"/>
    </xf>
    <xf numFmtId="191" fontId="4" fillId="0" borderId="4" xfId="1" applyNumberFormat="1" applyFont="1" applyFill="1" applyBorder="1" applyAlignment="1">
      <alignment horizontal="center" vertical="center" wrapText="1"/>
    </xf>
    <xf numFmtId="0" fontId="11" fillId="0" borderId="9" xfId="1" applyFont="1" applyFill="1" applyBorder="1" applyAlignment="1">
      <alignment vertical="center"/>
    </xf>
    <xf numFmtId="0" fontId="5" fillId="0" borderId="0" xfId="1" applyFont="1" applyFill="1" applyBorder="1" applyAlignment="1">
      <alignment horizontal="left" vertical="center" shrinkToFit="1"/>
    </xf>
    <xf numFmtId="0" fontId="4" fillId="0" borderId="4" xfId="1" applyFont="1" applyFill="1" applyBorder="1" applyAlignment="1">
      <alignment horizontal="right" vertical="center" shrinkToFit="1"/>
    </xf>
    <xf numFmtId="202" fontId="4" fillId="0" borderId="4" xfId="9" applyNumberFormat="1" applyFont="1" applyFill="1" applyBorder="1" applyAlignment="1">
      <alignment horizontal="right" vertical="center" shrinkToFit="1"/>
    </xf>
    <xf numFmtId="209" fontId="4" fillId="0" borderId="4" xfId="9" applyNumberFormat="1" applyFont="1" applyFill="1" applyBorder="1" applyAlignment="1">
      <alignment horizontal="right" vertical="center" shrinkToFit="1"/>
    </xf>
    <xf numFmtId="209" fontId="4" fillId="0" borderId="4" xfId="9" applyNumberFormat="1" applyFont="1" applyFill="1" applyBorder="1" applyAlignment="1">
      <alignment horizontal="center" vertical="center" shrinkToFit="1"/>
    </xf>
    <xf numFmtId="0" fontId="5" fillId="0" borderId="0" xfId="1" applyFont="1" applyFill="1" applyAlignment="1">
      <alignment horizontal="left"/>
    </xf>
    <xf numFmtId="38" fontId="16" fillId="0" borderId="0" xfId="2" applyFont="1" applyFill="1" applyBorder="1" applyAlignment="1">
      <alignment vertical="center"/>
    </xf>
    <xf numFmtId="38" fontId="4" fillId="0" borderId="92" xfId="2" applyFont="1" applyFill="1" applyBorder="1" applyAlignment="1">
      <alignment vertical="center"/>
    </xf>
    <xf numFmtId="38" fontId="4" fillId="0" borderId="120" xfId="2" applyFont="1" applyFill="1" applyBorder="1" applyAlignment="1">
      <alignment vertical="center"/>
    </xf>
    <xf numFmtId="38" fontId="4" fillId="0" borderId="83" xfId="2" applyFont="1" applyFill="1" applyBorder="1" applyAlignment="1">
      <alignment horizontal="distributed" vertical="center" wrapText="1"/>
    </xf>
    <xf numFmtId="184" fontId="16" fillId="0" borderId="0" xfId="2" applyNumberFormat="1" applyFont="1" applyFill="1" applyBorder="1" applyAlignment="1">
      <alignment vertical="center"/>
    </xf>
    <xf numFmtId="184" fontId="16" fillId="0" borderId="5" xfId="2" applyNumberFormat="1" applyFont="1" applyFill="1" applyBorder="1" applyAlignment="1">
      <alignment vertical="center"/>
    </xf>
    <xf numFmtId="184" fontId="4" fillId="0" borderId="85" xfId="2" applyNumberFormat="1" applyFont="1" applyFill="1" applyBorder="1" applyAlignment="1">
      <alignment vertical="center"/>
    </xf>
    <xf numFmtId="184" fontId="4" fillId="0" borderId="5" xfId="2" applyNumberFormat="1" applyFont="1" applyFill="1" applyBorder="1" applyAlignment="1">
      <alignment vertical="center"/>
    </xf>
    <xf numFmtId="38" fontId="16" fillId="0" borderId="5" xfId="2" applyFont="1" applyFill="1" applyBorder="1" applyAlignment="1">
      <alignment vertical="center"/>
    </xf>
    <xf numFmtId="38" fontId="4" fillId="0" borderId="85" xfId="2" applyFont="1" applyFill="1" applyBorder="1" applyAlignment="1">
      <alignment vertical="center"/>
    </xf>
    <xf numFmtId="38" fontId="4" fillId="0" borderId="5" xfId="2" applyFont="1" applyFill="1" applyBorder="1" applyAlignment="1">
      <alignment vertical="center"/>
    </xf>
    <xf numFmtId="38" fontId="4" fillId="0" borderId="0" xfId="2" applyFont="1" applyFill="1" applyBorder="1" applyAlignment="1">
      <alignment horizontal="center" vertical="center" shrinkToFit="1"/>
    </xf>
    <xf numFmtId="38" fontId="4" fillId="0" borderId="69" xfId="2" applyFont="1" applyFill="1" applyBorder="1" applyAlignment="1">
      <alignment horizontal="center" vertical="center" shrinkToFit="1"/>
    </xf>
    <xf numFmtId="0" fontId="2" fillId="0" borderId="10" xfId="1" applyFont="1" applyFill="1" applyBorder="1" applyAlignment="1">
      <alignment vertical="center" wrapText="1"/>
    </xf>
    <xf numFmtId="38" fontId="16" fillId="0" borderId="0" xfId="2" applyFont="1" applyFill="1" applyBorder="1" applyAlignment="1">
      <alignment vertical="center" shrinkToFit="1"/>
    </xf>
    <xf numFmtId="38" fontId="4" fillId="0" borderId="69" xfId="2" applyFont="1" applyFill="1" applyBorder="1" applyAlignment="1">
      <alignment vertical="center" shrinkToFit="1"/>
    </xf>
    <xf numFmtId="38" fontId="4" fillId="0" borderId="83" xfId="2" applyFont="1" applyFill="1" applyBorder="1" applyAlignment="1">
      <alignment horizontal="distributed" vertical="center" wrapText="1" shrinkToFit="1"/>
    </xf>
    <xf numFmtId="38" fontId="5" fillId="0" borderId="0" xfId="2" applyFont="1" applyFill="1" applyAlignment="1">
      <alignment horizontal="left"/>
    </xf>
    <xf numFmtId="202" fontId="5" fillId="0" borderId="4" xfId="2" applyNumberFormat="1" applyFont="1" applyFill="1" applyBorder="1" applyAlignment="1">
      <alignment horizontal="right" vertical="center" shrinkToFit="1"/>
    </xf>
    <xf numFmtId="38" fontId="6" fillId="0" borderId="4" xfId="2" applyNumberFormat="1" applyFont="1" applyFill="1" applyBorder="1" applyAlignment="1">
      <alignment vertical="center" shrinkToFit="1"/>
    </xf>
    <xf numFmtId="38" fontId="6" fillId="0" borderId="4" xfId="2" applyFont="1" applyFill="1" applyBorder="1" applyAlignment="1">
      <alignment horizontal="right" vertical="center" shrinkToFit="1"/>
    </xf>
    <xf numFmtId="40" fontId="5" fillId="0" borderId="4" xfId="2" applyNumberFormat="1" applyFont="1" applyFill="1" applyBorder="1" applyAlignment="1">
      <alignment vertical="center"/>
    </xf>
    <xf numFmtId="0" fontId="4" fillId="0" borderId="91" xfId="1" applyFont="1" applyFill="1" applyBorder="1" applyAlignment="1">
      <alignment horizontal="distributed" vertical="center"/>
    </xf>
    <xf numFmtId="0" fontId="5" fillId="0" borderId="69" xfId="1" applyFont="1" applyFill="1" applyBorder="1" applyAlignment="1">
      <alignment horizontal="center" vertical="center"/>
    </xf>
    <xf numFmtId="0" fontId="5" fillId="0" borderId="9" xfId="1" applyFont="1" applyFill="1" applyBorder="1" applyAlignment="1">
      <alignment vertical="center" shrinkToFit="1"/>
    </xf>
    <xf numFmtId="0" fontId="11" fillId="0" borderId="3" xfId="1" applyFont="1" applyFill="1" applyBorder="1" applyAlignment="1">
      <alignment horizontal="distributed" vertical="center" shrinkToFit="1"/>
    </xf>
    <xf numFmtId="0" fontId="5" fillId="0" borderId="83" xfId="1" applyFont="1" applyFill="1" applyBorder="1" applyAlignment="1">
      <alignment horizontal="center" vertical="center"/>
    </xf>
    <xf numFmtId="6" fontId="5" fillId="0" borderId="9" xfId="4" applyFont="1" applyFill="1" applyBorder="1" applyAlignment="1">
      <alignment vertical="center"/>
    </xf>
    <xf numFmtId="0" fontId="11" fillId="0" borderId="4" xfId="1" applyFont="1" applyFill="1" applyBorder="1" applyAlignment="1">
      <alignment horizontal="distributed" vertical="center" wrapText="1" justifyLastLine="1" shrinkToFit="1"/>
    </xf>
    <xf numFmtId="0" fontId="4" fillId="0" borderId="5" xfId="1" applyFont="1" applyFill="1" applyBorder="1" applyAlignment="1">
      <alignment horizontal="distributed" vertical="center" justifyLastLine="1"/>
    </xf>
    <xf numFmtId="0" fontId="5" fillId="0" borderId="73" xfId="1" applyFont="1" applyFill="1" applyBorder="1" applyAlignment="1">
      <alignment horizontal="distributed" vertical="center" justifyLastLine="1"/>
    </xf>
    <xf numFmtId="38" fontId="4" fillId="0" borderId="0" xfId="2" applyFont="1" applyFill="1"/>
    <xf numFmtId="38" fontId="4" fillId="0" borderId="0" xfId="2" applyFont="1" applyFill="1" applyBorder="1" applyAlignment="1">
      <alignment horizontal="right" vertical="top"/>
    </xf>
    <xf numFmtId="0" fontId="22" fillId="0" borderId="0" xfId="1" applyFont="1" applyFill="1" applyAlignment="1">
      <alignment vertical="center" shrinkToFit="1"/>
    </xf>
    <xf numFmtId="38" fontId="4" fillId="0" borderId="0" xfId="2" applyFont="1" applyFill="1" applyAlignment="1">
      <alignment vertical="center" shrinkToFit="1"/>
    </xf>
    <xf numFmtId="0" fontId="22" fillId="0" borderId="0" xfId="1" applyFont="1" applyFill="1" applyBorder="1" applyAlignment="1">
      <alignment vertical="center" shrinkToFit="1"/>
    </xf>
    <xf numFmtId="38" fontId="4" fillId="0" borderId="0" xfId="2" applyFont="1" applyFill="1" applyBorder="1"/>
    <xf numFmtId="38" fontId="16" fillId="0" borderId="4" xfId="2" applyFont="1" applyFill="1" applyBorder="1" applyAlignment="1">
      <alignment horizontal="right" vertical="center" shrinkToFit="1"/>
    </xf>
    <xf numFmtId="38" fontId="7" fillId="0" borderId="0" xfId="2" applyFont="1" applyFill="1"/>
    <xf numFmtId="0" fontId="46" fillId="0" borderId="0" xfId="1" applyFont="1" applyFill="1" applyBorder="1" applyAlignment="1">
      <alignment wrapText="1"/>
    </xf>
    <xf numFmtId="38" fontId="7" fillId="0" borderId="0" xfId="2" applyFont="1" applyFill="1" applyBorder="1" applyAlignment="1">
      <alignment wrapText="1"/>
    </xf>
    <xf numFmtId="38" fontId="16" fillId="0" borderId="0" xfId="2" applyFont="1" applyFill="1" applyAlignment="1">
      <alignment horizontal="right" vertical="top"/>
    </xf>
    <xf numFmtId="38" fontId="16" fillId="0" borderId="0" xfId="2" applyFont="1" applyFill="1" applyAlignment="1">
      <alignment horizontal="right"/>
    </xf>
    <xf numFmtId="38" fontId="16" fillId="2" borderId="4" xfId="2" applyFont="1" applyFill="1" applyBorder="1" applyAlignment="1">
      <alignment vertical="center" shrinkToFit="1"/>
    </xf>
    <xf numFmtId="38" fontId="16" fillId="2" borderId="4" xfId="2" applyFont="1" applyFill="1" applyBorder="1" applyAlignment="1">
      <alignment horizontal="right" vertical="center" shrinkToFit="1"/>
    </xf>
    <xf numFmtId="0" fontId="16" fillId="2" borderId="4" xfId="1" applyFont="1" applyFill="1" applyBorder="1" applyAlignment="1">
      <alignment horizontal="distributed" vertical="center"/>
    </xf>
    <xf numFmtId="212" fontId="16" fillId="0" borderId="4" xfId="10" applyNumberFormat="1" applyFont="1" applyFill="1" applyBorder="1" applyAlignment="1">
      <alignment horizontal="right" vertical="center"/>
    </xf>
    <xf numFmtId="38" fontId="16" fillId="0" borderId="13" xfId="2" applyFont="1" applyFill="1" applyBorder="1" applyAlignment="1">
      <alignment horizontal="center" vertical="center" shrinkToFit="1"/>
    </xf>
    <xf numFmtId="38" fontId="16" fillId="0" borderId="5" xfId="2" applyFont="1" applyFill="1" applyBorder="1" applyAlignment="1">
      <alignment vertical="center" shrinkToFit="1"/>
    </xf>
    <xf numFmtId="38" fontId="16" fillId="0" borderId="0" xfId="2" applyFont="1" applyFill="1"/>
    <xf numFmtId="38" fontId="15" fillId="0" borderId="0" xfId="2" applyFont="1" applyFill="1" applyAlignment="1">
      <alignment vertical="center"/>
    </xf>
    <xf numFmtId="38" fontId="16" fillId="2" borderId="4" xfId="2" applyFont="1" applyFill="1" applyBorder="1" applyAlignment="1">
      <alignment vertical="center"/>
    </xf>
    <xf numFmtId="213" fontId="16" fillId="0" borderId="4" xfId="11" applyNumberFormat="1" applyFont="1" applyFill="1" applyBorder="1" applyAlignment="1">
      <alignment horizontal="right" vertical="center"/>
    </xf>
    <xf numFmtId="0" fontId="16" fillId="0" borderId="4" xfId="1" applyFont="1" applyBorder="1" applyAlignment="1">
      <alignment vertical="center" shrinkToFit="1"/>
    </xf>
    <xf numFmtId="38" fontId="10" fillId="0" borderId="0" xfId="2" applyFont="1" applyFill="1"/>
    <xf numFmtId="38" fontId="10" fillId="0" borderId="0" xfId="2" applyFont="1" applyFill="1" applyAlignment="1">
      <alignment horizontal="right"/>
    </xf>
    <xf numFmtId="38" fontId="6" fillId="0" borderId="0" xfId="2" applyFont="1" applyFill="1"/>
    <xf numFmtId="38" fontId="19" fillId="0" borderId="0" xfId="2" applyFont="1" applyFill="1"/>
    <xf numFmtId="206" fontId="6" fillId="0" borderId="13" xfId="2" applyNumberFormat="1" applyFont="1" applyFill="1" applyBorder="1" applyAlignment="1">
      <alignment vertical="center"/>
    </xf>
    <xf numFmtId="214" fontId="6" fillId="0" borderId="5" xfId="2" applyNumberFormat="1" applyFont="1" applyFill="1" applyBorder="1" applyAlignment="1">
      <alignment vertical="center"/>
    </xf>
    <xf numFmtId="214" fontId="6" fillId="0" borderId="5" xfId="2" applyNumberFormat="1" applyFont="1" applyFill="1" applyBorder="1" applyAlignment="1">
      <alignment horizontal="right" vertical="center"/>
    </xf>
    <xf numFmtId="188" fontId="5" fillId="0" borderId="0" xfId="7" applyNumberFormat="1" applyFont="1" applyFill="1" applyAlignment="1">
      <alignment vertical="center"/>
    </xf>
    <xf numFmtId="181" fontId="5" fillId="0" borderId="4" xfId="2" applyNumberFormat="1" applyFont="1" applyFill="1" applyBorder="1" applyAlignment="1">
      <alignment vertical="center"/>
    </xf>
    <xf numFmtId="38" fontId="4" fillId="0" borderId="124" xfId="2" applyFont="1" applyFill="1" applyBorder="1" applyAlignment="1">
      <alignment horizontal="center" vertical="center"/>
    </xf>
    <xf numFmtId="203" fontId="5" fillId="0" borderId="123" xfId="2" applyNumberFormat="1" applyFont="1" applyFill="1" applyBorder="1" applyAlignment="1">
      <alignment horizontal="right" vertical="center"/>
    </xf>
    <xf numFmtId="4" fontId="6" fillId="0" borderId="83" xfId="1" applyNumberFormat="1" applyFont="1" applyFill="1" applyBorder="1" applyAlignment="1">
      <alignment vertical="center"/>
    </xf>
    <xf numFmtId="0" fontId="6" fillId="0" borderId="83" xfId="1" applyFont="1" applyFill="1" applyBorder="1" applyAlignment="1">
      <alignment horizontal="center" vertical="center" shrinkToFit="1"/>
    </xf>
    <xf numFmtId="57" fontId="6" fillId="0" borderId="83" xfId="1" applyNumberFormat="1" applyFont="1" applyFill="1" applyBorder="1" applyAlignment="1">
      <alignment horizontal="center" vertical="center"/>
    </xf>
    <xf numFmtId="0" fontId="16" fillId="0" borderId="83" xfId="1" applyFont="1" applyFill="1" applyBorder="1" applyAlignment="1">
      <alignment horizontal="left" vertical="center" shrinkToFit="1"/>
    </xf>
    <xf numFmtId="0" fontId="16" fillId="0" borderId="83" xfId="1" applyFont="1" applyFill="1" applyBorder="1" applyAlignment="1">
      <alignment horizontal="distributed" vertical="center" wrapText="1" shrinkToFit="1"/>
    </xf>
    <xf numFmtId="203" fontId="5" fillId="0" borderId="83" xfId="2" applyNumberFormat="1" applyFont="1" applyFill="1" applyBorder="1" applyAlignment="1">
      <alignment horizontal="right" vertical="center"/>
    </xf>
    <xf numFmtId="203" fontId="16" fillId="0" borderId="83" xfId="1" applyNumberFormat="1" applyFont="1" applyFill="1" applyBorder="1" applyAlignment="1">
      <alignment horizontal="right" vertical="center" wrapText="1" indent="1"/>
    </xf>
    <xf numFmtId="0" fontId="6" fillId="0" borderId="83" xfId="1" applyFont="1" applyFill="1" applyBorder="1" applyAlignment="1">
      <alignment vertical="center"/>
    </xf>
    <xf numFmtId="203" fontId="6" fillId="0" borderId="83" xfId="2" applyNumberFormat="1" applyFont="1" applyFill="1" applyBorder="1" applyAlignment="1">
      <alignment vertical="center"/>
    </xf>
    <xf numFmtId="38" fontId="6" fillId="0" borderId="53" xfId="13" applyFont="1" applyFill="1" applyBorder="1" applyAlignment="1">
      <alignment horizontal="right" vertical="center" indent="1"/>
    </xf>
    <xf numFmtId="0" fontId="6" fillId="0" borderId="53" xfId="1" applyFont="1" applyFill="1" applyBorder="1" applyAlignment="1">
      <alignment vertical="center"/>
    </xf>
    <xf numFmtId="0" fontId="6" fillId="0" borderId="53" xfId="1" applyFont="1" applyFill="1" applyBorder="1" applyAlignment="1">
      <alignment horizontal="center" vertical="center" shrinkToFit="1"/>
    </xf>
    <xf numFmtId="57" fontId="6" fillId="0" borderId="53" xfId="1" applyNumberFormat="1" applyFont="1" applyFill="1" applyBorder="1" applyAlignment="1">
      <alignment horizontal="center" vertical="center"/>
    </xf>
    <xf numFmtId="0" fontId="16" fillId="0" borderId="53" xfId="1" applyFont="1" applyFill="1" applyBorder="1" applyAlignment="1">
      <alignment horizontal="left" vertical="center" shrinkToFit="1"/>
    </xf>
    <xf numFmtId="0" fontId="6" fillId="0" borderId="53" xfId="1" applyFont="1" applyFill="1" applyBorder="1" applyAlignment="1">
      <alignment horizontal="distributed" vertical="center"/>
    </xf>
    <xf numFmtId="0" fontId="5" fillId="0" borderId="0" xfId="1" applyFont="1" applyFill="1" applyAlignment="1">
      <alignment horizontal="distributed" vertical="center" justifyLastLine="1"/>
    </xf>
    <xf numFmtId="0" fontId="15" fillId="0" borderId="53" xfId="1" applyFont="1" applyFill="1" applyBorder="1" applyAlignment="1">
      <alignment horizontal="distributed" vertical="center" wrapText="1" justifyLastLine="1"/>
    </xf>
    <xf numFmtId="0" fontId="15" fillId="0" borderId="54" xfId="1" applyFont="1" applyFill="1" applyBorder="1" applyAlignment="1">
      <alignment horizontal="distributed" vertical="center" wrapText="1" justifyLastLine="1"/>
    </xf>
    <xf numFmtId="38" fontId="6" fillId="0" borderId="10" xfId="2" applyFont="1" applyFill="1" applyBorder="1" applyAlignment="1">
      <alignment vertical="center"/>
    </xf>
    <xf numFmtId="203" fontId="6" fillId="0" borderId="13" xfId="1" applyNumberFormat="1" applyFont="1" applyFill="1" applyBorder="1" applyAlignment="1">
      <alignment vertical="center"/>
    </xf>
    <xf numFmtId="203" fontId="6" fillId="0" borderId="13" xfId="1" applyNumberFormat="1" applyFont="1" applyFill="1" applyBorder="1" applyAlignment="1">
      <alignment horizontal="right" vertical="center"/>
    </xf>
    <xf numFmtId="0" fontId="6" fillId="0" borderId="13" xfId="2" applyNumberFormat="1" applyFont="1" applyFill="1" applyBorder="1" applyAlignment="1">
      <alignment horizontal="right" vertical="center" shrinkToFit="1"/>
    </xf>
    <xf numFmtId="57" fontId="6" fillId="0" borderId="13" xfId="2" applyNumberFormat="1" applyFont="1" applyFill="1" applyBorder="1" applyAlignment="1">
      <alignment horizontal="center" vertical="center"/>
    </xf>
    <xf numFmtId="0" fontId="16" fillId="0" borderId="112" xfId="2" applyNumberFormat="1" applyFont="1" applyFill="1" applyBorder="1" applyAlignment="1">
      <alignment horizontal="distributed" vertical="center" justifyLastLine="1"/>
    </xf>
    <xf numFmtId="0" fontId="10" fillId="0" borderId="0" xfId="2" applyNumberFormat="1" applyFont="1" applyFill="1" applyBorder="1" applyAlignment="1">
      <alignment horizontal="right" vertical="center"/>
    </xf>
    <xf numFmtId="0" fontId="10" fillId="0" borderId="0" xfId="2" applyNumberFormat="1" applyFont="1" applyFill="1" applyBorder="1" applyAlignment="1">
      <alignment vertical="center"/>
    </xf>
    <xf numFmtId="38" fontId="10" fillId="0" borderId="0" xfId="2" applyFont="1" applyFill="1" applyBorder="1" applyAlignment="1">
      <alignment horizontal="center" vertical="center"/>
    </xf>
    <xf numFmtId="0" fontId="6" fillId="0" borderId="0" xfId="2" applyNumberFormat="1" applyFont="1" applyFill="1" applyBorder="1" applyAlignment="1">
      <alignment vertical="center"/>
    </xf>
    <xf numFmtId="57" fontId="6" fillId="0" borderId="0" xfId="2" applyNumberFormat="1" applyFont="1" applyFill="1" applyBorder="1" applyAlignment="1">
      <alignment horizontal="center" vertical="center"/>
    </xf>
    <xf numFmtId="57" fontId="6" fillId="0" borderId="0" xfId="2" applyNumberFormat="1" applyFont="1" applyFill="1" applyBorder="1" applyAlignment="1">
      <alignment vertical="center"/>
    </xf>
    <xf numFmtId="40" fontId="6" fillId="0" borderId="13" xfId="2" applyNumberFormat="1" applyFont="1" applyFill="1" applyBorder="1" applyAlignment="1">
      <alignment horizontal="right" vertical="center" shrinkToFit="1"/>
    </xf>
    <xf numFmtId="0" fontId="5" fillId="0" borderId="0" xfId="2" applyNumberFormat="1" applyFont="1" applyFill="1" applyBorder="1" applyAlignment="1">
      <alignment vertical="center"/>
    </xf>
    <xf numFmtId="203" fontId="5" fillId="0" borderId="0" xfId="1" applyNumberFormat="1" applyFont="1" applyFill="1" applyBorder="1" applyAlignment="1">
      <alignment vertical="center"/>
    </xf>
    <xf numFmtId="203" fontId="5" fillId="0" borderId="0" xfId="2" applyNumberFormat="1" applyFont="1" applyFill="1" applyBorder="1" applyAlignment="1">
      <alignment vertical="center"/>
    </xf>
    <xf numFmtId="203" fontId="5" fillId="0" borderId="4" xfId="1" applyNumberFormat="1" applyFont="1" applyFill="1" applyBorder="1" applyAlignment="1">
      <alignment vertical="center"/>
    </xf>
    <xf numFmtId="203" fontId="5" fillId="0" borderId="69" xfId="2" applyNumberFormat="1" applyFont="1" applyFill="1" applyBorder="1" applyAlignment="1">
      <alignment vertical="center"/>
    </xf>
    <xf numFmtId="203" fontId="5" fillId="0" borderId="83" xfId="2" applyNumberFormat="1" applyFont="1" applyFill="1" applyBorder="1" applyAlignment="1">
      <alignment vertical="center"/>
    </xf>
    <xf numFmtId="203" fontId="5" fillId="0" borderId="64" xfId="2" applyNumberFormat="1" applyFont="1" applyFill="1" applyBorder="1" applyAlignment="1">
      <alignment vertical="center"/>
    </xf>
    <xf numFmtId="0" fontId="5" fillId="0" borderId="5" xfId="1" applyFont="1" applyFill="1" applyBorder="1" applyAlignment="1">
      <alignment horizontal="distributed" vertical="center" justifyLastLine="1"/>
    </xf>
    <xf numFmtId="38" fontId="4" fillId="0" borderId="84" xfId="2" applyFont="1" applyFill="1" applyBorder="1" applyAlignment="1">
      <alignment horizontal="distributed" vertical="center" wrapText="1" justifyLastLine="1"/>
    </xf>
    <xf numFmtId="38" fontId="4" fillId="0" borderId="63" xfId="2" applyFont="1" applyFill="1" applyBorder="1" applyAlignment="1">
      <alignment horizontal="distributed" vertical="center" wrapText="1" justifyLastLine="1"/>
    </xf>
    <xf numFmtId="40" fontId="5" fillId="0" borderId="83" xfId="2" applyNumberFormat="1" applyFont="1" applyFill="1" applyBorder="1" applyAlignment="1">
      <alignment vertical="center"/>
    </xf>
    <xf numFmtId="38" fontId="5" fillId="0" borderId="83" xfId="2" quotePrefix="1" applyFont="1" applyFill="1" applyBorder="1" applyAlignment="1">
      <alignment horizontal="center" vertical="center"/>
    </xf>
    <xf numFmtId="57" fontId="5" fillId="0" borderId="83" xfId="2" applyNumberFormat="1" applyFont="1" applyFill="1" applyBorder="1" applyAlignment="1">
      <alignment horizontal="center" vertical="center"/>
    </xf>
    <xf numFmtId="38" fontId="4" fillId="0" borderId="83" xfId="2" applyFont="1" applyFill="1" applyBorder="1" applyAlignment="1">
      <alignment horizontal="distributed" vertical="center" justifyLastLine="1" shrinkToFit="1"/>
    </xf>
    <xf numFmtId="38" fontId="4" fillId="0" borderId="83" xfId="2" applyFont="1" applyFill="1" applyBorder="1" applyAlignment="1">
      <alignment horizontal="distributed" vertical="center" wrapText="1" justifyLastLine="1" shrinkToFit="1"/>
    </xf>
    <xf numFmtId="179" fontId="5" fillId="2" borderId="4" xfId="2" applyNumberFormat="1" applyFont="1" applyFill="1" applyBorder="1" applyAlignment="1">
      <alignment horizontal="right" vertical="center"/>
    </xf>
    <xf numFmtId="179" fontId="5" fillId="0" borderId="3" xfId="2" applyNumberFormat="1" applyFont="1" applyFill="1" applyBorder="1" applyAlignment="1">
      <alignment horizontal="right" vertical="center"/>
    </xf>
    <xf numFmtId="179" fontId="5" fillId="0" borderId="4" xfId="2" applyNumberFormat="1" applyFont="1" applyFill="1" applyBorder="1" applyAlignment="1">
      <alignment horizontal="right" vertical="center" shrinkToFit="1"/>
    </xf>
    <xf numFmtId="57" fontId="5" fillId="0" borderId="83" xfId="2" applyNumberFormat="1" applyFont="1" applyFill="1" applyBorder="1" applyAlignment="1">
      <alignment horizontal="center" vertical="center" shrinkToFit="1"/>
    </xf>
    <xf numFmtId="38" fontId="4" fillId="0" borderId="4" xfId="2" applyFont="1" applyFill="1" applyBorder="1" applyAlignment="1">
      <alignment horizontal="right" vertical="center"/>
    </xf>
    <xf numFmtId="38" fontId="16" fillId="2" borderId="4" xfId="2" applyFont="1" applyFill="1" applyBorder="1" applyAlignment="1">
      <alignment vertical="center" wrapText="1"/>
    </xf>
    <xf numFmtId="38" fontId="4" fillId="0" borderId="4" xfId="2" quotePrefix="1" applyFont="1" applyFill="1" applyBorder="1" applyAlignment="1">
      <alignment horizontal="center" vertical="center" shrinkToFit="1"/>
    </xf>
    <xf numFmtId="38" fontId="4" fillId="0" borderId="4" xfId="2" applyFont="1" applyFill="1" applyBorder="1" applyAlignment="1">
      <alignment horizontal="right" vertical="center" shrinkToFit="1"/>
    </xf>
    <xf numFmtId="0" fontId="57" fillId="0" borderId="0" xfId="1" applyFont="1" applyFill="1" applyBorder="1" applyAlignment="1">
      <alignment horizontal="left" vertical="center" wrapText="1" shrinkToFit="1"/>
    </xf>
    <xf numFmtId="38" fontId="4" fillId="0" borderId="69" xfId="2" applyFont="1" applyFill="1" applyBorder="1" applyAlignment="1">
      <alignment horizontal="right" vertical="center" shrinkToFit="1"/>
    </xf>
    <xf numFmtId="38" fontId="4" fillId="0" borderId="83" xfId="2" applyFont="1" applyFill="1" applyBorder="1" applyAlignment="1">
      <alignment horizontal="right" vertical="center" shrinkToFit="1"/>
    </xf>
    <xf numFmtId="38" fontId="4" fillId="0" borderId="83" xfId="2" quotePrefix="1" applyFont="1" applyFill="1" applyBorder="1" applyAlignment="1">
      <alignment horizontal="center" vertical="center" shrinkToFit="1"/>
    </xf>
    <xf numFmtId="38" fontId="4" fillId="0" borderId="83" xfId="2" applyFont="1" applyFill="1" applyBorder="1" applyAlignment="1">
      <alignment vertical="center" shrinkToFit="1"/>
    </xf>
    <xf numFmtId="38" fontId="4" fillId="0" borderId="83" xfId="2" applyFont="1" applyFill="1" applyBorder="1" applyAlignment="1">
      <alignment horizontal="distributed" vertical="center"/>
    </xf>
    <xf numFmtId="38" fontId="4" fillId="0" borderId="83" xfId="2" applyFont="1" applyFill="1" applyBorder="1" applyAlignment="1">
      <alignment horizontal="center" vertical="center"/>
    </xf>
    <xf numFmtId="0" fontId="57" fillId="0" borderId="0" xfId="1" applyFont="1" applyFill="1" applyBorder="1" applyAlignment="1">
      <alignment horizontal="left" vertical="center" shrinkToFit="1"/>
    </xf>
    <xf numFmtId="0" fontId="57" fillId="0" borderId="0" xfId="2" applyNumberFormat="1" applyFont="1" applyFill="1" applyBorder="1" applyAlignment="1">
      <alignment horizontal="left" vertical="center" shrinkToFit="1"/>
    </xf>
    <xf numFmtId="57" fontId="4" fillId="0" borderId="83" xfId="2" applyNumberFormat="1" applyFont="1" applyFill="1" applyBorder="1" applyAlignment="1">
      <alignment horizontal="center" vertical="center" shrinkToFit="1"/>
    </xf>
    <xf numFmtId="0" fontId="57" fillId="0" borderId="9" xfId="2" applyNumberFormat="1" applyFont="1" applyFill="1" applyBorder="1" applyAlignment="1">
      <alignment horizontal="left" vertical="center" shrinkToFit="1"/>
    </xf>
    <xf numFmtId="0" fontId="57" fillId="0" borderId="9" xfId="1" applyFont="1" applyFill="1" applyBorder="1" applyAlignment="1">
      <alignment horizontal="left" vertical="center" shrinkToFit="1"/>
    </xf>
    <xf numFmtId="38" fontId="11" fillId="0" borderId="0" xfId="2" applyFont="1" applyFill="1" applyBorder="1" applyAlignment="1">
      <alignment horizontal="distributed" vertical="center" wrapText="1" justifyLastLine="1"/>
    </xf>
    <xf numFmtId="38" fontId="4" fillId="0" borderId="84" xfId="2" applyFont="1" applyFill="1" applyBorder="1" applyAlignment="1">
      <alignment horizontal="distributed" vertical="center" justifyLastLine="1"/>
    </xf>
    <xf numFmtId="38" fontId="11" fillId="0" borderId="84" xfId="2" applyFont="1" applyFill="1" applyBorder="1" applyAlignment="1">
      <alignment horizontal="distributed" vertical="center" wrapText="1" justifyLastLine="1"/>
    </xf>
    <xf numFmtId="205" fontId="5" fillId="0" borderId="0" xfId="2" applyNumberFormat="1" applyFont="1" applyFill="1" applyBorder="1" applyAlignment="1">
      <alignment horizontal="center" vertical="center"/>
    </xf>
    <xf numFmtId="178" fontId="5" fillId="0" borderId="0" xfId="2" applyNumberFormat="1" applyFont="1" applyFill="1" applyBorder="1" applyAlignment="1">
      <alignment horizontal="right" vertical="center"/>
    </xf>
    <xf numFmtId="176" fontId="5" fillId="0" borderId="0" xfId="2" applyNumberFormat="1" applyFont="1" applyFill="1" applyBorder="1" applyAlignment="1">
      <alignment horizontal="left" vertical="center"/>
    </xf>
    <xf numFmtId="0" fontId="2" fillId="0" borderId="0" xfId="1" applyFont="1" applyFill="1" applyAlignment="1">
      <alignment horizontal="left" vertical="center"/>
    </xf>
    <xf numFmtId="202" fontId="5" fillId="0" borderId="4" xfId="2" applyNumberFormat="1" applyFont="1" applyFill="1" applyBorder="1" applyAlignment="1">
      <alignment vertical="center" shrinkToFit="1"/>
    </xf>
    <xf numFmtId="202" fontId="5" fillId="0" borderId="3" xfId="2" applyNumberFormat="1" applyFont="1" applyFill="1" applyBorder="1" applyAlignment="1">
      <alignment vertical="center"/>
    </xf>
    <xf numFmtId="178" fontId="5" fillId="0" borderId="112" xfId="2" applyNumberFormat="1" applyFont="1" applyFill="1" applyBorder="1" applyAlignment="1">
      <alignment vertical="center"/>
    </xf>
    <xf numFmtId="38" fontId="14" fillId="0" borderId="4" xfId="2" applyFont="1" applyFill="1" applyBorder="1" applyAlignment="1">
      <alignment horizontal="distributed" vertical="center" wrapText="1" justifyLastLine="1"/>
    </xf>
    <xf numFmtId="178" fontId="5" fillId="0" borderId="64" xfId="2" applyNumberFormat="1" applyFont="1" applyFill="1" applyBorder="1" applyAlignment="1">
      <alignment horizontal="right" vertical="center"/>
    </xf>
    <xf numFmtId="176" fontId="5" fillId="0" borderId="112" xfId="2" applyNumberFormat="1" applyFont="1" applyFill="1" applyBorder="1" applyAlignment="1">
      <alignment horizontal="left" vertical="center"/>
    </xf>
    <xf numFmtId="203" fontId="5" fillId="0" borderId="112" xfId="2" applyNumberFormat="1" applyFont="1" applyFill="1" applyBorder="1" applyAlignment="1">
      <alignment vertical="center"/>
    </xf>
    <xf numFmtId="0" fontId="5" fillId="0" borderId="0" xfId="1" applyFont="1" applyFill="1" applyBorder="1" applyAlignment="1">
      <alignment horizontal="distributed" vertical="center" justifyLastLine="1"/>
    </xf>
    <xf numFmtId="0" fontId="26" fillId="0" borderId="0" xfId="1" applyFont="1" applyFill="1" applyAlignment="1">
      <alignment vertical="center"/>
    </xf>
    <xf numFmtId="38" fontId="5" fillId="0" borderId="0" xfId="2" applyFont="1" applyFill="1" applyAlignment="1">
      <alignment horizontal="center" vertical="center" shrinkToFit="1"/>
    </xf>
    <xf numFmtId="195" fontId="2" fillId="0" borderId="0" xfId="1" applyNumberFormat="1" applyFont="1" applyFill="1" applyAlignment="1">
      <alignment vertical="center"/>
    </xf>
    <xf numFmtId="176" fontId="5" fillId="0" borderId="117" xfId="2" applyNumberFormat="1" applyFont="1" applyFill="1" applyBorder="1" applyAlignment="1">
      <alignment horizontal="left" vertical="center"/>
    </xf>
    <xf numFmtId="38" fontId="5" fillId="0" borderId="117" xfId="2" applyFont="1" applyFill="1" applyBorder="1" applyAlignment="1">
      <alignment horizontal="right" vertical="center"/>
    </xf>
    <xf numFmtId="176" fontId="5" fillId="0" borderId="10" xfId="2" applyNumberFormat="1" applyFont="1" applyFill="1" applyBorder="1" applyAlignment="1">
      <alignment horizontal="left" vertical="center"/>
    </xf>
    <xf numFmtId="203" fontId="5" fillId="0" borderId="117" xfId="2" applyNumberFormat="1" applyFont="1" applyFill="1" applyBorder="1" applyAlignment="1">
      <alignment vertical="center"/>
    </xf>
    <xf numFmtId="38" fontId="5" fillId="0" borderId="117" xfId="2" applyFont="1" applyFill="1" applyBorder="1" applyAlignment="1">
      <alignment vertical="center"/>
    </xf>
    <xf numFmtId="38" fontId="11" fillId="0" borderId="0" xfId="2" applyFont="1" applyFill="1" applyAlignment="1">
      <alignment vertical="center" wrapText="1"/>
    </xf>
    <xf numFmtId="38" fontId="11" fillId="0" borderId="0" xfId="2" applyFont="1" applyFill="1" applyAlignment="1">
      <alignment vertical="center"/>
    </xf>
    <xf numFmtId="38" fontId="11" fillId="0" borderId="0" xfId="2" applyFont="1" applyFill="1" applyAlignment="1">
      <alignment horizontal="center" vertical="center" shrinkToFit="1"/>
    </xf>
    <xf numFmtId="38" fontId="5" fillId="0" borderId="0" xfId="2" applyFont="1" applyFill="1" applyAlignment="1">
      <alignment horizontal="right" vertical="center" wrapText="1"/>
    </xf>
    <xf numFmtId="38" fontId="4" fillId="0" borderId="4" xfId="2" applyFont="1" applyFill="1" applyBorder="1" applyAlignment="1">
      <alignment vertical="center" wrapText="1"/>
    </xf>
    <xf numFmtId="3" fontId="4" fillId="0" borderId="4" xfId="1" applyNumberFormat="1" applyFont="1" applyFill="1" applyBorder="1" applyAlignment="1" applyProtection="1">
      <alignment horizontal="right" vertical="center"/>
    </xf>
    <xf numFmtId="38" fontId="16" fillId="0" borderId="4" xfId="2" applyFont="1" applyFill="1" applyBorder="1" applyAlignment="1">
      <alignment vertical="center" wrapText="1"/>
    </xf>
    <xf numFmtId="38" fontId="4" fillId="0" borderId="0" xfId="2" applyFont="1" applyFill="1" applyBorder="1" applyAlignment="1">
      <alignment horizontal="distributed" vertical="center" justifyLastLine="1"/>
    </xf>
    <xf numFmtId="3" fontId="4" fillId="0" borderId="90" xfId="1" applyNumberFormat="1" applyFont="1" applyFill="1" applyBorder="1" applyAlignment="1" applyProtection="1">
      <alignment vertical="center"/>
    </xf>
    <xf numFmtId="3" fontId="4" fillId="0" borderId="74" xfId="1" applyNumberFormat="1" applyFont="1" applyFill="1" applyBorder="1" applyAlignment="1" applyProtection="1">
      <alignment vertical="center"/>
    </xf>
    <xf numFmtId="3" fontId="4" fillId="0" borderId="74" xfId="1" applyNumberFormat="1" applyFont="1" applyFill="1" applyBorder="1" applyAlignment="1" applyProtection="1">
      <alignment vertical="center" shrinkToFit="1"/>
    </xf>
    <xf numFmtId="3" fontId="4" fillId="0" borderId="6" xfId="1" applyNumberFormat="1" applyFont="1" applyFill="1" applyBorder="1" applyAlignment="1" applyProtection="1">
      <alignment vertical="center"/>
    </xf>
    <xf numFmtId="3" fontId="4" fillId="0" borderId="53" xfId="1" applyNumberFormat="1" applyFont="1" applyFill="1" applyBorder="1" applyAlignment="1" applyProtection="1">
      <alignment vertical="center"/>
    </xf>
    <xf numFmtId="38" fontId="4" fillId="0" borderId="83" xfId="2" applyFont="1" applyFill="1" applyBorder="1" applyAlignment="1">
      <alignment vertical="center"/>
    </xf>
    <xf numFmtId="38" fontId="4" fillId="2" borderId="4" xfId="2" applyFont="1" applyFill="1" applyBorder="1" applyAlignment="1">
      <alignment vertical="center" wrapText="1"/>
    </xf>
    <xf numFmtId="38" fontId="4" fillId="0" borderId="147" xfId="2" applyFont="1" applyFill="1" applyBorder="1" applyAlignment="1">
      <alignment horizontal="center" vertical="center"/>
    </xf>
    <xf numFmtId="38" fontId="4" fillId="0" borderId="53" xfId="2" quotePrefix="1" applyFont="1" applyFill="1" applyBorder="1" applyAlignment="1">
      <alignment horizontal="center" vertical="center" shrinkToFit="1"/>
    </xf>
    <xf numFmtId="38" fontId="4" fillId="0" borderId="53" xfId="2" applyFont="1" applyFill="1" applyBorder="1" applyAlignment="1">
      <alignment vertical="center"/>
    </xf>
    <xf numFmtId="38" fontId="16" fillId="0" borderId="13" xfId="2" applyFont="1" applyFill="1" applyBorder="1" applyAlignment="1">
      <alignment vertical="center" wrapText="1"/>
    </xf>
    <xf numFmtId="38" fontId="4" fillId="0" borderId="13" xfId="2" applyFont="1" applyFill="1" applyBorder="1" applyAlignment="1">
      <alignment vertical="center" wrapText="1"/>
    </xf>
    <xf numFmtId="38" fontId="4" fillId="0" borderId="53" xfId="2" applyFont="1" applyFill="1" applyBorder="1" applyAlignment="1">
      <alignment horizontal="center" vertical="center"/>
    </xf>
    <xf numFmtId="38" fontId="4" fillId="0" borderId="53" xfId="2" applyFont="1" applyFill="1" applyBorder="1" applyAlignment="1">
      <alignment vertical="center" shrinkToFit="1"/>
    </xf>
    <xf numFmtId="38" fontId="4" fillId="0" borderId="53" xfId="2" applyFont="1" applyFill="1" applyBorder="1" applyAlignment="1">
      <alignment horizontal="distributed" vertical="center"/>
    </xf>
    <xf numFmtId="38" fontId="4" fillId="0" borderId="96" xfId="2" applyFont="1" applyFill="1" applyBorder="1" applyAlignment="1">
      <alignment horizontal="center" vertical="center"/>
    </xf>
    <xf numFmtId="178" fontId="35" fillId="0" borderId="0" xfId="2" applyNumberFormat="1" applyFont="1" applyFill="1" applyBorder="1" applyAlignment="1">
      <alignment vertical="center"/>
    </xf>
    <xf numFmtId="38" fontId="60" fillId="0" borderId="0" xfId="2" applyFont="1" applyFill="1" applyBorder="1" applyAlignment="1">
      <alignment horizontal="center" vertical="center"/>
    </xf>
    <xf numFmtId="178" fontId="35" fillId="0" borderId="4" xfId="2" applyNumberFormat="1" applyFont="1" applyFill="1" applyBorder="1" applyAlignment="1">
      <alignment vertical="center"/>
    </xf>
    <xf numFmtId="38" fontId="60" fillId="0" borderId="4" xfId="2" applyFont="1" applyFill="1" applyBorder="1" applyAlignment="1">
      <alignment horizontal="center" vertical="center" wrapText="1"/>
    </xf>
    <xf numFmtId="178" fontId="5" fillId="0" borderId="0" xfId="2" applyNumberFormat="1" applyFont="1" applyFill="1" applyBorder="1" applyAlignment="1">
      <alignment vertical="center"/>
    </xf>
    <xf numFmtId="38" fontId="5" fillId="0" borderId="0" xfId="13" applyFont="1" applyFill="1" applyAlignment="1">
      <alignment vertical="center" shrinkToFit="1"/>
    </xf>
    <xf numFmtId="0" fontId="5" fillId="0" borderId="4" xfId="1" applyFont="1" applyFill="1" applyBorder="1" applyAlignment="1">
      <alignment horizontal="right" vertical="center"/>
    </xf>
    <xf numFmtId="178" fontId="5" fillId="0" borderId="3" xfId="2" applyNumberFormat="1" applyFont="1" applyFill="1" applyBorder="1" applyAlignment="1">
      <alignment horizontal="right" vertical="center"/>
    </xf>
    <xf numFmtId="57" fontId="2" fillId="0" borderId="3" xfId="1" applyNumberFormat="1" applyFont="1" applyFill="1" applyBorder="1" applyAlignment="1">
      <alignment horizontal="center" vertical="center"/>
    </xf>
    <xf numFmtId="38" fontId="5" fillId="0" borderId="3" xfId="2" applyFont="1" applyFill="1" applyBorder="1" applyAlignment="1">
      <alignment horizontal="left" vertical="center"/>
    </xf>
    <xf numFmtId="0" fontId="5" fillId="0" borderId="13" xfId="1" applyFont="1" applyFill="1" applyBorder="1" applyAlignment="1">
      <alignment horizontal="right" vertical="center" wrapText="1"/>
    </xf>
    <xf numFmtId="0" fontId="5" fillId="0" borderId="5" xfId="1" applyFont="1" applyFill="1" applyBorder="1" applyAlignment="1">
      <alignment horizontal="right" vertical="center" wrapText="1"/>
    </xf>
    <xf numFmtId="0" fontId="2" fillId="0" borderId="7" xfId="1" applyFont="1" applyFill="1" applyBorder="1" applyAlignment="1">
      <alignment horizontal="center" vertical="center" wrapText="1"/>
    </xf>
    <xf numFmtId="0" fontId="2" fillId="0" borderId="11" xfId="1" applyFont="1" applyFill="1" applyBorder="1" applyAlignment="1">
      <alignment horizontal="center" vertical="center" wrapText="1"/>
    </xf>
    <xf numFmtId="38" fontId="5" fillId="0" borderId="72" xfId="2" applyFont="1" applyFill="1" applyBorder="1" applyAlignment="1">
      <alignment horizontal="distributed" vertical="center" justifyLastLine="1"/>
    </xf>
    <xf numFmtId="40" fontId="5" fillId="0" borderId="4" xfId="13" applyNumberFormat="1" applyFont="1" applyFill="1" applyBorder="1" applyAlignment="1">
      <alignment vertical="center" shrinkToFit="1"/>
    </xf>
    <xf numFmtId="40" fontId="5" fillId="0" borderId="69" xfId="13" applyNumberFormat="1" applyFont="1" applyFill="1" applyBorder="1" applyAlignment="1">
      <alignment vertical="center" shrinkToFit="1"/>
    </xf>
    <xf numFmtId="40" fontId="5" fillId="0" borderId="83" xfId="13" applyNumberFormat="1" applyFont="1" applyFill="1" applyBorder="1" applyAlignment="1">
      <alignment vertical="center" shrinkToFit="1"/>
    </xf>
    <xf numFmtId="40" fontId="5" fillId="0" borderId="64" xfId="13" applyNumberFormat="1" applyFont="1" applyFill="1" applyBorder="1" applyAlignment="1">
      <alignment vertical="center" shrinkToFit="1"/>
    </xf>
    <xf numFmtId="38" fontId="5" fillId="0" borderId="4" xfId="13" applyFont="1" applyFill="1" applyBorder="1" applyAlignment="1">
      <alignment horizontal="center" vertical="center" shrinkToFit="1"/>
    </xf>
    <xf numFmtId="38" fontId="5" fillId="0" borderId="3" xfId="13" applyFont="1" applyFill="1" applyBorder="1" applyAlignment="1">
      <alignment horizontal="center" vertical="center" shrinkToFit="1"/>
    </xf>
    <xf numFmtId="38" fontId="4" fillId="0" borderId="3" xfId="13" applyFont="1" applyFill="1" applyBorder="1" applyAlignment="1">
      <alignment horizontal="center" vertical="center" shrinkToFit="1"/>
    </xf>
    <xf numFmtId="38" fontId="11" fillId="0" borderId="148" xfId="2" applyFont="1" applyFill="1" applyBorder="1" applyAlignment="1">
      <alignment horizontal="right" vertical="center"/>
    </xf>
    <xf numFmtId="38" fontId="5" fillId="0" borderId="4" xfId="13" applyFont="1" applyFill="1" applyBorder="1" applyAlignment="1">
      <alignment vertical="center" shrinkToFit="1"/>
    </xf>
    <xf numFmtId="38" fontId="5" fillId="0" borderId="69" xfId="13" applyFont="1" applyFill="1" applyBorder="1" applyAlignment="1">
      <alignment vertical="center" shrinkToFit="1"/>
    </xf>
    <xf numFmtId="38" fontId="5" fillId="0" borderId="83" xfId="13" applyFont="1" applyFill="1" applyBorder="1" applyAlignment="1">
      <alignment vertical="center" shrinkToFit="1"/>
    </xf>
    <xf numFmtId="38" fontId="7" fillId="0" borderId="0" xfId="13" applyFont="1" applyFill="1" applyAlignment="1">
      <alignment vertical="center" shrinkToFit="1"/>
    </xf>
    <xf numFmtId="38" fontId="5" fillId="0" borderId="0" xfId="2" quotePrefix="1" applyFont="1" applyFill="1" applyBorder="1" applyAlignment="1">
      <alignment vertical="center" shrinkToFit="1"/>
    </xf>
    <xf numFmtId="38" fontId="4" fillId="0" borderId="4" xfId="13" applyFont="1" applyFill="1" applyBorder="1" applyAlignment="1">
      <alignment horizontal="right" vertical="center" shrinkToFit="1"/>
    </xf>
    <xf numFmtId="40" fontId="4" fillId="0" borderId="4" xfId="13" applyNumberFormat="1" applyFont="1" applyFill="1" applyBorder="1" applyAlignment="1">
      <alignment vertical="center" shrinkToFit="1"/>
    </xf>
    <xf numFmtId="57" fontId="4" fillId="0" borderId="4" xfId="2" quotePrefix="1" applyNumberFormat="1" applyFont="1" applyFill="1" applyBorder="1" applyAlignment="1">
      <alignment horizontal="center" vertical="center" shrinkToFit="1"/>
    </xf>
    <xf numFmtId="38" fontId="4" fillId="0" borderId="4" xfId="13" applyFont="1" applyFill="1" applyBorder="1" applyAlignment="1">
      <alignment vertical="center" shrinkToFit="1"/>
    </xf>
    <xf numFmtId="38" fontId="4" fillId="0" borderId="4" xfId="13" applyFont="1" applyFill="1" applyBorder="1" applyAlignment="1">
      <alignment horizontal="right" vertical="center"/>
    </xf>
    <xf numFmtId="57" fontId="4" fillId="0" borderId="4" xfId="2" applyNumberFormat="1" applyFont="1" applyFill="1" applyBorder="1" applyAlignment="1">
      <alignment horizontal="center" vertical="center"/>
    </xf>
    <xf numFmtId="38" fontId="4" fillId="0" borderId="4" xfId="2" applyFont="1" applyFill="1" applyBorder="1" applyAlignment="1">
      <alignment vertical="center" wrapText="1" shrinkToFit="1"/>
    </xf>
    <xf numFmtId="179" fontId="5" fillId="0" borderId="4" xfId="1" applyNumberFormat="1" applyFont="1" applyFill="1" applyBorder="1" applyAlignment="1">
      <alignment horizontal="right" vertical="center"/>
    </xf>
    <xf numFmtId="57" fontId="5" fillId="0" borderId="3" xfId="1" applyNumberFormat="1" applyFont="1" applyFill="1" applyBorder="1" applyAlignment="1">
      <alignment horizontal="center" vertical="center" shrinkToFit="1"/>
    </xf>
    <xf numFmtId="38" fontId="5" fillId="0" borderId="63" xfId="2" applyFont="1" applyFill="1" applyBorder="1" applyAlignment="1">
      <alignment horizontal="distributed" vertical="center" justifyLastLine="1"/>
    </xf>
    <xf numFmtId="38" fontId="5" fillId="0" borderId="11" xfId="2" applyFont="1" applyFill="1" applyBorder="1" applyAlignment="1">
      <alignment horizontal="distributed" vertical="center" justifyLastLine="1"/>
    </xf>
    <xf numFmtId="179" fontId="2" fillId="0" borderId="4" xfId="1" applyNumberFormat="1" applyFont="1" applyFill="1" applyBorder="1" applyAlignment="1">
      <alignment horizontal="right" vertical="center"/>
    </xf>
    <xf numFmtId="38" fontId="5" fillId="0" borderId="122" xfId="2" applyFont="1" applyFill="1" applyBorder="1" applyAlignment="1">
      <alignment vertical="center"/>
    </xf>
    <xf numFmtId="178" fontId="4" fillId="0" borderId="76" xfId="2" applyNumberFormat="1" applyFont="1" applyFill="1" applyBorder="1" applyAlignment="1">
      <alignment horizontal="right" vertical="center"/>
    </xf>
    <xf numFmtId="178" fontId="4" fillId="0" borderId="53" xfId="2" applyNumberFormat="1" applyFont="1" applyFill="1" applyBorder="1" applyAlignment="1">
      <alignment horizontal="right" vertical="center"/>
    </xf>
    <xf numFmtId="38" fontId="4" fillId="0" borderId="69" xfId="2" quotePrefix="1" applyFont="1" applyFill="1" applyBorder="1" applyAlignment="1">
      <alignment horizontal="center" vertical="center"/>
    </xf>
    <xf numFmtId="38" fontId="4" fillId="0" borderId="73" xfId="2" applyFont="1" applyFill="1" applyBorder="1" applyAlignment="1">
      <alignment horizontal="distributed" vertical="center" justifyLastLine="1"/>
    </xf>
    <xf numFmtId="3" fontId="16" fillId="2" borderId="4" xfId="12" applyNumberFormat="1" applyFont="1" applyFill="1" applyBorder="1" applyAlignment="1">
      <alignment vertical="center" shrinkToFit="1"/>
    </xf>
    <xf numFmtId="38" fontId="16" fillId="2" borderId="4" xfId="2" applyFont="1" applyFill="1" applyBorder="1" applyAlignment="1">
      <alignment horizontal="center" vertical="center" shrinkToFit="1"/>
    </xf>
    <xf numFmtId="38" fontId="16" fillId="2" borderId="4" xfId="2" quotePrefix="1" applyFont="1" applyFill="1" applyBorder="1" applyAlignment="1">
      <alignment horizontal="center" vertical="center" shrinkToFit="1"/>
    </xf>
    <xf numFmtId="38" fontId="16" fillId="2" borderId="4" xfId="2" applyFont="1" applyFill="1" applyBorder="1" applyAlignment="1">
      <alignment horizontal="distributed" vertical="center" wrapText="1"/>
    </xf>
    <xf numFmtId="38" fontId="15" fillId="2" borderId="4" xfId="2" applyFont="1" applyFill="1" applyBorder="1" applyAlignment="1">
      <alignment vertical="center" wrapText="1"/>
    </xf>
    <xf numFmtId="38" fontId="16" fillId="2" borderId="4" xfId="2" applyFont="1" applyFill="1" applyBorder="1" applyAlignment="1">
      <alignment horizontal="distributed" vertical="center"/>
    </xf>
    <xf numFmtId="0" fontId="16" fillId="2" borderId="4" xfId="1" applyFont="1" applyFill="1" applyBorder="1" applyAlignment="1">
      <alignment horizontal="center" vertical="center" shrinkToFit="1"/>
    </xf>
    <xf numFmtId="0" fontId="16" fillId="2" borderId="4" xfId="1" applyFont="1" applyFill="1" applyBorder="1" applyAlignment="1">
      <alignment horizontal="left" vertical="center" wrapText="1"/>
    </xf>
    <xf numFmtId="0" fontId="4" fillId="0" borderId="4" xfId="2" applyNumberFormat="1" applyFont="1" applyFill="1" applyBorder="1" applyAlignment="1">
      <alignment horizontal="center" vertical="center" shrinkToFit="1"/>
    </xf>
    <xf numFmtId="38" fontId="4" fillId="0" borderId="4" xfId="2" applyFont="1" applyFill="1" applyBorder="1" applyAlignment="1">
      <alignment horizontal="left" vertical="center"/>
    </xf>
    <xf numFmtId="38" fontId="11" fillId="0" borderId="3" xfId="2" applyFont="1" applyFill="1" applyBorder="1" applyAlignment="1">
      <alignment horizontal="distributed" vertical="center" shrinkToFit="1"/>
    </xf>
    <xf numFmtId="38" fontId="11" fillId="0" borderId="3" xfId="2" applyFont="1" applyFill="1" applyBorder="1" applyAlignment="1">
      <alignment horizontal="distributed" vertical="center"/>
    </xf>
    <xf numFmtId="0" fontId="4" fillId="0" borderId="4" xfId="2" applyNumberFormat="1" applyFont="1" applyFill="1" applyBorder="1" applyAlignment="1">
      <alignment horizontal="distributed" vertical="center" wrapText="1" justifyLastLine="1"/>
    </xf>
    <xf numFmtId="0" fontId="2" fillId="0" borderId="0" xfId="1" applyNumberFormat="1" applyFont="1" applyBorder="1" applyAlignment="1">
      <alignment vertical="center"/>
    </xf>
    <xf numFmtId="178" fontId="4" fillId="0" borderId="69" xfId="2" applyNumberFormat="1" applyFont="1" applyFill="1" applyBorder="1" applyAlignment="1">
      <alignment vertical="center" shrinkToFit="1"/>
    </xf>
    <xf numFmtId="57" fontId="4" fillId="0" borderId="84" xfId="2" applyNumberFormat="1" applyFont="1" applyFill="1" applyBorder="1" applyAlignment="1">
      <alignment horizontal="center" vertical="center" shrinkToFit="1"/>
    </xf>
    <xf numFmtId="38" fontId="4" fillId="0" borderId="69" xfId="2" applyFont="1" applyFill="1" applyBorder="1" applyAlignment="1">
      <alignment horizontal="left" vertical="center" shrinkToFit="1"/>
    </xf>
    <xf numFmtId="178" fontId="4" fillId="2" borderId="69" xfId="2" applyNumberFormat="1" applyFont="1" applyFill="1" applyBorder="1" applyAlignment="1">
      <alignment vertical="center" shrinkToFit="1"/>
    </xf>
    <xf numFmtId="57" fontId="4" fillId="2" borderId="84" xfId="2" applyNumberFormat="1" applyFont="1" applyFill="1" applyBorder="1" applyAlignment="1">
      <alignment horizontal="center" vertical="center" shrinkToFit="1"/>
    </xf>
    <xf numFmtId="38" fontId="4" fillId="2" borderId="76" xfId="2" applyFont="1" applyFill="1" applyBorder="1" applyAlignment="1">
      <alignment horizontal="left" vertical="center" shrinkToFit="1"/>
    </xf>
    <xf numFmtId="178" fontId="4" fillId="0" borderId="61" xfId="2" applyNumberFormat="1" applyFont="1" applyFill="1" applyBorder="1" applyAlignment="1">
      <alignment vertical="center" shrinkToFit="1"/>
    </xf>
    <xf numFmtId="57" fontId="4" fillId="0" borderId="5" xfId="2" applyNumberFormat="1" applyFont="1" applyFill="1" applyBorder="1" applyAlignment="1">
      <alignment horizontal="center" vertical="center" shrinkToFit="1"/>
    </xf>
    <xf numFmtId="38" fontId="4" fillId="0" borderId="85" xfId="2" applyFont="1" applyFill="1" applyBorder="1" applyAlignment="1">
      <alignment horizontal="left" vertical="center" shrinkToFit="1"/>
    </xf>
    <xf numFmtId="38" fontId="4" fillId="0" borderId="84" xfId="2" applyFont="1" applyFill="1" applyBorder="1" applyAlignment="1">
      <alignment horizontal="distributed" vertical="center"/>
    </xf>
    <xf numFmtId="178" fontId="4" fillId="0" borderId="85" xfId="2" applyNumberFormat="1" applyFont="1" applyFill="1" applyBorder="1" applyAlignment="1">
      <alignment vertical="center" shrinkToFit="1"/>
    </xf>
    <xf numFmtId="38" fontId="4" fillId="0" borderId="76" xfId="2" applyFont="1" applyFill="1" applyBorder="1" applyAlignment="1">
      <alignment horizontal="left" vertical="center" shrinkToFit="1"/>
    </xf>
    <xf numFmtId="178" fontId="4" fillId="0" borderId="76" xfId="2" applyNumberFormat="1" applyFont="1" applyFill="1" applyBorder="1" applyAlignment="1">
      <alignment vertical="center" shrinkToFit="1"/>
    </xf>
    <xf numFmtId="178" fontId="4" fillId="0" borderId="149" xfId="2" applyNumberFormat="1" applyFont="1" applyFill="1" applyBorder="1" applyAlignment="1">
      <alignment vertical="center" shrinkToFit="1"/>
    </xf>
    <xf numFmtId="0" fontId="4" fillId="0" borderId="84" xfId="2" applyNumberFormat="1" applyFont="1" applyFill="1" applyBorder="1" applyAlignment="1">
      <alignment horizontal="distributed" vertical="center" wrapText="1" justifyLastLine="1"/>
    </xf>
    <xf numFmtId="38" fontId="8" fillId="0" borderId="0" xfId="2" applyFont="1" applyFill="1" applyAlignment="1">
      <alignment horizontal="center" vertical="center"/>
    </xf>
    <xf numFmtId="194" fontId="5" fillId="0" borderId="4" xfId="2" applyNumberFormat="1" applyFont="1" applyFill="1" applyBorder="1" applyAlignment="1">
      <alignment horizontal="right" vertical="center"/>
    </xf>
    <xf numFmtId="194" fontId="5" fillId="0" borderId="3" xfId="2" applyNumberFormat="1" applyFont="1" applyFill="1" applyBorder="1" applyAlignment="1">
      <alignment horizontal="right" vertical="center"/>
    </xf>
    <xf numFmtId="215" fontId="5" fillId="0" borderId="4" xfId="1" applyNumberFormat="1" applyFont="1" applyFill="1" applyBorder="1" applyAlignment="1">
      <alignment horizontal="right" vertical="center"/>
    </xf>
    <xf numFmtId="57" fontId="5" fillId="0" borderId="4" xfId="1" applyNumberFormat="1" applyFont="1" applyFill="1" applyBorder="1" applyAlignment="1">
      <alignment horizontal="center" vertical="center"/>
    </xf>
    <xf numFmtId="0" fontId="5" fillId="0" borderId="4" xfId="1" applyFont="1" applyFill="1" applyBorder="1" applyAlignment="1">
      <alignment vertical="center" shrinkToFit="1"/>
    </xf>
    <xf numFmtId="179" fontId="4" fillId="0" borderId="4" xfId="2" applyNumberFormat="1" applyFont="1" applyFill="1" applyBorder="1" applyAlignment="1">
      <alignment horizontal="distributed" vertical="center" justifyLastLine="1"/>
    </xf>
    <xf numFmtId="179" fontId="11" fillId="0" borderId="4" xfId="2" applyNumberFormat="1" applyFont="1" applyFill="1" applyBorder="1" applyAlignment="1">
      <alignment horizontal="distributed" vertical="center" justifyLastLine="1"/>
    </xf>
    <xf numFmtId="179" fontId="4" fillId="0" borderId="4" xfId="2" applyNumberFormat="1" applyFont="1" applyFill="1" applyBorder="1" applyAlignment="1">
      <alignment horizontal="distributed" vertical="center" wrapText="1" justifyLastLine="1" shrinkToFit="1"/>
    </xf>
    <xf numFmtId="0" fontId="5" fillId="0" borderId="6" xfId="1" applyFont="1" applyFill="1" applyBorder="1" applyAlignment="1">
      <alignment vertical="center" justifyLastLine="1"/>
    </xf>
    <xf numFmtId="179" fontId="5" fillId="0" borderId="4" xfId="2" applyNumberFormat="1" applyFont="1" applyFill="1" applyBorder="1" applyAlignment="1">
      <alignment vertical="center" shrinkToFit="1"/>
    </xf>
    <xf numFmtId="178" fontId="6" fillId="0" borderId="83" xfId="2" applyNumberFormat="1" applyFont="1" applyFill="1" applyBorder="1" applyAlignment="1">
      <alignment horizontal="right" vertical="center"/>
    </xf>
    <xf numFmtId="38" fontId="22" fillId="0" borderId="83" xfId="2" applyFont="1" applyFill="1" applyBorder="1" applyAlignment="1">
      <alignment horizontal="distributed" vertical="center" wrapText="1"/>
    </xf>
    <xf numFmtId="38" fontId="15" fillId="0" borderId="83" xfId="2" applyFont="1" applyFill="1" applyBorder="1" applyAlignment="1">
      <alignment horizontal="distributed" vertical="center" wrapText="1" justifyLastLine="1" shrinkToFit="1"/>
    </xf>
    <xf numFmtId="38" fontId="4" fillId="0" borderId="83" xfId="2" applyFont="1" applyFill="1" applyBorder="1" applyAlignment="1">
      <alignment horizontal="distributed" vertical="center" wrapText="1" justifyLastLine="1"/>
    </xf>
    <xf numFmtId="38" fontId="5" fillId="0" borderId="57" xfId="2" applyFont="1" applyFill="1" applyBorder="1" applyAlignment="1">
      <alignment vertical="center" shrinkToFit="1"/>
    </xf>
    <xf numFmtId="203" fontId="5" fillId="0" borderId="7" xfId="2" applyNumberFormat="1" applyFont="1" applyFill="1" applyBorder="1" applyAlignment="1">
      <alignment vertical="center" shrinkToFit="1"/>
    </xf>
    <xf numFmtId="40" fontId="5" fillId="0" borderId="4" xfId="13" applyNumberFormat="1" applyFont="1" applyFill="1" applyBorder="1" applyAlignment="1">
      <alignment horizontal="center" vertical="center" shrinkToFit="1"/>
    </xf>
    <xf numFmtId="38" fontId="5" fillId="0" borderId="76" xfId="2" quotePrefix="1" applyFont="1" applyFill="1" applyBorder="1" applyAlignment="1">
      <alignment horizontal="center" vertical="center" shrinkToFit="1"/>
    </xf>
    <xf numFmtId="38" fontId="5" fillId="0" borderId="53" xfId="2" applyFont="1" applyFill="1" applyBorder="1" applyAlignment="1">
      <alignment horizontal="left" vertical="center" shrinkToFit="1"/>
    </xf>
    <xf numFmtId="203" fontId="5" fillId="0" borderId="68" xfId="2" applyNumberFormat="1" applyFont="1" applyFill="1" applyBorder="1" applyAlignment="1">
      <alignment horizontal="right" vertical="center"/>
    </xf>
    <xf numFmtId="203" fontId="5" fillId="0" borderId="69" xfId="2" applyNumberFormat="1" applyFont="1" applyFill="1" applyBorder="1" applyAlignment="1">
      <alignment horizontal="right" vertical="center"/>
    </xf>
    <xf numFmtId="203" fontId="5" fillId="0" borderId="80" xfId="2" applyNumberFormat="1" applyFont="1" applyFill="1" applyBorder="1" applyAlignment="1">
      <alignment horizontal="right" vertical="center"/>
    </xf>
    <xf numFmtId="38" fontId="5" fillId="0" borderId="80" xfId="2" applyFont="1" applyFill="1" applyBorder="1" applyAlignment="1">
      <alignment horizontal="distributed" vertical="center"/>
    </xf>
    <xf numFmtId="38" fontId="11" fillId="0" borderId="9" xfId="2" applyFont="1" applyFill="1" applyBorder="1" applyAlignment="1">
      <alignment horizontal="center" vertical="center" shrinkToFit="1"/>
    </xf>
    <xf numFmtId="38" fontId="5" fillId="0" borderId="111" xfId="2" applyFont="1" applyFill="1" applyBorder="1" applyAlignment="1">
      <alignment horizontal="center" vertical="center" shrinkToFit="1"/>
    </xf>
    <xf numFmtId="38" fontId="5" fillId="0" borderId="69" xfId="2" applyFont="1" applyFill="1" applyBorder="1" applyAlignment="1">
      <alignment horizontal="center" vertical="center" shrinkToFit="1"/>
    </xf>
    <xf numFmtId="203" fontId="5" fillId="0" borderId="92" xfId="2" applyNumberFormat="1" applyFont="1" applyFill="1" applyBorder="1" applyAlignment="1">
      <alignment horizontal="right" vertical="center"/>
    </xf>
    <xf numFmtId="38" fontId="5" fillId="0" borderId="5" xfId="2" applyFont="1" applyFill="1" applyBorder="1" applyAlignment="1">
      <alignment horizontal="center" vertical="center" shrinkToFit="1"/>
    </xf>
    <xf numFmtId="203" fontId="5" fillId="0" borderId="64" xfId="2" applyNumberFormat="1" applyFont="1" applyFill="1" applyBorder="1" applyAlignment="1">
      <alignment horizontal="right" vertical="center"/>
    </xf>
    <xf numFmtId="38" fontId="11" fillId="0" borderId="73" xfId="2" applyFont="1" applyFill="1" applyBorder="1" applyAlignment="1">
      <alignment horizontal="distributed" vertical="center" wrapText="1" justifyLastLine="1"/>
    </xf>
    <xf numFmtId="38" fontId="11" fillId="0" borderId="84" xfId="2" applyFont="1" applyFill="1" applyBorder="1" applyAlignment="1">
      <alignment horizontal="distributed" vertical="center" wrapText="1" justifyLastLine="1" shrinkToFit="1"/>
    </xf>
    <xf numFmtId="38" fontId="11" fillId="0" borderId="72" xfId="2" applyFont="1" applyFill="1" applyBorder="1" applyAlignment="1">
      <alignment horizontal="distributed" vertical="center" wrapText="1" justifyLastLine="1"/>
    </xf>
    <xf numFmtId="38" fontId="5" fillId="0" borderId="85" xfId="2" applyFont="1" applyFill="1" applyBorder="1" applyAlignment="1">
      <alignment horizontal="center" vertical="center" shrinkToFit="1"/>
    </xf>
    <xf numFmtId="38" fontId="5" fillId="0" borderId="0" xfId="2" quotePrefix="1" applyFont="1" applyFill="1" applyBorder="1" applyAlignment="1">
      <alignment horizontal="center" vertical="center" shrinkToFit="1"/>
    </xf>
    <xf numFmtId="40" fontId="4" fillId="0" borderId="4" xfId="13" applyNumberFormat="1" applyFont="1" applyFill="1" applyBorder="1" applyAlignment="1">
      <alignment horizontal="right" vertical="center" shrinkToFit="1"/>
    </xf>
    <xf numFmtId="40" fontId="4" fillId="0" borderId="4" xfId="2" applyNumberFormat="1" applyFont="1" applyFill="1" applyBorder="1" applyAlignment="1">
      <alignment horizontal="right" vertical="center" shrinkToFit="1"/>
    </xf>
    <xf numFmtId="40" fontId="5" fillId="0" borderId="0" xfId="2" applyNumberFormat="1" applyFont="1" applyFill="1" applyAlignment="1">
      <alignment vertical="center"/>
    </xf>
    <xf numFmtId="202" fontId="5" fillId="0" borderId="4" xfId="2" applyNumberFormat="1" applyFont="1" applyFill="1" applyBorder="1" applyAlignment="1">
      <alignment vertical="center"/>
    </xf>
    <xf numFmtId="57" fontId="5" fillId="0" borderId="4" xfId="1" applyNumberFormat="1" applyFont="1" applyFill="1" applyBorder="1" applyAlignment="1">
      <alignment horizontal="center" vertical="center" shrinkToFit="1"/>
    </xf>
    <xf numFmtId="0" fontId="5" fillId="0" borderId="4" xfId="1" applyFont="1" applyFill="1" applyBorder="1" applyAlignment="1">
      <alignment horizontal="left" vertical="center" shrinkToFit="1"/>
    </xf>
    <xf numFmtId="0" fontId="5" fillId="0" borderId="1" xfId="1" applyFont="1" applyFill="1" applyBorder="1" applyAlignment="1">
      <alignment horizontal="center" vertical="center" shrinkToFit="1"/>
    </xf>
    <xf numFmtId="0" fontId="5" fillId="0" borderId="69" xfId="1" applyFont="1" applyFill="1" applyBorder="1" applyAlignment="1">
      <alignment horizontal="distributed" vertical="center"/>
    </xf>
    <xf numFmtId="0" fontId="5" fillId="0" borderId="83" xfId="1" applyFont="1" applyFill="1" applyBorder="1" applyAlignment="1">
      <alignment horizontal="center" vertical="center" shrinkToFit="1"/>
    </xf>
    <xf numFmtId="0" fontId="5" fillId="0" borderId="76" xfId="1" applyFont="1" applyFill="1" applyBorder="1" applyAlignment="1">
      <alignment horizontal="distributed" vertical="center"/>
    </xf>
    <xf numFmtId="0" fontId="5" fillId="0" borderId="53" xfId="1" applyFont="1" applyFill="1" applyBorder="1" applyAlignment="1">
      <alignment horizontal="center" vertical="center" shrinkToFit="1"/>
    </xf>
    <xf numFmtId="203" fontId="5" fillId="2" borderId="4" xfId="1" applyNumberFormat="1" applyFont="1" applyFill="1" applyBorder="1" applyAlignment="1">
      <alignment vertical="center"/>
    </xf>
    <xf numFmtId="189" fontId="5" fillId="0" borderId="4" xfId="2" applyNumberFormat="1" applyFont="1" applyFill="1" applyBorder="1" applyAlignment="1">
      <alignment vertical="center"/>
    </xf>
    <xf numFmtId="57" fontId="5" fillId="0" borderId="67" xfId="1" applyNumberFormat="1" applyFont="1" applyFill="1" applyBorder="1" applyAlignment="1">
      <alignment horizontal="center" vertical="center" shrinkToFit="1"/>
    </xf>
    <xf numFmtId="0" fontId="5" fillId="0" borderId="3" xfId="1" applyFont="1" applyFill="1" applyBorder="1" applyAlignment="1">
      <alignment vertical="center" shrinkToFit="1"/>
    </xf>
    <xf numFmtId="178" fontId="5" fillId="2" borderId="4" xfId="2" applyNumberFormat="1" applyFont="1" applyFill="1" applyBorder="1" applyAlignment="1">
      <alignment vertical="center"/>
    </xf>
    <xf numFmtId="203" fontId="5" fillId="2" borderId="13" xfId="1" applyNumberFormat="1" applyFont="1" applyFill="1" applyBorder="1" applyAlignment="1">
      <alignment vertical="center"/>
    </xf>
    <xf numFmtId="203" fontId="5" fillId="0" borderId="13" xfId="1" applyNumberFormat="1" applyFont="1" applyFill="1" applyBorder="1" applyAlignment="1">
      <alignment vertical="center"/>
    </xf>
    <xf numFmtId="189" fontId="5" fillId="0" borderId="13" xfId="2" applyNumberFormat="1" applyFont="1" applyFill="1" applyBorder="1" applyAlignment="1">
      <alignment vertical="center"/>
    </xf>
    <xf numFmtId="0" fontId="5" fillId="0" borderId="13" xfId="1" applyFont="1" applyFill="1" applyBorder="1" applyAlignment="1">
      <alignment horizontal="center" vertical="center"/>
    </xf>
    <xf numFmtId="57" fontId="5" fillId="0" borderId="86" xfId="1" applyNumberFormat="1" applyFont="1" applyFill="1" applyBorder="1" applyAlignment="1">
      <alignment horizontal="center" vertical="center" shrinkToFit="1"/>
    </xf>
    <xf numFmtId="0" fontId="5" fillId="0" borderId="57" xfId="1" applyFont="1" applyFill="1" applyBorder="1" applyAlignment="1">
      <alignment horizontal="left" vertical="center" shrinkToFit="1"/>
    </xf>
    <xf numFmtId="0" fontId="5" fillId="0" borderId="57" xfId="1" applyFont="1" applyFill="1" applyBorder="1" applyAlignment="1">
      <alignment horizontal="center" vertical="center" shrinkToFit="1"/>
    </xf>
    <xf numFmtId="0" fontId="5" fillId="0" borderId="7" xfId="1" applyFont="1" applyFill="1" applyBorder="1" applyAlignment="1">
      <alignment horizontal="distributed" vertical="center"/>
    </xf>
    <xf numFmtId="0" fontId="14" fillId="0" borderId="4" xfId="1" applyFont="1" applyFill="1" applyBorder="1" applyAlignment="1">
      <alignment horizontal="distributed" vertical="center" wrapText="1" justifyLastLine="1"/>
    </xf>
    <xf numFmtId="57" fontId="5" fillId="0" borderId="0" xfId="1" applyNumberFormat="1" applyFont="1" applyFill="1" applyBorder="1" applyAlignment="1">
      <alignment horizontal="center" vertical="center"/>
    </xf>
    <xf numFmtId="211" fontId="4" fillId="0" borderId="0" xfId="2" applyNumberFormat="1" applyFont="1" applyFill="1" applyBorder="1" applyAlignment="1">
      <alignment horizontal="left" vertical="center"/>
    </xf>
    <xf numFmtId="197" fontId="4" fillId="0" borderId="0" xfId="2" applyNumberFormat="1" applyFont="1" applyFill="1" applyBorder="1" applyAlignment="1">
      <alignment horizontal="left" vertical="center"/>
    </xf>
    <xf numFmtId="57" fontId="4" fillId="0" borderId="0" xfId="1" applyNumberFormat="1" applyFont="1" applyFill="1" applyBorder="1" applyAlignment="1">
      <alignment horizontal="left" vertical="center" shrinkToFit="1"/>
    </xf>
    <xf numFmtId="211" fontId="4" fillId="0" borderId="4" xfId="1" applyNumberFormat="1" applyFont="1" applyFill="1" applyBorder="1" applyAlignment="1">
      <alignment vertical="center"/>
    </xf>
    <xf numFmtId="197" fontId="16" fillId="0" borderId="4" xfId="1" applyNumberFormat="1" applyFont="1" applyFill="1" applyBorder="1" applyAlignment="1">
      <alignment vertical="center"/>
    </xf>
    <xf numFmtId="0" fontId="16" fillId="0" borderId="4" xfId="1" applyFont="1" applyFill="1" applyBorder="1" applyAlignment="1">
      <alignment horizontal="center" vertical="center" shrinkToFit="1"/>
    </xf>
    <xf numFmtId="0" fontId="16" fillId="0" borderId="1" xfId="1" applyFont="1" applyFill="1" applyBorder="1" applyAlignment="1">
      <alignment horizontal="center" vertical="center" shrinkToFit="1"/>
    </xf>
    <xf numFmtId="0" fontId="16" fillId="0" borderId="3" xfId="1" applyFont="1" applyFill="1" applyBorder="1" applyAlignment="1">
      <alignment horizontal="distributed" vertical="center"/>
    </xf>
    <xf numFmtId="211" fontId="4" fillId="0" borderId="4" xfId="1" applyNumberFormat="1" applyFont="1" applyFill="1" applyBorder="1" applyAlignment="1">
      <alignment horizontal="right" vertical="center"/>
    </xf>
    <xf numFmtId="0" fontId="16" fillId="0" borderId="7" xfId="1" applyFont="1" applyFill="1" applyBorder="1" applyAlignment="1">
      <alignment horizontal="distributed" vertical="center"/>
    </xf>
    <xf numFmtId="211" fontId="4" fillId="0" borderId="4" xfId="2" applyNumberFormat="1" applyFont="1" applyFill="1" applyBorder="1" applyAlignment="1">
      <alignment horizontal="right" vertical="center"/>
    </xf>
    <xf numFmtId="197" fontId="4" fillId="0" borderId="4" xfId="2" applyNumberFormat="1" applyFont="1" applyFill="1" applyBorder="1" applyAlignment="1">
      <alignment horizontal="right" vertical="center"/>
    </xf>
    <xf numFmtId="57" fontId="4" fillId="0" borderId="4" xfId="1" applyNumberFormat="1" applyFont="1" applyFill="1" applyBorder="1" applyAlignment="1">
      <alignment horizontal="center" vertical="center" shrinkToFit="1"/>
    </xf>
    <xf numFmtId="0" fontId="4" fillId="0" borderId="1" xfId="1" applyFont="1" applyFill="1" applyBorder="1" applyAlignment="1">
      <alignment horizontal="center" vertical="center" shrinkToFit="1"/>
    </xf>
    <xf numFmtId="2" fontId="5" fillId="0" borderId="0" xfId="1" applyNumberFormat="1" applyFont="1" applyFill="1" applyBorder="1" applyAlignment="1">
      <alignment vertical="center"/>
    </xf>
    <xf numFmtId="211" fontId="5" fillId="0" borderId="0" xfId="1" applyNumberFormat="1" applyFont="1" applyFill="1" applyBorder="1" applyAlignment="1">
      <alignment vertical="center"/>
    </xf>
    <xf numFmtId="192" fontId="5" fillId="0" borderId="0" xfId="1" applyNumberFormat="1" applyFont="1" applyFill="1" applyAlignment="1">
      <alignment vertical="center"/>
    </xf>
    <xf numFmtId="180" fontId="4" fillId="0" borderId="4" xfId="1" applyNumberFormat="1" applyFont="1" applyFill="1" applyBorder="1" applyAlignment="1">
      <alignment vertical="center"/>
    </xf>
    <xf numFmtId="179" fontId="4" fillId="0" borderId="4" xfId="1" applyNumberFormat="1" applyFont="1" applyFill="1" applyBorder="1" applyAlignment="1">
      <alignment vertical="center"/>
    </xf>
    <xf numFmtId="0" fontId="4" fillId="0" borderId="11" xfId="1" applyFont="1" applyFill="1" applyBorder="1" applyAlignment="1">
      <alignment horizontal="distributed" vertical="center" wrapText="1" justifyLastLine="1"/>
    </xf>
    <xf numFmtId="0" fontId="11" fillId="0" borderId="11" xfId="1" applyFont="1" applyFill="1" applyBorder="1" applyAlignment="1">
      <alignment horizontal="distributed" vertical="center" wrapText="1" justifyLastLine="1"/>
    </xf>
    <xf numFmtId="3" fontId="5" fillId="0" borderId="0" xfId="1" applyNumberFormat="1" applyFont="1" applyFill="1" applyBorder="1" applyAlignment="1">
      <alignment vertical="center"/>
    </xf>
    <xf numFmtId="0" fontId="4" fillId="0" borderId="0" xfId="1" applyFont="1" applyFill="1" applyBorder="1" applyAlignment="1">
      <alignment vertical="center"/>
    </xf>
    <xf numFmtId="179" fontId="4" fillId="0" borderId="83" xfId="1" applyNumberFormat="1" applyFont="1" applyFill="1" applyBorder="1" applyAlignment="1">
      <alignment vertical="center"/>
    </xf>
    <xf numFmtId="0" fontId="4" fillId="0" borderId="83" xfId="1" applyFont="1" applyFill="1" applyBorder="1" applyAlignment="1">
      <alignment horizontal="distributed" vertical="center" justifyLastLine="1"/>
    </xf>
    <xf numFmtId="0" fontId="5" fillId="0" borderId="122" xfId="1" applyFont="1" applyFill="1" applyBorder="1" applyAlignment="1">
      <alignment vertical="center"/>
    </xf>
    <xf numFmtId="3" fontId="5" fillId="0" borderId="86" xfId="1" applyNumberFormat="1" applyFont="1" applyFill="1" applyBorder="1" applyAlignment="1">
      <alignment vertical="center"/>
    </xf>
    <xf numFmtId="3" fontId="5" fillId="0" borderId="87" xfId="1" applyNumberFormat="1" applyFont="1" applyFill="1" applyBorder="1" applyAlignment="1">
      <alignment vertical="center"/>
    </xf>
    <xf numFmtId="38" fontId="5" fillId="0" borderId="87" xfId="2" applyFont="1" applyFill="1" applyBorder="1" applyAlignment="1">
      <alignment vertical="center"/>
    </xf>
    <xf numFmtId="179" fontId="4" fillId="0" borderId="64" xfId="2" applyNumberFormat="1" applyFont="1" applyFill="1" applyBorder="1" applyAlignment="1">
      <alignment vertical="center"/>
    </xf>
    <xf numFmtId="179" fontId="4" fillId="0" borderId="64" xfId="1" applyNumberFormat="1" applyFont="1" applyFill="1" applyBorder="1" applyAlignment="1">
      <alignment vertical="center"/>
    </xf>
    <xf numFmtId="0" fontId="5" fillId="0" borderId="0" xfId="1" applyFont="1" applyFill="1" applyBorder="1" applyAlignment="1">
      <alignment horizontal="left" vertical="center" indent="1"/>
    </xf>
    <xf numFmtId="0" fontId="5" fillId="0" borderId="0" xfId="1" applyFont="1" applyFill="1" applyAlignment="1">
      <alignment vertical="center" shrinkToFit="1"/>
    </xf>
    <xf numFmtId="4" fontId="5" fillId="0" borderId="0" xfId="1" applyNumberFormat="1" applyFont="1" applyFill="1" applyBorder="1" applyAlignment="1">
      <alignment horizontal="center" vertical="center" shrinkToFit="1"/>
    </xf>
    <xf numFmtId="215" fontId="4" fillId="0" borderId="4" xfId="1" applyNumberFormat="1" applyFont="1" applyFill="1" applyBorder="1" applyAlignment="1">
      <alignment vertical="center" shrinkToFit="1"/>
    </xf>
    <xf numFmtId="0" fontId="8" fillId="0" borderId="0" xfId="1" applyFont="1" applyFill="1" applyBorder="1" applyAlignment="1">
      <alignment vertical="center"/>
    </xf>
    <xf numFmtId="179" fontId="4" fillId="0" borderId="3" xfId="1" applyNumberFormat="1" applyFont="1" applyFill="1" applyBorder="1" applyAlignment="1">
      <alignment horizontal="right" vertical="center"/>
    </xf>
    <xf numFmtId="179" fontId="4" fillId="2" borderId="4" xfId="1" applyNumberFormat="1" applyFont="1" applyFill="1" applyBorder="1" applyAlignment="1">
      <alignment horizontal="right" vertical="center"/>
    </xf>
    <xf numFmtId="0" fontId="4" fillId="2" borderId="61" xfId="1" applyFont="1" applyFill="1" applyBorder="1" applyAlignment="1">
      <alignment horizontal="distributed" vertical="center"/>
    </xf>
    <xf numFmtId="0" fontId="4" fillId="2" borderId="11" xfId="1" applyFont="1" applyFill="1" applyBorder="1" applyAlignment="1">
      <alignment horizontal="distributed" vertical="center"/>
    </xf>
    <xf numFmtId="179" fontId="16" fillId="0" borderId="69" xfId="1" applyNumberFormat="1" applyFont="1" applyFill="1" applyBorder="1" applyAlignment="1">
      <alignment vertical="center"/>
    </xf>
    <xf numFmtId="179" fontId="16" fillId="0" borderId="83" xfId="1" applyNumberFormat="1" applyFont="1" applyFill="1" applyBorder="1" applyAlignment="1">
      <alignment vertical="center"/>
    </xf>
    <xf numFmtId="179" fontId="16" fillId="0" borderId="120" xfId="1" applyNumberFormat="1" applyFont="1" applyFill="1" applyBorder="1" applyAlignment="1">
      <alignment horizontal="right" vertical="center"/>
    </xf>
    <xf numFmtId="179" fontId="4" fillId="0" borderId="69" xfId="1" applyNumberFormat="1" applyFont="1" applyFill="1" applyBorder="1" applyAlignment="1">
      <alignment vertical="center"/>
    </xf>
    <xf numFmtId="179" fontId="4" fillId="2" borderId="69" xfId="1" applyNumberFormat="1" applyFont="1" applyFill="1" applyBorder="1" applyAlignment="1">
      <alignment vertical="center"/>
    </xf>
    <xf numFmtId="179" fontId="4" fillId="2" borderId="83" xfId="1" applyNumberFormat="1" applyFont="1" applyFill="1" applyBorder="1" applyAlignment="1">
      <alignment vertical="center"/>
    </xf>
    <xf numFmtId="0" fontId="4" fillId="0" borderId="69" xfId="1" applyFont="1" applyFill="1" applyBorder="1" applyAlignment="1">
      <alignment horizontal="distributed" vertical="center" justifyLastLine="1"/>
    </xf>
    <xf numFmtId="38" fontId="6" fillId="0" borderId="0" xfId="2" quotePrefix="1" applyFont="1" applyFill="1" applyBorder="1" applyAlignment="1">
      <alignment horizontal="center" vertical="center" shrinkToFit="1"/>
    </xf>
    <xf numFmtId="38" fontId="6" fillId="0" borderId="0" xfId="2" applyFont="1" applyFill="1" applyBorder="1" applyAlignment="1">
      <alignment horizontal="center" vertical="center" shrinkToFit="1"/>
    </xf>
    <xf numFmtId="181" fontId="4" fillId="0" borderId="83" xfId="2" applyNumberFormat="1" applyFont="1" applyFill="1" applyBorder="1" applyAlignment="1">
      <alignment vertical="center"/>
    </xf>
    <xf numFmtId="197" fontId="16" fillId="0" borderId="83" xfId="2" applyNumberFormat="1" applyFont="1" applyFill="1" applyBorder="1" applyAlignment="1">
      <alignment vertical="center"/>
    </xf>
    <xf numFmtId="0" fontId="16" fillId="0" borderId="83" xfId="2" quotePrefix="1" applyNumberFormat="1" applyFont="1" applyFill="1" applyBorder="1" applyAlignment="1">
      <alignment horizontal="center" vertical="center" shrinkToFit="1"/>
    </xf>
    <xf numFmtId="57" fontId="16" fillId="0" borderId="83" xfId="2" applyNumberFormat="1" applyFont="1" applyFill="1" applyBorder="1" applyAlignment="1">
      <alignment horizontal="center" vertical="center" shrinkToFit="1"/>
    </xf>
    <xf numFmtId="38" fontId="47" fillId="0" borderId="83" xfId="2" applyFont="1" applyFill="1" applyBorder="1" applyAlignment="1">
      <alignment horizontal="distributed" vertical="center" wrapText="1" justifyLastLine="1"/>
    </xf>
    <xf numFmtId="38" fontId="10" fillId="0" borderId="0" xfId="2" applyFont="1" applyFill="1" applyAlignment="1">
      <alignment vertical="center" shrinkToFit="1"/>
    </xf>
    <xf numFmtId="38" fontId="21" fillId="0" borderId="4" xfId="2" applyFont="1" applyFill="1" applyBorder="1" applyAlignment="1">
      <alignment horizontal="distributed" vertical="center" wrapText="1"/>
    </xf>
    <xf numFmtId="0" fontId="32" fillId="0" borderId="13" xfId="1" applyFont="1" applyFill="1" applyBorder="1" applyAlignment="1">
      <alignment horizontal="distributed" vertical="center" wrapText="1"/>
    </xf>
    <xf numFmtId="179" fontId="5" fillId="0" borderId="0" xfId="2" applyNumberFormat="1" applyFont="1" applyFill="1" applyBorder="1" applyAlignment="1">
      <alignment horizontal="right" vertical="center" shrinkToFit="1"/>
    </xf>
    <xf numFmtId="38" fontId="47" fillId="0" borderId="4" xfId="2" applyFont="1" applyFill="1" applyBorder="1" applyAlignment="1">
      <alignment horizontal="distributed" vertical="center" wrapText="1"/>
    </xf>
    <xf numFmtId="0" fontId="68" fillId="0" borderId="13" xfId="1" applyFont="1" applyFill="1" applyBorder="1" applyAlignment="1">
      <alignment horizontal="distributed" vertical="center" wrapText="1"/>
    </xf>
    <xf numFmtId="38" fontId="16" fillId="0" borderId="4" xfId="2" applyFont="1" applyFill="1" applyBorder="1" applyAlignment="1">
      <alignment horizontal="distributed" vertical="center" shrinkToFit="1"/>
    </xf>
    <xf numFmtId="38" fontId="15" fillId="0" borderId="4" xfId="2" applyFont="1" applyFill="1" applyBorder="1" applyAlignment="1">
      <alignment horizontal="distributed" vertical="center" wrapText="1"/>
    </xf>
    <xf numFmtId="179" fontId="5" fillId="0" borderId="8" xfId="2" applyNumberFormat="1" applyFont="1" applyFill="1" applyBorder="1" applyAlignment="1">
      <alignment horizontal="right" vertical="center" shrinkToFit="1"/>
    </xf>
    <xf numFmtId="179" fontId="5" fillId="0" borderId="12" xfId="2" applyNumberFormat="1" applyFont="1" applyFill="1" applyBorder="1" applyAlignment="1">
      <alignment horizontal="right" vertical="center" shrinkToFit="1"/>
    </xf>
    <xf numFmtId="38" fontId="21" fillId="0" borderId="4" xfId="2" applyFont="1" applyFill="1" applyBorder="1" applyAlignment="1">
      <alignment horizontal="distributed" vertical="center" shrinkToFit="1"/>
    </xf>
    <xf numFmtId="38" fontId="5" fillId="0" borderId="13" xfId="2" applyFont="1" applyFill="1" applyBorder="1" applyAlignment="1">
      <alignment horizontal="center" vertical="center" shrinkToFit="1"/>
    </xf>
    <xf numFmtId="214" fontId="16" fillId="0" borderId="4" xfId="2" applyNumberFormat="1" applyFont="1" applyFill="1" applyBorder="1" applyAlignment="1">
      <alignment horizontal="distributed" vertical="center"/>
    </xf>
    <xf numFmtId="179" fontId="5" fillId="0" borderId="10" xfId="2" applyNumberFormat="1" applyFont="1" applyFill="1" applyBorder="1" applyAlignment="1">
      <alignment horizontal="right" vertical="center" shrinkToFit="1"/>
    </xf>
    <xf numFmtId="38" fontId="47" fillId="0" borderId="4" xfId="2" applyFont="1" applyFill="1" applyBorder="1" applyAlignment="1">
      <alignment horizontal="distributed" vertical="center"/>
    </xf>
    <xf numFmtId="38" fontId="70" fillId="0" borderId="0" xfId="2" applyFont="1" applyFill="1" applyAlignment="1">
      <alignment vertical="center"/>
    </xf>
    <xf numFmtId="38" fontId="71" fillId="0" borderId="0" xfId="2" applyFont="1" applyFill="1" applyAlignment="1">
      <alignment vertical="center"/>
    </xf>
    <xf numFmtId="38" fontId="72" fillId="0" borderId="0" xfId="2" applyFont="1" applyFill="1" applyAlignment="1">
      <alignment vertical="center"/>
    </xf>
    <xf numFmtId="38" fontId="73" fillId="0" borderId="0" xfId="2" applyFont="1" applyFill="1" applyAlignment="1">
      <alignment vertical="center"/>
    </xf>
    <xf numFmtId="0" fontId="5" fillId="0" borderId="0" xfId="1" applyFont="1" applyFill="1" applyAlignment="1">
      <alignment horizontal="distributed" vertical="center"/>
    </xf>
    <xf numFmtId="0" fontId="5" fillId="0" borderId="0" xfId="1" applyFont="1" applyFill="1" applyBorder="1" applyAlignment="1">
      <alignment horizontal="right" vertical="center" wrapText="1"/>
    </xf>
    <xf numFmtId="0" fontId="5" fillId="0" borderId="0" xfId="1" quotePrefix="1" applyFont="1" applyFill="1" applyAlignment="1">
      <alignment horizontal="distributed" vertical="center"/>
    </xf>
    <xf numFmtId="189" fontId="5" fillId="0" borderId="4" xfId="2" applyNumberFormat="1" applyFont="1" applyFill="1" applyBorder="1" applyAlignment="1">
      <alignment horizontal="right" vertical="center" shrinkToFit="1"/>
    </xf>
    <xf numFmtId="0" fontId="6" fillId="0" borderId="4" xfId="1" applyFont="1" applyFill="1" applyBorder="1" applyAlignment="1">
      <alignment horizontal="left" vertical="center" shrinkToFit="1"/>
    </xf>
    <xf numFmtId="189" fontId="6" fillId="0" borderId="4" xfId="2" applyNumberFormat="1" applyFont="1" applyFill="1" applyBorder="1" applyAlignment="1">
      <alignment vertical="center" shrinkToFit="1"/>
    </xf>
    <xf numFmtId="57" fontId="6" fillId="0" borderId="4" xfId="1" applyNumberFormat="1" applyFont="1" applyFill="1" applyBorder="1" applyAlignment="1">
      <alignment horizontal="center" vertical="center" shrinkToFit="1"/>
    </xf>
    <xf numFmtId="189" fontId="5" fillId="0" borderId="4" xfId="2" applyNumberFormat="1" applyFont="1" applyFill="1" applyBorder="1" applyAlignment="1">
      <alignment vertical="center" shrinkToFit="1"/>
    </xf>
    <xf numFmtId="0" fontId="5" fillId="0" borderId="4" xfId="1" applyFont="1" applyFill="1" applyBorder="1" applyAlignment="1">
      <alignment horizontal="left" vertical="center" wrapText="1" shrinkToFit="1"/>
    </xf>
    <xf numFmtId="40" fontId="5" fillId="0" borderId="4" xfId="2" applyNumberFormat="1" applyFont="1" applyFill="1" applyBorder="1" applyAlignment="1">
      <alignment horizontal="distributed" vertical="center" wrapText="1" justifyLastLine="1"/>
    </xf>
    <xf numFmtId="0" fontId="5" fillId="0" borderId="4" xfId="1" applyFont="1" applyFill="1" applyBorder="1" applyAlignment="1">
      <alignment horizontal="distributed" vertical="center" wrapText="1" justifyLastLine="1" shrinkToFit="1"/>
    </xf>
    <xf numFmtId="0" fontId="39" fillId="0" borderId="0" xfId="1" applyFont="1" applyFill="1" applyAlignment="1">
      <alignment vertical="center"/>
    </xf>
    <xf numFmtId="0" fontId="4" fillId="0" borderId="0" xfId="10" applyFont="1" applyFill="1" applyAlignment="1">
      <alignment horizontal="left" vertical="top"/>
    </xf>
    <xf numFmtId="0" fontId="74" fillId="0" borderId="0" xfId="10" applyFont="1" applyFill="1" applyAlignment="1">
      <alignment horizontal="left" vertical="top" wrapText="1"/>
    </xf>
    <xf numFmtId="0" fontId="74" fillId="0" borderId="0" xfId="10" applyFont="1" applyFill="1" applyAlignment="1">
      <alignment horizontal="left" vertical="top"/>
    </xf>
    <xf numFmtId="0" fontId="74" fillId="0" borderId="0" xfId="10" applyFont="1" applyFill="1" applyAlignment="1">
      <alignment horizontal="left" vertical="top" shrinkToFit="1"/>
    </xf>
    <xf numFmtId="0" fontId="4" fillId="0" borderId="0" xfId="10" applyFont="1" applyFill="1" applyAlignment="1">
      <alignment horizontal="distributed" vertical="top"/>
    </xf>
    <xf numFmtId="0" fontId="74" fillId="0" borderId="57" xfId="1" applyFont="1" applyFill="1" applyBorder="1" applyAlignment="1">
      <alignment horizontal="left" vertical="top" wrapText="1"/>
    </xf>
    <xf numFmtId="0" fontId="74" fillId="0" borderId="6" xfId="1" applyFont="1" applyFill="1" applyBorder="1" applyAlignment="1">
      <alignment horizontal="left" vertical="top"/>
    </xf>
    <xf numFmtId="0" fontId="74" fillId="0" borderId="6" xfId="1" applyFont="1" applyFill="1" applyBorder="1" applyAlignment="1">
      <alignment horizontal="left" vertical="top" shrinkToFit="1"/>
    </xf>
    <xf numFmtId="0" fontId="4" fillId="0" borderId="6" xfId="1" applyFont="1" applyFill="1" applyBorder="1" applyAlignment="1">
      <alignment horizontal="left" vertical="top"/>
    </xf>
    <xf numFmtId="0" fontId="4" fillId="0" borderId="6" xfId="1" applyFont="1" applyFill="1" applyBorder="1" applyAlignment="1">
      <alignment horizontal="distributed" vertical="top"/>
    </xf>
    <xf numFmtId="0" fontId="4" fillId="0" borderId="7" xfId="1" applyFont="1" applyFill="1" applyBorder="1" applyAlignment="1">
      <alignment horizontal="left" vertical="top"/>
    </xf>
    <xf numFmtId="0" fontId="74" fillId="0" borderId="8" xfId="1" applyFont="1" applyFill="1" applyBorder="1" applyAlignment="1">
      <alignment horizontal="left" vertical="top" wrapText="1"/>
    </xf>
    <xf numFmtId="0" fontId="74" fillId="0" borderId="0" xfId="1" applyFont="1" applyFill="1" applyBorder="1" applyAlignment="1">
      <alignment horizontal="left" vertical="top"/>
    </xf>
    <xf numFmtId="0" fontId="74" fillId="0" borderId="0" xfId="1" applyFont="1" applyFill="1" applyBorder="1" applyAlignment="1">
      <alignment horizontal="left" vertical="top" shrinkToFit="1"/>
    </xf>
    <xf numFmtId="0" fontId="4" fillId="0" borderId="0" xfId="1" applyFont="1" applyFill="1" applyBorder="1" applyAlignment="1">
      <alignment horizontal="left" vertical="top"/>
    </xf>
    <xf numFmtId="0" fontId="4" fillId="0" borderId="0" xfId="1" applyFont="1" applyFill="1" applyBorder="1" applyAlignment="1">
      <alignment horizontal="distributed" vertical="top"/>
    </xf>
    <xf numFmtId="0" fontId="4" fillId="0" borderId="9" xfId="1" applyFont="1" applyFill="1" applyBorder="1" applyAlignment="1">
      <alignment horizontal="left" vertical="top"/>
    </xf>
    <xf numFmtId="0" fontId="74" fillId="0" borderId="47" xfId="1" applyFont="1" applyFill="1" applyBorder="1" applyAlignment="1">
      <alignment horizontal="left" vertical="top" wrapText="1"/>
    </xf>
    <xf numFmtId="0" fontId="74" fillId="0" borderId="10" xfId="1" applyFont="1" applyFill="1" applyBorder="1" applyAlignment="1">
      <alignment horizontal="left" vertical="top"/>
    </xf>
    <xf numFmtId="0" fontId="74" fillId="0" borderId="10" xfId="1" applyFont="1" applyFill="1" applyBorder="1" applyAlignment="1">
      <alignment horizontal="left" vertical="top" shrinkToFit="1"/>
    </xf>
    <xf numFmtId="0" fontId="4" fillId="0" borderId="10" xfId="1" applyFont="1" applyFill="1" applyBorder="1" applyAlignment="1">
      <alignment horizontal="left" vertical="top"/>
    </xf>
    <xf numFmtId="0" fontId="4" fillId="0" borderId="7" xfId="10" applyFont="1" applyFill="1" applyBorder="1" applyAlignment="1">
      <alignment horizontal="left" vertical="top"/>
    </xf>
    <xf numFmtId="0" fontId="4" fillId="0" borderId="9" xfId="10" applyFont="1" applyFill="1" applyBorder="1" applyAlignment="1">
      <alignment horizontal="left" vertical="top"/>
    </xf>
    <xf numFmtId="0" fontId="75" fillId="0" borderId="0" xfId="1" applyFont="1" applyFill="1" applyBorder="1" applyAlignment="1">
      <alignment horizontal="left" vertical="top"/>
    </xf>
    <xf numFmtId="0" fontId="75" fillId="0" borderId="9" xfId="1" applyFont="1" applyFill="1" applyBorder="1" applyAlignment="1">
      <alignment horizontal="left" vertical="top"/>
    </xf>
    <xf numFmtId="0" fontId="74" fillId="0" borderId="8" xfId="1" applyFont="1" applyFill="1" applyBorder="1" applyAlignment="1">
      <alignment horizontal="left" vertical="top" wrapText="1" indent="2"/>
    </xf>
    <xf numFmtId="177" fontId="74" fillId="0" borderId="8" xfId="1" applyNumberFormat="1" applyFont="1" applyFill="1" applyBorder="1" applyAlignment="1">
      <alignment horizontal="left" vertical="top" wrapText="1"/>
    </xf>
    <xf numFmtId="0" fontId="74" fillId="0" borderId="8" xfId="10" applyFont="1" applyFill="1" applyBorder="1" applyAlignment="1">
      <alignment horizontal="left" vertical="top" wrapText="1"/>
    </xf>
    <xf numFmtId="0" fontId="75" fillId="0" borderId="10" xfId="1" applyFont="1" applyFill="1" applyBorder="1" applyAlignment="1">
      <alignment horizontal="left" vertical="top" shrinkToFit="1"/>
    </xf>
    <xf numFmtId="0" fontId="74" fillId="0" borderId="6" xfId="1" applyFont="1" applyFill="1" applyBorder="1" applyAlignment="1">
      <alignment horizontal="left" vertical="top" wrapText="1" shrinkToFit="1"/>
    </xf>
    <xf numFmtId="0" fontId="74" fillId="0" borderId="0" xfId="1" applyFont="1" applyFill="1" applyBorder="1" applyAlignment="1">
      <alignment horizontal="left" vertical="top" wrapText="1" shrinkToFit="1"/>
    </xf>
    <xf numFmtId="0" fontId="11" fillId="0" borderId="0" xfId="1" applyFont="1" applyFill="1" applyBorder="1" applyAlignment="1">
      <alignment horizontal="distributed" vertical="top"/>
    </xf>
    <xf numFmtId="0" fontId="4" fillId="0" borderId="0" xfId="1" applyFont="1" applyFill="1" applyAlignment="1">
      <alignment horizontal="left" vertical="top"/>
    </xf>
    <xf numFmtId="0" fontId="76" fillId="0" borderId="47" xfId="1" applyFont="1" applyFill="1" applyBorder="1" applyAlignment="1">
      <alignment horizontal="left" vertical="top" wrapText="1"/>
    </xf>
    <xf numFmtId="0" fontId="76" fillId="0" borderId="10" xfId="1" applyFont="1" applyFill="1" applyBorder="1" applyAlignment="1">
      <alignment horizontal="left" vertical="top"/>
    </xf>
    <xf numFmtId="0" fontId="75" fillId="0" borderId="7" xfId="1" applyFont="1" applyFill="1" applyBorder="1" applyAlignment="1">
      <alignment horizontal="left" vertical="top"/>
    </xf>
    <xf numFmtId="0" fontId="74" fillId="0" borderId="8" xfId="1" applyNumberFormat="1" applyFont="1" applyFill="1" applyBorder="1" applyAlignment="1" applyProtection="1">
      <alignment horizontal="left" vertical="top" wrapText="1"/>
      <protection locked="0"/>
    </xf>
    <xf numFmtId="49" fontId="74" fillId="0" borderId="8" xfId="1" applyNumberFormat="1" applyFont="1" applyFill="1" applyBorder="1" applyAlignment="1">
      <alignment horizontal="left" vertical="top" wrapText="1"/>
    </xf>
    <xf numFmtId="0" fontId="74" fillId="0" borderId="0" xfId="1" applyFont="1" applyFill="1" applyAlignment="1">
      <alignment horizontal="left" vertical="top" wrapText="1"/>
    </xf>
    <xf numFmtId="0" fontId="74" fillId="0" borderId="0" xfId="1" applyFont="1" applyFill="1" applyAlignment="1">
      <alignment horizontal="left" vertical="top"/>
    </xf>
    <xf numFmtId="0" fontId="74" fillId="0" borderId="0" xfId="1" applyFont="1" applyFill="1" applyAlignment="1">
      <alignment horizontal="left" vertical="top" shrinkToFit="1"/>
    </xf>
    <xf numFmtId="0" fontId="4" fillId="0" borderId="0" xfId="1" applyFont="1" applyFill="1" applyAlignment="1">
      <alignment horizontal="distributed" vertical="top"/>
    </xf>
    <xf numFmtId="0" fontId="9" fillId="0" borderId="0" xfId="1" applyFont="1" applyFill="1" applyAlignment="1">
      <alignment horizontal="left" vertical="top"/>
    </xf>
    <xf numFmtId="38" fontId="35" fillId="5" borderId="4" xfId="2" applyFont="1" applyFill="1" applyBorder="1" applyAlignment="1">
      <alignment vertical="center"/>
    </xf>
    <xf numFmtId="38" fontId="35" fillId="5" borderId="3" xfId="2" applyFont="1" applyFill="1" applyBorder="1" applyAlignment="1">
      <alignment vertical="center"/>
    </xf>
    <xf numFmtId="49" fontId="35" fillId="0" borderId="3" xfId="2" applyNumberFormat="1" applyFont="1" applyFill="1" applyBorder="1" applyAlignment="1">
      <alignment vertical="center" shrinkToFit="1"/>
    </xf>
    <xf numFmtId="0" fontId="5" fillId="0" borderId="4" xfId="19" applyNumberFormat="1" applyFont="1" applyFill="1" applyBorder="1" applyAlignment="1" applyProtection="1">
      <alignment vertical="center"/>
      <protection locked="0"/>
    </xf>
    <xf numFmtId="49" fontId="35" fillId="0" borderId="3" xfId="2" applyNumberFormat="1" applyFont="1" applyFill="1" applyBorder="1" applyAlignment="1">
      <alignment vertical="center"/>
    </xf>
    <xf numFmtId="3" fontId="5" fillId="0" borderId="4" xfId="19" applyNumberFormat="1" applyFont="1" applyFill="1" applyBorder="1" applyAlignment="1" applyProtection="1">
      <alignment vertical="center"/>
      <protection locked="0"/>
    </xf>
    <xf numFmtId="38" fontId="5" fillId="0" borderId="4" xfId="2" applyFont="1" applyFill="1" applyBorder="1" applyAlignment="1" applyProtection="1">
      <alignment vertical="center"/>
      <protection locked="0"/>
    </xf>
    <xf numFmtId="38" fontId="7" fillId="0" borderId="4" xfId="2" applyFont="1" applyFill="1" applyBorder="1" applyAlignment="1">
      <alignment horizontal="center" vertical="center"/>
    </xf>
    <xf numFmtId="38" fontId="35" fillId="5" borderId="3" xfId="2" applyFont="1" applyFill="1" applyBorder="1" applyAlignment="1">
      <alignment horizontal="center" vertical="center" justifyLastLine="1"/>
    </xf>
    <xf numFmtId="38" fontId="35" fillId="0" borderId="0" xfId="2" applyFont="1" applyFill="1" applyBorder="1" applyAlignment="1">
      <alignment horizontal="right" vertical="center"/>
    </xf>
    <xf numFmtId="38" fontId="82" fillId="0" borderId="0" xfId="2" applyFont="1" applyFill="1" applyBorder="1" applyAlignment="1">
      <alignment vertical="center"/>
    </xf>
    <xf numFmtId="38" fontId="35" fillId="5" borderId="0" xfId="2" applyFont="1" applyFill="1" applyBorder="1" applyAlignment="1">
      <alignment horizontal="center" vertical="center"/>
    </xf>
    <xf numFmtId="179" fontId="35" fillId="2" borderId="4" xfId="2" applyNumberFormat="1" applyFont="1" applyFill="1" applyBorder="1" applyAlignment="1">
      <alignment horizontal="right" vertical="center"/>
    </xf>
    <xf numFmtId="179" fontId="35" fillId="0" borderId="4" xfId="2" applyNumberFormat="1" applyFont="1" applyFill="1" applyBorder="1" applyAlignment="1">
      <alignment horizontal="right" vertical="center"/>
    </xf>
    <xf numFmtId="38" fontId="6" fillId="0" borderId="4" xfId="2" applyFont="1" applyFill="1" applyBorder="1" applyAlignment="1">
      <alignment horizontal="center" vertical="center" wrapText="1"/>
    </xf>
    <xf numFmtId="38" fontId="35" fillId="0" borderId="4" xfId="2" applyFont="1" applyFill="1" applyBorder="1" applyAlignment="1">
      <alignment horizontal="center" vertical="center"/>
    </xf>
    <xf numFmtId="38" fontId="4" fillId="0" borderId="97" xfId="2" applyFont="1" applyFill="1" applyBorder="1" applyAlignment="1">
      <alignment vertical="justify" shrinkToFit="1"/>
    </xf>
    <xf numFmtId="197" fontId="6" fillId="0" borderId="0" xfId="2" applyNumberFormat="1" applyFont="1" applyFill="1" applyBorder="1" applyAlignment="1">
      <alignment horizontal="right" vertical="center"/>
    </xf>
    <xf numFmtId="197" fontId="6" fillId="2" borderId="53" xfId="2" applyNumberFormat="1" applyFont="1" applyFill="1" applyBorder="1" applyAlignment="1">
      <alignment horizontal="right" vertical="center"/>
    </xf>
    <xf numFmtId="179" fontId="6" fillId="2" borderId="83" xfId="2" applyNumberFormat="1" applyFont="1" applyFill="1" applyBorder="1" applyAlignment="1">
      <alignment horizontal="right" vertical="center"/>
    </xf>
    <xf numFmtId="179" fontId="6" fillId="2" borderId="64" xfId="2" applyNumberFormat="1" applyFont="1" applyFill="1" applyBorder="1" applyAlignment="1">
      <alignment horizontal="right" vertical="center"/>
    </xf>
    <xf numFmtId="179" fontId="6" fillId="5" borderId="4" xfId="2" applyNumberFormat="1" applyFont="1" applyFill="1" applyBorder="1" applyAlignment="1">
      <alignment horizontal="right" vertical="center"/>
    </xf>
    <xf numFmtId="197" fontId="5" fillId="0" borderId="4" xfId="2" applyNumberFormat="1" applyFont="1" applyFill="1" applyBorder="1" applyAlignment="1">
      <alignment horizontal="right" vertical="center"/>
    </xf>
    <xf numFmtId="38" fontId="5" fillId="0" borderId="0" xfId="2" applyFont="1" applyFill="1" applyBorder="1" applyAlignment="1">
      <alignment horizontal="distributed" vertical="center" wrapText="1" justifyLastLine="1" shrinkToFit="1"/>
    </xf>
    <xf numFmtId="38" fontId="5" fillId="2" borderId="85" xfId="2" applyFont="1" applyFill="1" applyBorder="1" applyAlignment="1">
      <alignment horizontal="distributed" vertical="center" wrapText="1" justifyLastLine="1"/>
    </xf>
    <xf numFmtId="38" fontId="5" fillId="2" borderId="84" xfId="2" applyFont="1" applyFill="1" applyBorder="1" applyAlignment="1">
      <alignment horizontal="distributed" vertical="center" wrapText="1" justifyLastLine="1"/>
    </xf>
    <xf numFmtId="38" fontId="5" fillId="2" borderId="63" xfId="2" applyFont="1" applyFill="1" applyBorder="1" applyAlignment="1">
      <alignment horizontal="distributed" vertical="center" wrapText="1" justifyLastLine="1"/>
    </xf>
    <xf numFmtId="38" fontId="5" fillId="0" borderId="4" xfId="2" quotePrefix="1" applyFont="1" applyFill="1" applyBorder="1" applyAlignment="1">
      <alignment vertical="center"/>
    </xf>
    <xf numFmtId="38" fontId="35" fillId="0" borderId="0" xfId="2" applyFont="1" applyFill="1" applyAlignment="1">
      <alignment horizontal="right" vertical="center"/>
    </xf>
    <xf numFmtId="38" fontId="10" fillId="0" borderId="4" xfId="2" applyFont="1" applyFill="1" applyBorder="1" applyAlignment="1">
      <alignment vertical="center"/>
    </xf>
    <xf numFmtId="38" fontId="7" fillId="0" borderId="3" xfId="2" applyFont="1" applyFill="1" applyBorder="1" applyAlignment="1">
      <alignment horizontal="distributed" vertical="center" justifyLastLine="1"/>
    </xf>
    <xf numFmtId="38" fontId="37" fillId="0" borderId="0" xfId="2" applyFont="1" applyFill="1" applyAlignment="1">
      <alignment horizontal="center" vertical="center"/>
    </xf>
    <xf numFmtId="38" fontId="37" fillId="0" borderId="4" xfId="2" applyFont="1" applyFill="1" applyBorder="1" applyAlignment="1">
      <alignment horizontal="right" vertical="center"/>
    </xf>
    <xf numFmtId="38" fontId="6" fillId="0" borderId="4" xfId="2" applyFont="1" applyFill="1" applyBorder="1" applyAlignment="1">
      <alignment horizontal="right" vertical="center"/>
    </xf>
    <xf numFmtId="188" fontId="5" fillId="0" borderId="0" xfId="1" applyNumberFormat="1" applyFont="1" applyFill="1" applyBorder="1" applyAlignment="1">
      <alignment horizontal="right" vertical="center"/>
    </xf>
    <xf numFmtId="188" fontId="5" fillId="0" borderId="0" xfId="3" applyNumberFormat="1" applyFont="1" applyFill="1" applyBorder="1" applyAlignment="1">
      <alignment horizontal="right" vertical="center"/>
    </xf>
    <xf numFmtId="188" fontId="5" fillId="0" borderId="152" xfId="1" applyNumberFormat="1" applyFont="1" applyFill="1" applyBorder="1" applyAlignment="1">
      <alignment horizontal="right" vertical="center"/>
    </xf>
    <xf numFmtId="188" fontId="5" fillId="0" borderId="153" xfId="3" applyNumberFormat="1" applyFont="1" applyFill="1" applyBorder="1" applyAlignment="1">
      <alignment horizontal="right" vertical="center"/>
    </xf>
    <xf numFmtId="0" fontId="5" fillId="0" borderId="154" xfId="1" applyFont="1" applyFill="1" applyBorder="1" applyAlignment="1">
      <alignment horizontal="distributed" vertical="center"/>
    </xf>
    <xf numFmtId="178" fontId="5" fillId="0" borderId="0" xfId="1" applyNumberFormat="1" applyFont="1" applyFill="1" applyBorder="1" applyAlignment="1">
      <alignment horizontal="right" vertical="center"/>
    </xf>
    <xf numFmtId="178" fontId="5" fillId="0" borderId="155" xfId="1" applyNumberFormat="1" applyFont="1" applyFill="1" applyBorder="1" applyAlignment="1">
      <alignment horizontal="right" vertical="center"/>
    </xf>
    <xf numFmtId="178" fontId="5" fillId="0" borderId="4" xfId="1" applyNumberFormat="1" applyFont="1" applyFill="1" applyBorder="1" applyAlignment="1">
      <alignment horizontal="right" vertical="center"/>
    </xf>
    <xf numFmtId="0" fontId="5" fillId="0" borderId="156" xfId="1" applyFont="1" applyFill="1" applyBorder="1" applyAlignment="1">
      <alignment horizontal="distributed" vertical="center"/>
    </xf>
    <xf numFmtId="194" fontId="5" fillId="0" borderId="0" xfId="1" applyNumberFormat="1" applyFont="1" applyFill="1" applyBorder="1" applyAlignment="1">
      <alignment vertical="center"/>
    </xf>
    <xf numFmtId="194" fontId="5" fillId="0" borderId="157" xfId="1" applyNumberFormat="1" applyFont="1" applyFill="1" applyBorder="1" applyAlignment="1">
      <alignment vertical="center"/>
    </xf>
    <xf numFmtId="194" fontId="5" fillId="0" borderId="158" xfId="1" applyNumberFormat="1" applyFont="1" applyFill="1" applyBorder="1" applyAlignment="1">
      <alignment vertical="center"/>
    </xf>
    <xf numFmtId="0" fontId="5" fillId="0" borderId="159" xfId="1" applyFont="1" applyFill="1" applyBorder="1" applyAlignment="1">
      <alignment horizontal="distributed" vertical="center"/>
    </xf>
    <xf numFmtId="194" fontId="6" fillId="0" borderId="0" xfId="1" applyNumberFormat="1" applyFont="1" applyFill="1" applyBorder="1" applyAlignment="1">
      <alignment vertical="center"/>
    </xf>
    <xf numFmtId="194" fontId="6" fillId="0" borderId="152" xfId="1" applyNumberFormat="1" applyFont="1" applyFill="1" applyBorder="1" applyAlignment="1">
      <alignment vertical="center"/>
    </xf>
    <xf numFmtId="194" fontId="6" fillId="0" borderId="153" xfId="1" applyNumberFormat="1" applyFont="1" applyFill="1" applyBorder="1" applyAlignment="1">
      <alignment vertical="center"/>
    </xf>
    <xf numFmtId="194" fontId="35" fillId="0" borderId="4" xfId="1" applyNumberFormat="1" applyFont="1" applyFill="1" applyBorder="1" applyAlignment="1">
      <alignment vertical="center"/>
    </xf>
    <xf numFmtId="38" fontId="5" fillId="0" borderId="160" xfId="2" applyFont="1" applyFill="1" applyBorder="1" applyAlignment="1">
      <alignment horizontal="distributed" vertical="center"/>
    </xf>
    <xf numFmtId="194" fontId="6" fillId="0" borderId="155" xfId="1" applyNumberFormat="1" applyFont="1" applyFill="1" applyBorder="1" applyAlignment="1">
      <alignment vertical="center"/>
    </xf>
    <xf numFmtId="194" fontId="6" fillId="0" borderId="4" xfId="1" applyNumberFormat="1" applyFont="1" applyFill="1" applyBorder="1" applyAlignment="1">
      <alignment vertical="center"/>
    </xf>
    <xf numFmtId="38" fontId="5" fillId="0" borderId="161" xfId="2" applyFont="1" applyFill="1" applyBorder="1" applyAlignment="1">
      <alignment horizontal="distributed" vertical="center"/>
    </xf>
    <xf numFmtId="194" fontId="6" fillId="0" borderId="155" xfId="1" applyNumberFormat="1" applyFont="1" applyFill="1" applyBorder="1" applyAlignment="1">
      <alignment horizontal="right" vertical="center"/>
    </xf>
    <xf numFmtId="194" fontId="6" fillId="0" borderId="4" xfId="1" applyNumberFormat="1" applyFont="1" applyFill="1" applyBorder="1" applyAlignment="1">
      <alignment horizontal="right" vertical="center"/>
    </xf>
    <xf numFmtId="194" fontId="35" fillId="0" borderId="4" xfId="1" applyNumberFormat="1" applyFont="1" applyFill="1" applyBorder="1" applyAlignment="1">
      <alignment horizontal="right" vertical="center"/>
    </xf>
    <xf numFmtId="194" fontId="35" fillId="0" borderId="0" xfId="1" applyNumberFormat="1" applyFont="1" applyFill="1" applyBorder="1" applyAlignment="1">
      <alignment vertical="center"/>
    </xf>
    <xf numFmtId="194" fontId="35" fillId="0" borderId="155" xfId="1" applyNumberFormat="1" applyFont="1" applyFill="1" applyBorder="1" applyAlignment="1">
      <alignment horizontal="right" vertical="center"/>
    </xf>
    <xf numFmtId="0" fontId="6" fillId="0" borderId="4" xfId="1" applyNumberFormat="1" applyFont="1" applyFill="1" applyBorder="1" applyAlignment="1">
      <alignment horizontal="right" vertical="center"/>
    </xf>
    <xf numFmtId="38" fontId="5" fillId="0" borderId="162" xfId="2" applyFont="1" applyFill="1" applyBorder="1" applyAlignment="1">
      <alignment horizontal="distributed" vertical="center"/>
    </xf>
    <xf numFmtId="0" fontId="5" fillId="0" borderId="155" xfId="1" applyFont="1" applyFill="1" applyBorder="1" applyAlignment="1">
      <alignment horizontal="distributed" vertical="center" justifyLastLine="1"/>
    </xf>
    <xf numFmtId="0" fontId="8" fillId="0" borderId="0" xfId="1" applyFont="1" applyFill="1" applyBorder="1" applyAlignment="1">
      <alignment vertical="center" wrapText="1"/>
    </xf>
    <xf numFmtId="38" fontId="8" fillId="0" borderId="0" xfId="2" applyFont="1" applyFill="1" applyBorder="1" applyAlignment="1">
      <alignment vertical="center" wrapText="1"/>
    </xf>
    <xf numFmtId="0" fontId="5" fillId="0" borderId="4" xfId="0" applyFont="1" applyFill="1" applyBorder="1" applyAlignment="1">
      <alignment vertical="center"/>
    </xf>
    <xf numFmtId="0" fontId="5" fillId="0" borderId="4" xfId="1" applyFont="1" applyFill="1" applyBorder="1" applyAlignment="1">
      <alignment vertical="center"/>
    </xf>
    <xf numFmtId="38" fontId="37" fillId="0" borderId="1" xfId="2" applyFont="1" applyFill="1" applyBorder="1" applyAlignment="1">
      <alignment vertical="center"/>
    </xf>
    <xf numFmtId="38" fontId="5" fillId="0" borderId="5" xfId="2" applyFont="1" applyFill="1" applyBorder="1" applyAlignment="1">
      <alignment vertical="center"/>
    </xf>
    <xf numFmtId="38" fontId="52" fillId="0" borderId="0" xfId="2" applyFont="1" applyFill="1" applyAlignment="1">
      <alignment vertical="center"/>
    </xf>
    <xf numFmtId="38" fontId="39" fillId="0" borderId="0" xfId="2" applyFont="1" applyFill="1" applyAlignment="1">
      <alignment vertical="center" shrinkToFit="1"/>
    </xf>
    <xf numFmtId="38" fontId="37" fillId="0" borderId="0" xfId="2" applyFont="1" applyFill="1" applyBorder="1" applyAlignment="1">
      <alignment horizontal="right" vertical="center" shrinkToFit="1"/>
    </xf>
    <xf numFmtId="38" fontId="8" fillId="0" borderId="0" xfId="2" applyFont="1" applyFill="1" applyAlignment="1">
      <alignment vertical="center" wrapText="1"/>
    </xf>
    <xf numFmtId="38" fontId="11" fillId="0" borderId="0" xfId="2" applyFont="1" applyFill="1" applyAlignment="1">
      <alignment vertical="center" shrinkToFit="1"/>
    </xf>
    <xf numFmtId="38" fontId="5" fillId="0" borderId="0" xfId="2" applyFont="1" applyFill="1" applyAlignment="1">
      <alignment horizontal="left" vertical="center" wrapText="1"/>
    </xf>
    <xf numFmtId="181" fontId="5" fillId="0" borderId="4" xfId="2" applyNumberFormat="1" applyFont="1" applyFill="1" applyBorder="1" applyAlignment="1">
      <alignment horizontal="right" vertical="center"/>
    </xf>
    <xf numFmtId="179" fontId="5" fillId="0" borderId="97" xfId="2" quotePrefix="1" applyNumberFormat="1" applyFont="1" applyFill="1" applyBorder="1" applyAlignment="1">
      <alignment horizontal="center" vertical="center"/>
    </xf>
    <xf numFmtId="38" fontId="11" fillId="0" borderId="4" xfId="2" applyFont="1" applyFill="1" applyBorder="1" applyAlignment="1">
      <alignment horizontal="distributed" vertical="center" justifyLastLine="1" shrinkToFit="1"/>
    </xf>
    <xf numFmtId="38" fontId="8" fillId="0" borderId="0" xfId="2" applyFont="1" applyFill="1" applyBorder="1" applyAlignment="1">
      <alignment horizontal="right" vertical="center" shrinkToFit="1"/>
    </xf>
    <xf numFmtId="38" fontId="8" fillId="0" borderId="0" xfId="2" applyFont="1" applyFill="1" applyBorder="1" applyAlignment="1">
      <alignment horizontal="center" vertical="center"/>
    </xf>
    <xf numFmtId="38" fontId="39" fillId="0" borderId="0" xfId="2" applyFont="1" applyFill="1" applyAlignment="1">
      <alignment vertical="center"/>
    </xf>
    <xf numFmtId="38" fontId="8" fillId="0" borderId="0" xfId="2" applyFont="1" applyFill="1" applyBorder="1" applyAlignment="1">
      <alignment horizontal="right" vertical="center"/>
    </xf>
    <xf numFmtId="38" fontId="5" fillId="0" borderId="4" xfId="13" applyFont="1" applyFill="1" applyBorder="1" applyAlignment="1">
      <alignment horizontal="right" vertical="center"/>
    </xf>
    <xf numFmtId="38" fontId="13" fillId="0" borderId="0" xfId="2" applyFont="1" applyFill="1" applyAlignment="1">
      <alignment horizontal="left" vertical="center"/>
    </xf>
    <xf numFmtId="38" fontId="47" fillId="0" borderId="83" xfId="2" applyFont="1" applyFill="1" applyBorder="1" applyAlignment="1">
      <alignment horizontal="distributed" vertical="center" wrapText="1" justifyLastLine="1" shrinkToFit="1"/>
    </xf>
    <xf numFmtId="38" fontId="5" fillId="0" borderId="4" xfId="13" applyFont="1" applyFill="1" applyBorder="1" applyAlignment="1">
      <alignment vertical="center"/>
    </xf>
    <xf numFmtId="40" fontId="5" fillId="0" borderId="4" xfId="13" applyNumberFormat="1" applyFont="1" applyFill="1" applyBorder="1" applyAlignment="1">
      <alignment vertical="center"/>
    </xf>
    <xf numFmtId="38" fontId="6" fillId="0" borderId="4" xfId="13" applyFont="1" applyFill="1" applyBorder="1" applyAlignment="1">
      <alignment vertical="center"/>
    </xf>
    <xf numFmtId="40" fontId="6" fillId="0" borderId="4" xfId="13" applyNumberFormat="1" applyFont="1" applyFill="1" applyBorder="1" applyAlignment="1">
      <alignment vertical="center"/>
    </xf>
    <xf numFmtId="38" fontId="72" fillId="0" borderId="0" xfId="2" applyFont="1" applyFill="1" applyAlignment="1">
      <alignment horizontal="left" vertical="center"/>
    </xf>
    <xf numFmtId="0" fontId="35" fillId="0" borderId="0" xfId="16" applyFont="1" applyFill="1" applyBorder="1" applyAlignment="1" applyProtection="1">
      <alignment horizontal="center" vertical="center" shrinkToFit="1"/>
      <protection hidden="1"/>
    </xf>
    <xf numFmtId="0" fontId="35" fillId="0" borderId="0" xfId="16" applyFont="1" applyFill="1" applyBorder="1" applyAlignment="1" applyProtection="1">
      <alignment horizontal="center" vertical="center"/>
      <protection hidden="1"/>
    </xf>
    <xf numFmtId="0" fontId="35" fillId="0" borderId="0" xfId="16" applyNumberFormat="1" applyFont="1" applyFill="1" applyBorder="1" applyAlignment="1" applyProtection="1">
      <alignment horizontal="center" vertical="center"/>
      <protection hidden="1"/>
    </xf>
    <xf numFmtId="0" fontId="35" fillId="0" borderId="0" xfId="16" applyFont="1" applyFill="1" applyBorder="1" applyAlignment="1" applyProtection="1">
      <alignment vertical="center"/>
      <protection hidden="1"/>
    </xf>
    <xf numFmtId="0" fontId="49" fillId="0" borderId="0" xfId="10" applyFont="1" applyFill="1" applyAlignment="1">
      <alignment horizontal="left" vertical="center"/>
    </xf>
    <xf numFmtId="184" fontId="49" fillId="0" borderId="0" xfId="2" applyNumberFormat="1" applyFont="1" applyFill="1" applyAlignment="1">
      <alignment vertical="center"/>
    </xf>
    <xf numFmtId="0" fontId="24" fillId="0" borderId="0" xfId="15" applyFont="1" applyFill="1" applyAlignment="1">
      <alignment vertical="center"/>
    </xf>
    <xf numFmtId="38" fontId="49" fillId="0" borderId="0" xfId="2" applyFont="1" applyFill="1" applyAlignment="1">
      <alignment vertical="center"/>
    </xf>
    <xf numFmtId="0" fontId="24" fillId="0" borderId="0" xfId="1" applyFont="1" applyFill="1" applyAlignment="1">
      <alignment vertical="center"/>
    </xf>
    <xf numFmtId="0" fontId="37" fillId="0" borderId="0" xfId="1" applyFont="1" applyAlignment="1">
      <alignment vertical="center"/>
    </xf>
    <xf numFmtId="38" fontId="37" fillId="0" borderId="0" xfId="2" applyFont="1" applyAlignment="1">
      <alignment vertical="center"/>
    </xf>
    <xf numFmtId="0" fontId="24" fillId="0" borderId="0" xfId="5" applyFont="1" applyAlignment="1">
      <alignment vertical="center"/>
    </xf>
    <xf numFmtId="0" fontId="84" fillId="0" borderId="0" xfId="18" applyFont="1" applyFill="1" applyBorder="1" applyAlignment="1">
      <alignment horizontal="center" vertical="center"/>
    </xf>
    <xf numFmtId="0" fontId="35" fillId="6" borderId="0" xfId="16" applyFont="1" applyFill="1" applyBorder="1" applyAlignment="1" applyProtection="1">
      <alignment vertical="center"/>
      <protection hidden="1"/>
    </xf>
    <xf numFmtId="0" fontId="38" fillId="6" borderId="0" xfId="16" applyFont="1" applyFill="1" applyBorder="1" applyAlignment="1" applyProtection="1">
      <alignment vertical="center"/>
      <protection hidden="1"/>
    </xf>
    <xf numFmtId="0" fontId="35" fillId="7" borderId="5" xfId="16" applyFont="1" applyFill="1" applyBorder="1" applyAlignment="1" applyProtection="1">
      <alignment horizontal="center" vertical="center"/>
      <protection hidden="1"/>
    </xf>
    <xf numFmtId="0" fontId="35" fillId="7" borderId="5" xfId="16" applyNumberFormat="1" applyFont="1" applyFill="1" applyBorder="1" applyAlignment="1" applyProtection="1">
      <alignment horizontal="center" vertical="center"/>
      <protection hidden="1"/>
    </xf>
    <xf numFmtId="0" fontId="35" fillId="7" borderId="5" xfId="16" applyFont="1" applyFill="1" applyBorder="1" applyAlignment="1" applyProtection="1">
      <alignment horizontal="center" vertical="center" shrinkToFit="1"/>
      <protection hidden="1"/>
    </xf>
    <xf numFmtId="0" fontId="49" fillId="7" borderId="5" xfId="16" applyFont="1" applyFill="1" applyBorder="1" applyAlignment="1" applyProtection="1">
      <alignment horizontal="center" vertical="center" wrapText="1" shrinkToFit="1"/>
      <protection hidden="1"/>
    </xf>
    <xf numFmtId="0" fontId="4" fillId="0" borderId="0" xfId="1" applyFont="1" applyBorder="1" applyAlignment="1">
      <alignment horizontal="center" vertical="center"/>
    </xf>
    <xf numFmtId="0" fontId="85" fillId="6" borderId="0" xfId="16" applyFont="1" applyFill="1" applyBorder="1" applyAlignment="1" applyProtection="1">
      <alignment horizontal="center" vertical="center" wrapText="1" shrinkToFit="1"/>
      <protection hidden="1"/>
    </xf>
    <xf numFmtId="0" fontId="4" fillId="0" borderId="0" xfId="1" applyFont="1" applyBorder="1" applyAlignment="1">
      <alignment vertical="center"/>
    </xf>
    <xf numFmtId="0" fontId="4" fillId="0" borderId="0" xfId="1" applyFont="1" applyBorder="1" applyAlignment="1">
      <alignment horizontal="left" vertical="center"/>
    </xf>
    <xf numFmtId="0" fontId="50" fillId="6" borderId="0" xfId="1" applyFont="1" applyFill="1" applyBorder="1" applyAlignment="1">
      <alignment vertical="center"/>
    </xf>
    <xf numFmtId="0" fontId="4" fillId="6" borderId="0" xfId="1" applyFont="1" applyFill="1" applyBorder="1" applyAlignment="1">
      <alignment horizontal="center" vertical="center"/>
    </xf>
    <xf numFmtId="0" fontId="84" fillId="6" borderId="0" xfId="18" applyFont="1" applyFill="1" applyBorder="1" applyAlignment="1">
      <alignment horizontal="center" vertical="center"/>
    </xf>
    <xf numFmtId="178" fontId="4" fillId="0" borderId="3" xfId="2" applyNumberFormat="1" applyFont="1" applyFill="1" applyBorder="1" applyAlignment="1">
      <alignment horizontal="right" vertical="center" shrinkToFit="1"/>
    </xf>
    <xf numFmtId="0" fontId="85" fillId="0" borderId="0" xfId="16" applyFont="1" applyFill="1" applyBorder="1" applyAlignment="1" applyProtection="1">
      <alignment horizontal="center" vertical="center" wrapText="1" shrinkToFit="1"/>
      <protection hidden="1"/>
    </xf>
    <xf numFmtId="0" fontId="79" fillId="6" borderId="0" xfId="18" applyFill="1" applyBorder="1" applyAlignment="1" applyProtection="1">
      <alignment horizontal="center" vertical="center"/>
      <protection hidden="1"/>
    </xf>
    <xf numFmtId="0" fontId="87" fillId="6" borderId="0" xfId="16" applyFont="1" applyFill="1" applyBorder="1" applyAlignment="1" applyProtection="1">
      <alignment vertical="center"/>
      <protection hidden="1"/>
    </xf>
    <xf numFmtId="0" fontId="84" fillId="0" borderId="0" xfId="18" applyFont="1" applyFill="1" applyBorder="1" applyAlignment="1" applyProtection="1">
      <alignment horizontal="left" vertical="center"/>
      <protection hidden="1"/>
    </xf>
    <xf numFmtId="0" fontId="88" fillId="7" borderId="5" xfId="16" applyFont="1" applyFill="1" applyBorder="1" applyAlignment="1" applyProtection="1">
      <alignment horizontal="center" vertical="center"/>
      <protection hidden="1"/>
    </xf>
    <xf numFmtId="0" fontId="89" fillId="6" borderId="0" xfId="18" applyFont="1" applyFill="1" applyBorder="1" applyAlignment="1" applyProtection="1">
      <alignment horizontal="center" vertical="center"/>
      <protection hidden="1"/>
    </xf>
    <xf numFmtId="0" fontId="88" fillId="6" borderId="0" xfId="16" applyFont="1" applyFill="1" applyBorder="1" applyAlignment="1" applyProtection="1">
      <alignment vertical="center"/>
      <protection hidden="1"/>
    </xf>
    <xf numFmtId="0" fontId="88" fillId="0" borderId="0" xfId="16" applyFont="1" applyFill="1" applyBorder="1" applyAlignment="1" applyProtection="1">
      <alignment vertical="center"/>
      <protection hidden="1"/>
    </xf>
    <xf numFmtId="183" fontId="5" fillId="0" borderId="4" xfId="1" applyNumberFormat="1" applyFont="1" applyFill="1" applyBorder="1" applyAlignment="1">
      <alignment horizontal="right" vertical="center"/>
    </xf>
    <xf numFmtId="183" fontId="5" fillId="0" borderId="155" xfId="1" applyNumberFormat="1" applyFont="1" applyFill="1" applyBorder="1" applyAlignment="1">
      <alignment horizontal="right" vertical="center"/>
    </xf>
    <xf numFmtId="38" fontId="4" fillId="0" borderId="4" xfId="13" applyFont="1" applyFill="1" applyBorder="1" applyAlignment="1">
      <alignment horizontal="center" vertical="center" shrinkToFit="1"/>
    </xf>
    <xf numFmtId="38" fontId="16" fillId="0" borderId="4" xfId="2" applyFont="1" applyFill="1" applyBorder="1" applyAlignment="1">
      <alignment vertical="center"/>
    </xf>
    <xf numFmtId="0" fontId="86" fillId="0" borderId="0" xfId="1" applyFont="1" applyAlignment="1">
      <alignment horizontal="distributed" vertical="center" justifyLastLine="1"/>
    </xf>
    <xf numFmtId="0" fontId="4" fillId="0" borderId="0" xfId="1" applyFont="1" applyAlignment="1">
      <alignment vertical="center"/>
    </xf>
    <xf numFmtId="0" fontId="4" fillId="0" borderId="0" xfId="0" applyFont="1" applyAlignment="1">
      <alignment vertical="center"/>
    </xf>
    <xf numFmtId="38" fontId="5" fillId="0" borderId="4" xfId="2" applyFont="1" applyFill="1" applyBorder="1" applyAlignment="1">
      <alignment horizontal="distributed" vertical="center" wrapText="1" justifyLastLine="1"/>
    </xf>
    <xf numFmtId="38" fontId="5" fillId="0" borderId="4" xfId="2" applyFont="1" applyFill="1" applyBorder="1" applyAlignment="1">
      <alignment horizontal="distributed" vertical="center" justifyLastLine="1"/>
    </xf>
    <xf numFmtId="38" fontId="5" fillId="0" borderId="62" xfId="2" applyFont="1" applyFill="1" applyBorder="1" applyAlignment="1">
      <alignment horizontal="distributed" vertical="center" justifyLastLine="1"/>
    </xf>
    <xf numFmtId="38" fontId="5" fillId="0" borderId="67" xfId="2" applyFont="1" applyFill="1" applyBorder="1" applyAlignment="1">
      <alignment horizontal="distributed" vertical="center" justifyLastLine="1"/>
    </xf>
    <xf numFmtId="38" fontId="5" fillId="2" borderId="4" xfId="2" applyFont="1" applyFill="1" applyBorder="1" applyAlignment="1">
      <alignment horizontal="distributed" vertical="center" wrapText="1" justifyLastLine="1" shrinkToFit="1"/>
    </xf>
    <xf numFmtId="38" fontId="84" fillId="0" borderId="0" xfId="18" applyNumberFormat="1" applyFont="1" applyFill="1" applyAlignment="1">
      <alignment vertical="center"/>
    </xf>
    <xf numFmtId="38" fontId="84" fillId="0" borderId="0" xfId="2" applyFont="1" applyFill="1" applyAlignment="1">
      <alignment vertical="center"/>
    </xf>
    <xf numFmtId="0" fontId="5" fillId="0" borderId="165" xfId="1" applyFont="1" applyFill="1" applyBorder="1" applyAlignment="1">
      <alignment horizontal="distributed" vertical="center" justifyLastLine="1"/>
    </xf>
    <xf numFmtId="0" fontId="5" fillId="0" borderId="163" xfId="1" applyFont="1" applyFill="1" applyBorder="1" applyAlignment="1">
      <alignment horizontal="distributed" vertical="center" justifyLastLine="1"/>
    </xf>
    <xf numFmtId="0" fontId="5" fillId="0" borderId="164" xfId="1" applyFont="1" applyFill="1" applyBorder="1" applyAlignment="1">
      <alignment horizontal="distributed" vertical="center" justifyLastLine="1"/>
    </xf>
    <xf numFmtId="0" fontId="5" fillId="0" borderId="13" xfId="1" applyFont="1" applyFill="1" applyBorder="1" applyAlignment="1">
      <alignment horizontal="distributed" vertical="center" justifyLastLine="1"/>
    </xf>
    <xf numFmtId="0" fontId="5" fillId="0" borderId="158" xfId="1" applyFont="1" applyFill="1" applyBorder="1" applyAlignment="1">
      <alignment horizontal="distributed" vertical="center" justifyLastLine="1"/>
    </xf>
    <xf numFmtId="0" fontId="5" fillId="0" borderId="157" xfId="1" applyFont="1" applyFill="1" applyBorder="1" applyAlignment="1">
      <alignment horizontal="distributed" vertical="center" justifyLastLine="1"/>
    </xf>
    <xf numFmtId="0" fontId="84" fillId="0" borderId="0" xfId="1" applyFont="1" applyFill="1" applyAlignment="1">
      <alignment vertical="center"/>
    </xf>
    <xf numFmtId="38" fontId="5" fillId="0" borderId="4" xfId="2" applyFont="1" applyFill="1" applyBorder="1" applyAlignment="1">
      <alignment horizontal="distributed" vertical="center" shrinkToFit="1"/>
    </xf>
    <xf numFmtId="38" fontId="5" fillId="0" borderId="9" xfId="2" applyFont="1" applyFill="1" applyBorder="1" applyAlignment="1">
      <alignment horizontal="center" vertical="center"/>
    </xf>
    <xf numFmtId="38" fontId="5" fillId="0" borderId="0" xfId="2" applyFont="1" applyFill="1" applyBorder="1" applyAlignment="1">
      <alignment horizontal="center" vertical="center"/>
    </xf>
    <xf numFmtId="38" fontId="5" fillId="0" borderId="9" xfId="2" applyFont="1" applyFill="1" applyBorder="1" applyAlignment="1">
      <alignment horizontal="distributed" vertical="center" justifyLastLine="1"/>
    </xf>
    <xf numFmtId="38" fontId="5" fillId="0" borderId="0" xfId="2" applyFont="1" applyFill="1" applyBorder="1" applyAlignment="1">
      <alignment horizontal="distributed" vertical="center" justifyLastLine="1"/>
    </xf>
    <xf numFmtId="38" fontId="5" fillId="0" borderId="4" xfId="2" applyFont="1" applyFill="1" applyBorder="1" applyAlignment="1">
      <alignment horizontal="distributed" vertical="center" wrapText="1" shrinkToFit="1"/>
    </xf>
    <xf numFmtId="38" fontId="14" fillId="0" borderId="4" xfId="2" applyFont="1" applyFill="1" applyBorder="1" applyAlignment="1">
      <alignment horizontal="distributed" vertical="center" shrinkToFit="1"/>
    </xf>
    <xf numFmtId="38" fontId="11" fillId="0" borderId="0" xfId="2" applyFont="1" applyFill="1" applyBorder="1" applyAlignment="1">
      <alignment horizontal="left" wrapText="1" indent="2"/>
    </xf>
    <xf numFmtId="38" fontId="11" fillId="0" borderId="6" xfId="2" applyFont="1" applyFill="1" applyBorder="1" applyAlignment="1">
      <alignment horizontal="left" wrapText="1" indent="2"/>
    </xf>
    <xf numFmtId="38" fontId="5" fillId="0" borderId="84" xfId="2" applyFont="1" applyFill="1" applyBorder="1" applyAlignment="1">
      <alignment horizontal="distributed" vertical="center" justifyLastLine="1"/>
    </xf>
    <xf numFmtId="38" fontId="5" fillId="0" borderId="75" xfId="2" applyFont="1" applyFill="1" applyBorder="1" applyAlignment="1">
      <alignment horizontal="distributed" vertical="center" justifyLastLine="1"/>
    </xf>
    <xf numFmtId="38" fontId="5" fillId="0" borderId="69" xfId="2" applyFont="1" applyFill="1" applyBorder="1" applyAlignment="1">
      <alignment horizontal="center" vertical="center" shrinkToFit="1"/>
    </xf>
    <xf numFmtId="38" fontId="5" fillId="0" borderId="64" xfId="2" applyFont="1" applyFill="1" applyBorder="1" applyAlignment="1">
      <alignment horizontal="center" vertical="center" shrinkToFit="1"/>
    </xf>
    <xf numFmtId="38" fontId="5" fillId="0" borderId="3" xfId="2" applyFont="1" applyFill="1" applyBorder="1" applyAlignment="1">
      <alignment horizontal="center" vertical="center"/>
    </xf>
    <xf numFmtId="38" fontId="5" fillId="0" borderId="1" xfId="2" applyFont="1" applyFill="1" applyBorder="1" applyAlignment="1">
      <alignment horizontal="center" vertical="center"/>
    </xf>
    <xf numFmtId="38" fontId="5" fillId="0" borderId="3" xfId="2" applyFont="1" applyFill="1" applyBorder="1" applyAlignment="1">
      <alignment horizontal="distributed" vertical="center" justifyLastLine="1"/>
    </xf>
    <xf numFmtId="38" fontId="5" fillId="0" borderId="1" xfId="2" applyFont="1" applyFill="1" applyBorder="1" applyAlignment="1">
      <alignment horizontal="distributed" vertical="center" justifyLastLine="1"/>
    </xf>
    <xf numFmtId="38" fontId="5" fillId="0" borderId="103" xfId="2" applyFont="1" applyFill="1" applyBorder="1" applyAlignment="1">
      <alignment horizontal="distributed" vertical="center" justifyLastLine="1"/>
    </xf>
    <xf numFmtId="38" fontId="5" fillId="0" borderId="3" xfId="2" applyFont="1" applyFill="1" applyBorder="1" applyAlignment="1">
      <alignment horizontal="distributed" vertical="center"/>
    </xf>
    <xf numFmtId="38" fontId="5" fillId="0" borderId="103" xfId="2" applyFont="1" applyFill="1" applyBorder="1" applyAlignment="1">
      <alignment horizontal="distributed" vertical="center"/>
    </xf>
    <xf numFmtId="38" fontId="5" fillId="0" borderId="1" xfId="2" applyFont="1" applyFill="1" applyBorder="1" applyAlignment="1">
      <alignment horizontal="distributed" vertical="center"/>
    </xf>
    <xf numFmtId="38" fontId="84" fillId="0" borderId="0" xfId="2" applyFont="1" applyFill="1" applyAlignment="1">
      <alignment horizontal="left" vertical="center"/>
    </xf>
    <xf numFmtId="38" fontId="6" fillId="0" borderId="84" xfId="2" applyFont="1" applyFill="1" applyBorder="1" applyAlignment="1">
      <alignment horizontal="distributed" vertical="center" justifyLastLine="1"/>
    </xf>
    <xf numFmtId="38" fontId="6" fillId="0" borderId="53" xfId="2" applyFont="1" applyFill="1" applyBorder="1" applyAlignment="1">
      <alignment horizontal="distributed" vertical="center" justifyLastLine="1"/>
    </xf>
    <xf numFmtId="38" fontId="6" fillId="0" borderId="69" xfId="2" applyFont="1" applyFill="1" applyBorder="1" applyAlignment="1">
      <alignment horizontal="distributed" vertical="center" justifyLastLine="1"/>
    </xf>
    <xf numFmtId="0" fontId="6" fillId="0" borderId="64" xfId="1" applyFont="1" applyFill="1" applyBorder="1" applyAlignment="1">
      <alignment horizontal="distributed" vertical="center" justifyLastLine="1"/>
    </xf>
    <xf numFmtId="0" fontId="6" fillId="0" borderId="67" xfId="1" applyFont="1" applyFill="1" applyBorder="1" applyAlignment="1">
      <alignment horizontal="distributed" vertical="center" justifyLastLine="1"/>
    </xf>
    <xf numFmtId="0" fontId="5" fillId="0" borderId="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4" xfId="1" applyFont="1" applyFill="1" applyBorder="1" applyAlignment="1">
      <alignment horizontal="center" vertical="center"/>
    </xf>
    <xf numFmtId="0" fontId="5" fillId="0" borderId="4" xfId="1" applyFont="1" applyFill="1" applyBorder="1" applyAlignment="1">
      <alignment horizontal="distributed" vertical="center" justifyLastLine="1"/>
    </xf>
    <xf numFmtId="0" fontId="6" fillId="0" borderId="4" xfId="1" applyFont="1" applyFill="1" applyBorder="1" applyAlignment="1">
      <alignment horizontal="center" vertical="center" wrapText="1"/>
    </xf>
    <xf numFmtId="0" fontId="4" fillId="0" borderId="4" xfId="1" applyFont="1" applyFill="1" applyBorder="1" applyAlignment="1">
      <alignment horizontal="center" vertical="center" wrapText="1" shrinkToFit="1"/>
    </xf>
    <xf numFmtId="0" fontId="4" fillId="0" borderId="4" xfId="1" applyFont="1" applyFill="1" applyBorder="1" applyAlignment="1">
      <alignment horizontal="center" vertical="center" shrinkToFit="1"/>
    </xf>
    <xf numFmtId="0" fontId="4" fillId="0" borderId="3"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3" xfId="1" applyFont="1" applyFill="1" applyBorder="1" applyAlignment="1">
      <alignment horizontal="distributed" vertical="center"/>
    </xf>
    <xf numFmtId="0" fontId="5" fillId="0" borderId="1" xfId="1" applyFont="1" applyFill="1" applyBorder="1" applyAlignment="1">
      <alignment horizontal="distributed" vertical="center"/>
    </xf>
    <xf numFmtId="0" fontId="5" fillId="0" borderId="3" xfId="1" applyFont="1" applyFill="1" applyBorder="1" applyAlignment="1">
      <alignment horizontal="distributed" vertical="center" justifyLastLine="1"/>
    </xf>
    <xf numFmtId="0" fontId="5" fillId="0" borderId="2" xfId="1" applyFont="1" applyFill="1" applyBorder="1" applyAlignment="1">
      <alignment horizontal="distributed" vertical="center" justifyLastLine="1"/>
    </xf>
    <xf numFmtId="0" fontId="5" fillId="0" borderId="1" xfId="1" applyFont="1" applyFill="1" applyBorder="1" applyAlignment="1">
      <alignment horizontal="distributed" vertical="center" justifyLastLine="1"/>
    </xf>
    <xf numFmtId="0" fontId="6" fillId="0" borderId="3"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2" xfId="1" applyFont="1" applyFill="1" applyBorder="1" applyAlignment="1">
      <alignment horizontal="distributed" vertical="center"/>
    </xf>
    <xf numFmtId="0" fontId="5" fillId="0" borderId="5" xfId="1" applyFont="1" applyFill="1" applyBorder="1" applyAlignment="1">
      <alignment horizontal="center" vertical="distributed" textRotation="255" justifyLastLine="1"/>
    </xf>
    <xf numFmtId="0" fontId="5" fillId="0" borderId="12" xfId="1" applyFont="1" applyFill="1" applyBorder="1" applyAlignment="1">
      <alignment horizontal="center" vertical="distributed" textRotation="255" justifyLastLine="1"/>
    </xf>
    <xf numFmtId="0" fontId="5" fillId="0" borderId="13" xfId="1" applyFont="1" applyFill="1" applyBorder="1" applyAlignment="1">
      <alignment horizontal="center" vertical="distributed" textRotation="255" justifyLastLine="1"/>
    </xf>
    <xf numFmtId="0" fontId="5" fillId="0" borderId="11" xfId="1" applyFont="1" applyFill="1" applyBorder="1" applyAlignment="1">
      <alignment horizontal="distributed" vertical="center"/>
    </xf>
    <xf numFmtId="0" fontId="5" fillId="0" borderId="10" xfId="1" applyFont="1" applyFill="1" applyBorder="1" applyAlignment="1">
      <alignment horizontal="distributed" vertical="center"/>
    </xf>
    <xf numFmtId="0" fontId="5" fillId="0" borderId="3" xfId="1" applyFont="1" applyFill="1" applyBorder="1" applyAlignment="1">
      <alignment horizontal="distributed" vertical="center" shrinkToFit="1"/>
    </xf>
    <xf numFmtId="0" fontId="5" fillId="0" borderId="2" xfId="1" applyFont="1" applyFill="1" applyBorder="1" applyAlignment="1">
      <alignment horizontal="distributed" vertical="center" shrinkToFit="1"/>
    </xf>
    <xf numFmtId="0" fontId="5" fillId="0" borderId="1" xfId="1" applyFont="1" applyFill="1" applyBorder="1" applyAlignment="1">
      <alignment horizontal="distributed" vertical="center" shrinkToFit="1"/>
    </xf>
    <xf numFmtId="0" fontId="5" fillId="0" borderId="2" xfId="1" applyFont="1" applyBorder="1" applyAlignment="1">
      <alignment horizontal="distributed" vertical="center"/>
    </xf>
    <xf numFmtId="0" fontId="11" fillId="0" borderId="3" xfId="1" applyFont="1" applyFill="1" applyBorder="1" applyAlignment="1">
      <alignment horizontal="distributed" vertical="center"/>
    </xf>
    <xf numFmtId="0" fontId="11" fillId="0" borderId="2" xfId="1" applyFont="1" applyFill="1" applyBorder="1" applyAlignment="1">
      <alignment horizontal="distributed" vertical="center"/>
    </xf>
    <xf numFmtId="0" fontId="4" fillId="0" borderId="3" xfId="1" applyFont="1" applyFill="1" applyBorder="1" applyAlignment="1">
      <alignment horizontal="distributed" vertical="center" wrapText="1"/>
    </xf>
    <xf numFmtId="0" fontId="4" fillId="0" borderId="2" xfId="1" applyFont="1" applyFill="1" applyBorder="1" applyAlignment="1">
      <alignment horizontal="distributed" vertical="center"/>
    </xf>
    <xf numFmtId="0" fontId="4" fillId="0" borderId="1" xfId="1" applyFont="1" applyFill="1" applyBorder="1" applyAlignment="1">
      <alignment horizontal="distributed" vertical="center"/>
    </xf>
    <xf numFmtId="0" fontId="5" fillId="0" borderId="5" xfId="1" applyFont="1" applyFill="1" applyBorder="1" applyAlignment="1">
      <alignment horizontal="center" vertical="center" textRotation="255" shrinkToFit="1"/>
    </xf>
    <xf numFmtId="0" fontId="5" fillId="0" borderId="12" xfId="1" applyFont="1" applyFill="1" applyBorder="1" applyAlignment="1">
      <alignment horizontal="center" vertical="center" textRotation="255" shrinkToFit="1"/>
    </xf>
    <xf numFmtId="0" fontId="5" fillId="0" borderId="13" xfId="1" applyFont="1" applyFill="1" applyBorder="1" applyAlignment="1">
      <alignment horizontal="center" vertical="center" textRotation="255" shrinkToFit="1"/>
    </xf>
    <xf numFmtId="0" fontId="16" fillId="0" borderId="5" xfId="1" applyFont="1" applyFill="1" applyBorder="1" applyAlignment="1">
      <alignment horizontal="distributed" vertical="center" wrapText="1"/>
    </xf>
    <xf numFmtId="0" fontId="16" fillId="0" borderId="13" xfId="1" applyFont="1" applyFill="1" applyBorder="1" applyAlignment="1">
      <alignment horizontal="distributed" vertical="center" wrapText="1"/>
    </xf>
    <xf numFmtId="0" fontId="11" fillId="0" borderId="4" xfId="1" applyFont="1" applyFill="1" applyBorder="1" applyAlignment="1">
      <alignment horizontal="distributed" vertical="center" wrapText="1"/>
    </xf>
    <xf numFmtId="0" fontId="16" fillId="0" borderId="4" xfId="1" applyFont="1" applyFill="1" applyBorder="1" applyAlignment="1">
      <alignment horizontal="center" vertical="center" wrapText="1"/>
    </xf>
    <xf numFmtId="0" fontId="16" fillId="0" borderId="4" xfId="1" applyFont="1" applyFill="1" applyBorder="1" applyAlignment="1">
      <alignment horizontal="distributed" vertical="center" wrapText="1" justifyLastLine="1"/>
    </xf>
    <xf numFmtId="0" fontId="16" fillId="0" borderId="4" xfId="1" applyFont="1" applyFill="1" applyBorder="1" applyAlignment="1">
      <alignment horizontal="distributed" vertical="center" wrapText="1" justifyLastLine="1" shrinkToFit="1"/>
    </xf>
    <xf numFmtId="0" fontId="11" fillId="0" borderId="4" xfId="1" applyFont="1" applyFill="1" applyBorder="1" applyAlignment="1">
      <alignment vertical="center" wrapText="1"/>
    </xf>
    <xf numFmtId="0" fontId="4" fillId="0" borderId="4" xfId="1" applyFont="1" applyFill="1" applyBorder="1" applyAlignment="1">
      <alignment horizontal="distributed" vertical="center" wrapText="1" justifyLastLine="1"/>
    </xf>
    <xf numFmtId="0" fontId="11" fillId="0" borderId="4" xfId="1" applyFont="1" applyFill="1" applyBorder="1" applyAlignment="1">
      <alignment horizontal="left" vertical="center" wrapText="1"/>
    </xf>
    <xf numFmtId="0" fontId="16" fillId="0" borderId="3" xfId="1" applyFont="1" applyFill="1" applyBorder="1" applyAlignment="1">
      <alignment horizontal="distributed" vertical="center" justifyLastLine="1" shrinkToFit="1"/>
    </xf>
    <xf numFmtId="0" fontId="16" fillId="0" borderId="1" xfId="1" applyFont="1" applyFill="1" applyBorder="1" applyAlignment="1">
      <alignment horizontal="distributed" vertical="center" justifyLastLine="1" shrinkToFit="1"/>
    </xf>
    <xf numFmtId="0" fontId="16" fillId="0" borderId="4" xfId="1" applyFont="1" applyFill="1" applyBorder="1" applyAlignment="1">
      <alignment horizontal="distributed" vertical="center" justifyLastLine="1"/>
    </xf>
    <xf numFmtId="178" fontId="16" fillId="0" borderId="4" xfId="13" applyNumberFormat="1" applyFont="1" applyFill="1" applyBorder="1" applyAlignment="1">
      <alignment horizontal="right" vertical="center"/>
    </xf>
    <xf numFmtId="0" fontId="16" fillId="0" borderId="4" xfId="1" applyFont="1" applyFill="1" applyBorder="1" applyAlignment="1">
      <alignment horizontal="center" vertical="center" justifyLastLine="1"/>
    </xf>
    <xf numFmtId="178" fontId="16" fillId="0" borderId="4" xfId="13" applyNumberFormat="1" applyFont="1" applyFill="1" applyBorder="1" applyAlignment="1">
      <alignment horizontal="right" vertical="center" justifyLastLine="1"/>
    </xf>
    <xf numFmtId="0" fontId="16" fillId="0" borderId="4" xfId="1" applyFont="1" applyFill="1" applyBorder="1" applyAlignment="1">
      <alignment horizontal="distributed" vertical="center"/>
    </xf>
    <xf numFmtId="179" fontId="16" fillId="0" borderId="4" xfId="2" applyNumberFormat="1" applyFont="1" applyFill="1" applyBorder="1" applyAlignment="1">
      <alignment horizontal="right" vertical="center"/>
    </xf>
    <xf numFmtId="180" fontId="16" fillId="0" borderId="3" xfId="1" applyNumberFormat="1" applyFont="1" applyFill="1" applyBorder="1" applyAlignment="1">
      <alignment horizontal="right" vertical="center"/>
    </xf>
    <xf numFmtId="180" fontId="16" fillId="0" borderId="1" xfId="1" applyNumberFormat="1" applyFont="1" applyFill="1" applyBorder="1" applyAlignment="1">
      <alignment horizontal="right" vertical="center"/>
    </xf>
    <xf numFmtId="181" fontId="16" fillId="0" borderId="0" xfId="1" applyNumberFormat="1" applyFont="1" applyFill="1" applyBorder="1" applyAlignment="1">
      <alignment horizontal="center" vertical="center"/>
    </xf>
    <xf numFmtId="0" fontId="16" fillId="0" borderId="4" xfId="1" applyFont="1" applyFill="1" applyBorder="1" applyAlignment="1">
      <alignment horizontal="distributed" vertical="center" justifyLastLine="1" shrinkToFit="1"/>
    </xf>
    <xf numFmtId="0" fontId="6" fillId="0" borderId="0" xfId="1" applyFont="1" applyFill="1" applyBorder="1" applyAlignment="1">
      <alignment vertical="center"/>
    </xf>
    <xf numFmtId="0" fontId="17" fillId="0" borderId="0" xfId="1" applyFont="1" applyFill="1" applyBorder="1" applyAlignment="1">
      <alignment vertical="center"/>
    </xf>
    <xf numFmtId="0" fontId="13" fillId="0" borderId="0" xfId="5" applyFont="1" applyAlignment="1">
      <alignment horizontal="left" vertical="center"/>
    </xf>
    <xf numFmtId="0" fontId="26" fillId="0" borderId="0" xfId="5" applyFont="1" applyAlignment="1">
      <alignment horizontal="right" vertical="center"/>
    </xf>
    <xf numFmtId="0" fontId="2" fillId="0" borderId="0" xfId="5" applyFont="1" applyAlignment="1">
      <alignment vertical="center"/>
    </xf>
    <xf numFmtId="0" fontId="2" fillId="0" borderId="0" xfId="0" applyFont="1" applyAlignment="1">
      <alignment horizontal="left" vertical="center"/>
    </xf>
    <xf numFmtId="0" fontId="2" fillId="0" borderId="0" xfId="5" applyFont="1" applyAlignment="1">
      <alignment horizontal="center" vertical="center"/>
    </xf>
    <xf numFmtId="0" fontId="2" fillId="0" borderId="0" xfId="5" applyFont="1" applyBorder="1" applyAlignment="1">
      <alignment vertical="center"/>
    </xf>
    <xf numFmtId="0" fontId="2" fillId="0" borderId="0" xfId="5" applyFont="1" applyAlignment="1">
      <alignment horizontal="left" vertical="center"/>
    </xf>
    <xf numFmtId="0" fontId="2" fillId="0" borderId="0" xfId="0" applyFont="1" applyAlignment="1">
      <alignment vertical="center"/>
    </xf>
    <xf numFmtId="0" fontId="2" fillId="0" borderId="0" xfId="5" applyFont="1" applyBorder="1" applyAlignment="1">
      <alignment horizontal="left" vertical="top" wrapText="1"/>
    </xf>
    <xf numFmtId="0" fontId="33" fillId="0" borderId="0" xfId="5" applyFont="1" applyAlignment="1">
      <alignment horizontal="left" vertical="center"/>
    </xf>
    <xf numFmtId="0" fontId="2" fillId="0" borderId="0" xfId="6" applyFont="1" applyAlignment="1">
      <alignment vertical="center"/>
    </xf>
    <xf numFmtId="0" fontId="24" fillId="0" borderId="0" xfId="5" applyFont="1" applyAlignment="1">
      <alignment horizontal="left" vertical="center"/>
    </xf>
    <xf numFmtId="0" fontId="2" fillId="0" borderId="0" xfId="5" applyFont="1" applyBorder="1" applyAlignment="1">
      <alignment horizontal="left" vertical="center"/>
    </xf>
    <xf numFmtId="0" fontId="23" fillId="0" borderId="14" xfId="5" applyFont="1" applyBorder="1" applyAlignment="1"/>
    <xf numFmtId="0" fontId="2" fillId="0" borderId="14" xfId="5" applyFont="1" applyBorder="1" applyAlignment="1"/>
    <xf numFmtId="0" fontId="23" fillId="0" borderId="0" xfId="5" applyFont="1" applyBorder="1" applyAlignment="1"/>
    <xf numFmtId="0" fontId="2" fillId="0" borderId="0" xfId="5" applyFont="1" applyAlignment="1"/>
    <xf numFmtId="0" fontId="2" fillId="0" borderId="0" xfId="5" applyFont="1" applyBorder="1" applyAlignment="1">
      <alignment horizontal="left" vertical="center" shrinkToFit="1"/>
    </xf>
    <xf numFmtId="0" fontId="2" fillId="0" borderId="0" xfId="5" applyFont="1" applyAlignment="1">
      <alignment horizontal="left" vertical="center" wrapText="1"/>
    </xf>
    <xf numFmtId="0" fontId="2" fillId="0" borderId="0" xfId="5" applyFont="1" applyAlignment="1">
      <alignment horizontal="left" vertical="top" wrapText="1"/>
    </xf>
    <xf numFmtId="0" fontId="23" fillId="0" borderId="0" xfId="5" applyFont="1" applyAlignment="1">
      <alignment horizontal="left" vertical="top" wrapText="1"/>
    </xf>
    <xf numFmtId="0" fontId="2" fillId="0" borderId="0" xfId="5" applyFont="1" applyBorder="1" applyAlignment="1"/>
    <xf numFmtId="0" fontId="23" fillId="0" borderId="0" xfId="5" applyFont="1" applyBorder="1" applyAlignment="1">
      <alignment horizontal="left"/>
    </xf>
    <xf numFmtId="0" fontId="25" fillId="0" borderId="0" xfId="5" applyFont="1" applyAlignment="1">
      <alignment horizontal="left" vertical="center" wrapText="1"/>
    </xf>
    <xf numFmtId="0" fontId="25" fillId="0" borderId="0" xfId="5" applyFont="1" applyAlignment="1">
      <alignment horizontal="left" vertical="center"/>
    </xf>
    <xf numFmtId="0" fontId="23" fillId="0" borderId="14" xfId="5" applyFont="1" applyBorder="1" applyAlignment="1">
      <alignment horizontal="left"/>
    </xf>
    <xf numFmtId="0" fontId="2" fillId="0" borderId="14" xfId="5" applyFont="1" applyBorder="1" applyAlignment="1">
      <alignment horizontal="left"/>
    </xf>
    <xf numFmtId="0" fontId="2" fillId="0" borderId="0" xfId="5" applyFont="1" applyBorder="1" applyAlignment="1">
      <alignment horizontal="left"/>
    </xf>
    <xf numFmtId="0" fontId="23" fillId="0" borderId="0" xfId="5" applyFont="1" applyBorder="1" applyAlignment="1">
      <alignment vertical="center"/>
    </xf>
    <xf numFmtId="0" fontId="23" fillId="0" borderId="0" xfId="5" applyFont="1" applyBorder="1" applyAlignment="1">
      <alignment horizontal="center" vertical="center"/>
    </xf>
    <xf numFmtId="0" fontId="2" fillId="0" borderId="22" xfId="5" applyFont="1" applyBorder="1" applyAlignment="1"/>
    <xf numFmtId="0" fontId="2" fillId="0" borderId="22" xfId="5" applyFont="1" applyBorder="1" applyAlignment="1">
      <alignment vertical="center"/>
    </xf>
    <xf numFmtId="0" fontId="2" fillId="0" borderId="22" xfId="5" applyFont="1" applyBorder="1" applyAlignment="1">
      <alignment horizontal="left"/>
    </xf>
    <xf numFmtId="0" fontId="2" fillId="0" borderId="0" xfId="5" applyFont="1" applyBorder="1" applyAlignment="1">
      <alignment horizontal="center"/>
    </xf>
    <xf numFmtId="0" fontId="2" fillId="0" borderId="22" xfId="5" applyFont="1" applyBorder="1" applyAlignment="1">
      <alignment horizontal="center"/>
    </xf>
    <xf numFmtId="0" fontId="2" fillId="0" borderId="0" xfId="0" applyFont="1" applyBorder="1" applyAlignment="1">
      <alignment horizontal="left"/>
    </xf>
    <xf numFmtId="0" fontId="2" fillId="0" borderId="22" xfId="0" applyFont="1" applyBorder="1" applyAlignment="1">
      <alignment horizontal="left"/>
    </xf>
    <xf numFmtId="0" fontId="25" fillId="0" borderId="0" xfId="5" applyFont="1" applyBorder="1" applyAlignment="1">
      <alignment horizontal="left" vertical="top" wrapText="1"/>
    </xf>
    <xf numFmtId="0" fontId="2" fillId="0" borderId="22" xfId="5" applyFont="1" applyBorder="1" applyAlignment="1">
      <alignment horizontal="left" vertical="center"/>
    </xf>
    <xf numFmtId="0" fontId="2" fillId="0" borderId="6" xfId="5" applyFont="1" applyBorder="1" applyAlignment="1">
      <alignment horizontal="left"/>
    </xf>
    <xf numFmtId="0" fontId="23" fillId="0" borderId="0" xfId="5" applyFont="1" applyAlignment="1">
      <alignment horizontal="left" vertical="top" shrinkToFit="1"/>
    </xf>
    <xf numFmtId="0" fontId="2" fillId="0" borderId="0" xfId="5" applyFont="1" applyAlignment="1">
      <alignment horizontal="left" vertical="top" shrinkToFit="1"/>
    </xf>
    <xf numFmtId="0" fontId="22" fillId="0" borderId="0" xfId="5" applyFont="1" applyAlignment="1">
      <alignment horizontal="left" wrapText="1"/>
    </xf>
    <xf numFmtId="0" fontId="84" fillId="0" borderId="0" xfId="5" applyFont="1" applyAlignment="1">
      <alignment vertical="center"/>
    </xf>
    <xf numFmtId="0" fontId="2" fillId="0" borderId="0" xfId="5" applyFont="1" applyAlignment="1">
      <alignment horizontal="left" wrapText="1"/>
    </xf>
    <xf numFmtId="0" fontId="23" fillId="0" borderId="0" xfId="5" applyFont="1" applyAlignment="1">
      <alignment horizontal="left" vertical="center"/>
    </xf>
    <xf numFmtId="0" fontId="20" fillId="0" borderId="0" xfId="1" applyFont="1" applyFill="1" applyAlignment="1">
      <alignment vertical="center" wrapText="1"/>
    </xf>
    <xf numFmtId="38" fontId="84" fillId="0" borderId="0" xfId="2" applyFont="1" applyAlignment="1">
      <alignment vertical="center"/>
    </xf>
    <xf numFmtId="0" fontId="39" fillId="0" borderId="11" xfId="1" applyFont="1" applyFill="1" applyBorder="1" applyAlignment="1">
      <alignment horizontal="center" vertical="center"/>
    </xf>
    <xf numFmtId="0" fontId="39" fillId="0" borderId="10" xfId="1" applyFont="1" applyFill="1" applyBorder="1" applyAlignment="1">
      <alignment horizontal="center" vertical="center"/>
    </xf>
    <xf numFmtId="0" fontId="39" fillId="0" borderId="47" xfId="1" applyFont="1" applyFill="1" applyBorder="1" applyAlignment="1">
      <alignment horizontal="center" vertical="center"/>
    </xf>
    <xf numFmtId="0" fontId="35" fillId="0" borderId="9" xfId="1" applyFont="1" applyBorder="1" applyAlignment="1">
      <alignment vertical="center" wrapText="1"/>
    </xf>
    <xf numFmtId="0" fontId="35" fillId="0" borderId="0" xfId="1" applyFont="1" applyAlignment="1">
      <alignment vertical="center" wrapText="1"/>
    </xf>
    <xf numFmtId="187" fontId="35" fillId="0" borderId="36" xfId="1" applyNumberFormat="1" applyFont="1" applyBorder="1" applyAlignment="1">
      <alignment horizontal="center" vertical="center"/>
    </xf>
    <xf numFmtId="187" fontId="35" fillId="0" borderId="35" xfId="1" applyNumberFormat="1" applyFont="1" applyBorder="1" applyAlignment="1">
      <alignment horizontal="center" vertical="center"/>
    </xf>
    <xf numFmtId="0" fontId="39" fillId="3" borderId="0" xfId="1" applyFont="1" applyFill="1" applyAlignment="1">
      <alignment horizontal="center" vertical="center"/>
    </xf>
    <xf numFmtId="0" fontId="84" fillId="0" borderId="0" xfId="1" applyFont="1" applyAlignment="1">
      <alignment vertical="center"/>
    </xf>
    <xf numFmtId="38" fontId="5" fillId="0" borderId="4" xfId="2" applyFont="1" applyFill="1" applyBorder="1" applyAlignment="1">
      <alignment horizontal="center" vertical="center"/>
    </xf>
    <xf numFmtId="38" fontId="5" fillId="0" borderId="56" xfId="2" applyFont="1" applyFill="1" applyBorder="1" applyAlignment="1">
      <alignment horizontal="center" vertical="center"/>
    </xf>
    <xf numFmtId="38" fontId="5" fillId="0" borderId="55" xfId="2" applyFont="1" applyFill="1" applyBorder="1" applyAlignment="1">
      <alignment horizontal="center" vertical="center"/>
    </xf>
    <xf numFmtId="38" fontId="5" fillId="0" borderId="61" xfId="2" applyFont="1" applyFill="1" applyBorder="1" applyAlignment="1">
      <alignment horizontal="distributed" vertical="center"/>
    </xf>
    <xf numFmtId="0" fontId="5" fillId="0" borderId="60" xfId="1" applyFont="1" applyFill="1" applyBorder="1" applyAlignment="1">
      <alignment horizontal="distributed" vertical="center"/>
    </xf>
    <xf numFmtId="38" fontId="5" fillId="0" borderId="5" xfId="2" applyFont="1" applyFill="1" applyBorder="1" applyAlignment="1">
      <alignment horizontal="center" vertical="distributed" textRotation="255" justifyLastLine="1"/>
    </xf>
    <xf numFmtId="38" fontId="5" fillId="0" borderId="12" xfId="2" applyFont="1" applyFill="1" applyBorder="1" applyAlignment="1">
      <alignment horizontal="center" vertical="distributed" textRotation="255" justifyLastLine="1"/>
    </xf>
    <xf numFmtId="38" fontId="5" fillId="0" borderId="13" xfId="2" applyFont="1" applyFill="1" applyBorder="1" applyAlignment="1">
      <alignment horizontal="center" vertical="distributed" textRotation="255" justifyLastLine="1"/>
    </xf>
    <xf numFmtId="38" fontId="5" fillId="0" borderId="62" xfId="2" applyFont="1" applyFill="1" applyBorder="1" applyAlignment="1">
      <alignment horizontal="distributed" vertical="center"/>
    </xf>
    <xf numFmtId="0" fontId="5" fillId="0" borderId="58" xfId="1" applyFont="1" applyFill="1" applyBorder="1" applyAlignment="1">
      <alignment horizontal="distributed" vertical="center"/>
    </xf>
    <xf numFmtId="38" fontId="5" fillId="0" borderId="58" xfId="2" applyFont="1" applyFill="1" applyBorder="1" applyAlignment="1">
      <alignment horizontal="distributed" vertical="center"/>
    </xf>
    <xf numFmtId="38" fontId="5" fillId="0" borderId="66" xfId="2" applyFont="1" applyFill="1" applyBorder="1" applyAlignment="1">
      <alignment horizontal="distributed" vertical="center"/>
    </xf>
    <xf numFmtId="0" fontId="5" fillId="0" borderId="65" xfId="1" applyFont="1" applyFill="1" applyBorder="1" applyAlignment="1">
      <alignment horizontal="distributed" vertical="center"/>
    </xf>
    <xf numFmtId="38" fontId="5" fillId="0" borderId="77" xfId="2" applyFont="1" applyFill="1" applyBorder="1" applyAlignment="1">
      <alignment horizontal="center" vertical="center" textRotation="255"/>
    </xf>
    <xf numFmtId="38" fontId="5" fillId="0" borderId="75" xfId="2" applyFont="1" applyFill="1" applyBorder="1" applyAlignment="1">
      <alignment horizontal="center" vertical="center" textRotation="255"/>
    </xf>
    <xf numFmtId="38" fontId="5" fillId="0" borderId="74" xfId="2" applyFont="1" applyFill="1" applyBorder="1" applyAlignment="1">
      <alignment horizontal="center" vertical="center" textRotation="255"/>
    </xf>
    <xf numFmtId="38" fontId="5" fillId="0" borderId="5" xfId="2" applyFont="1" applyFill="1" applyBorder="1" applyAlignment="1">
      <alignment horizontal="center" vertical="center" textRotation="255" shrinkToFit="1"/>
    </xf>
    <xf numFmtId="38" fontId="5" fillId="0" borderId="13" xfId="2" applyFont="1" applyFill="1" applyBorder="1" applyAlignment="1">
      <alignment horizontal="center" vertical="center" textRotation="255" shrinkToFit="1"/>
    </xf>
    <xf numFmtId="38" fontId="5" fillId="0" borderId="11" xfId="2" applyFont="1" applyFill="1" applyBorder="1" applyAlignment="1">
      <alignment horizontal="left" vertical="center"/>
    </xf>
    <xf numFmtId="38" fontId="5" fillId="0" borderId="10" xfId="2" applyFont="1" applyFill="1" applyBorder="1" applyAlignment="1">
      <alignment horizontal="left" vertical="center"/>
    </xf>
    <xf numFmtId="38" fontId="5" fillId="0" borderId="47" xfId="2" applyFont="1" applyFill="1" applyBorder="1" applyAlignment="1">
      <alignment horizontal="left" vertical="center"/>
    </xf>
    <xf numFmtId="38" fontId="5" fillId="0" borderId="7" xfId="2" applyFont="1" applyFill="1" applyBorder="1" applyAlignment="1">
      <alignment horizontal="left" vertical="center"/>
    </xf>
    <xf numFmtId="38" fontId="5" fillId="0" borderId="6" xfId="2" applyFont="1" applyFill="1" applyBorder="1" applyAlignment="1">
      <alignment horizontal="left" vertical="center"/>
    </xf>
    <xf numFmtId="38" fontId="5" fillId="0" borderId="57" xfId="2" applyFont="1" applyFill="1" applyBorder="1" applyAlignment="1">
      <alignment horizontal="left" vertical="center"/>
    </xf>
    <xf numFmtId="38" fontId="4" fillId="0" borderId="3" xfId="2" applyFont="1" applyFill="1" applyBorder="1" applyAlignment="1">
      <alignment horizontal="distributed" vertical="center" wrapText="1" justifyLastLine="1" shrinkToFit="1"/>
    </xf>
    <xf numFmtId="38" fontId="4" fillId="0" borderId="2" xfId="2" applyFont="1" applyFill="1" applyBorder="1" applyAlignment="1">
      <alignment horizontal="distributed" vertical="center" justifyLastLine="1" shrinkToFit="1"/>
    </xf>
    <xf numFmtId="189" fontId="5" fillId="0" borderId="3" xfId="2" applyNumberFormat="1" applyFont="1" applyFill="1" applyBorder="1" applyAlignment="1">
      <alignment horizontal="right" vertical="center"/>
    </xf>
    <xf numFmtId="189" fontId="5" fillId="0" borderId="2" xfId="2" applyNumberFormat="1" applyFont="1" applyFill="1" applyBorder="1" applyAlignment="1">
      <alignment horizontal="right" vertical="center"/>
    </xf>
    <xf numFmtId="38" fontId="5" fillId="0" borderId="3" xfId="2" quotePrefix="1" applyFont="1" applyFill="1" applyBorder="1" applyAlignment="1">
      <alignment horizontal="center" vertical="center"/>
    </xf>
    <xf numFmtId="38" fontId="5" fillId="0" borderId="1" xfId="2" quotePrefix="1" applyFont="1" applyFill="1" applyBorder="1" applyAlignment="1">
      <alignment horizontal="center" vertical="center"/>
    </xf>
    <xf numFmtId="38" fontId="5" fillId="0" borderId="2" xfId="2" applyFont="1" applyFill="1" applyBorder="1" applyAlignment="1">
      <alignment horizontal="distributed" vertical="center" justifyLastLine="1"/>
    </xf>
    <xf numFmtId="38" fontId="5" fillId="0" borderId="3" xfId="2" applyFont="1" applyFill="1" applyBorder="1" applyAlignment="1">
      <alignment vertical="center"/>
    </xf>
    <xf numFmtId="38" fontId="5" fillId="0" borderId="2" xfId="2" applyFont="1" applyFill="1" applyBorder="1" applyAlignment="1">
      <alignment vertical="center"/>
    </xf>
    <xf numFmtId="38" fontId="5" fillId="0" borderId="3" xfId="2" applyFont="1" applyFill="1" applyBorder="1" applyAlignment="1">
      <alignment vertical="center" wrapText="1"/>
    </xf>
    <xf numFmtId="38" fontId="5" fillId="0" borderId="2" xfId="2" applyFont="1" applyFill="1" applyBorder="1" applyAlignment="1">
      <alignment vertical="center" wrapText="1"/>
    </xf>
    <xf numFmtId="38" fontId="5" fillId="0" borderId="1" xfId="2" applyFont="1" applyFill="1" applyBorder="1" applyAlignment="1">
      <alignment vertical="center"/>
    </xf>
    <xf numFmtId="38" fontId="4" fillId="0" borderId="3" xfId="2" applyFont="1" applyFill="1" applyBorder="1" applyAlignment="1">
      <alignment vertical="center"/>
    </xf>
    <xf numFmtId="38" fontId="4" fillId="0" borderId="2" xfId="2" applyFont="1" applyFill="1" applyBorder="1" applyAlignment="1">
      <alignment vertical="center"/>
    </xf>
    <xf numFmtId="38" fontId="4" fillId="0" borderId="1" xfId="2" applyFont="1" applyFill="1" applyBorder="1" applyAlignment="1">
      <alignment vertical="center"/>
    </xf>
    <xf numFmtId="38" fontId="4" fillId="0" borderId="4" xfId="2" applyFont="1" applyFill="1" applyBorder="1" applyAlignment="1">
      <alignment horizontal="distributed" vertical="center" wrapText="1"/>
    </xf>
    <xf numFmtId="38" fontId="4" fillId="0" borderId="4" xfId="2" applyFont="1" applyFill="1" applyBorder="1" applyAlignment="1">
      <alignment horizontal="distributed" vertical="center"/>
    </xf>
    <xf numFmtId="38" fontId="4" fillId="0" borderId="4" xfId="2" applyFont="1" applyFill="1" applyBorder="1" applyAlignment="1">
      <alignment horizontal="distributed" vertical="center" wrapText="1" justifyLastLine="1" shrinkToFit="1"/>
    </xf>
    <xf numFmtId="38" fontId="4" fillId="0" borderId="4" xfId="2" applyFont="1" applyFill="1" applyBorder="1" applyAlignment="1">
      <alignment horizontal="distributed" vertical="center" justifyLastLine="1" shrinkToFit="1"/>
    </xf>
    <xf numFmtId="189" fontId="5" fillId="0" borderId="4" xfId="2" applyNumberFormat="1" applyFont="1" applyFill="1" applyBorder="1" applyAlignment="1">
      <alignment horizontal="right" vertical="center"/>
    </xf>
    <xf numFmtId="0" fontId="4" fillId="0" borderId="4" xfId="1" applyFont="1" applyFill="1" applyBorder="1" applyAlignment="1">
      <alignment horizontal="distributed" vertical="center"/>
    </xf>
    <xf numFmtId="38" fontId="14" fillId="0" borderId="4" xfId="2" applyFont="1" applyFill="1" applyBorder="1" applyAlignment="1">
      <alignment horizontal="distributed" vertical="center" wrapText="1"/>
    </xf>
    <xf numFmtId="0" fontId="14" fillId="0" borderId="4" xfId="1" applyFont="1" applyFill="1" applyBorder="1" applyAlignment="1">
      <alignment horizontal="distributed" vertical="center"/>
    </xf>
    <xf numFmtId="38" fontId="5" fillId="0" borderId="4" xfId="2" quotePrefix="1" applyFont="1" applyFill="1" applyBorder="1" applyAlignment="1">
      <alignment horizontal="center" vertical="center" shrinkToFit="1"/>
    </xf>
    <xf numFmtId="38" fontId="5" fillId="0" borderId="4" xfId="2" applyFont="1" applyFill="1" applyBorder="1" applyAlignment="1">
      <alignment horizontal="center" vertical="center" shrinkToFit="1"/>
    </xf>
    <xf numFmtId="38" fontId="4" fillId="0" borderId="3" xfId="2" applyFont="1" applyFill="1" applyBorder="1" applyAlignment="1">
      <alignment horizontal="distributed" vertical="center"/>
    </xf>
    <xf numFmtId="0" fontId="4" fillId="0" borderId="79" xfId="1" applyFont="1" applyFill="1" applyBorder="1" applyAlignment="1">
      <alignment horizontal="distributed" vertical="center"/>
    </xf>
    <xf numFmtId="0" fontId="5" fillId="0" borderId="79" xfId="1" applyFont="1" applyFill="1" applyBorder="1" applyAlignment="1">
      <alignment horizontal="distributed" vertical="center"/>
    </xf>
    <xf numFmtId="38" fontId="5" fillId="0" borderId="7" xfId="2" applyFont="1" applyFill="1" applyBorder="1" applyAlignment="1">
      <alignment horizontal="distributed" vertical="center"/>
    </xf>
    <xf numFmtId="38" fontId="5" fillId="0" borderId="57" xfId="2" applyFont="1" applyFill="1" applyBorder="1" applyAlignment="1">
      <alignment horizontal="distributed" vertical="center"/>
    </xf>
    <xf numFmtId="38" fontId="4" fillId="0" borderId="56" xfId="2" applyFont="1" applyFill="1" applyBorder="1" applyAlignment="1">
      <alignment horizontal="justify" vertical="center" wrapText="1"/>
    </xf>
    <xf numFmtId="38" fontId="4" fillId="0" borderId="55" xfId="2" applyFont="1" applyFill="1" applyBorder="1" applyAlignment="1">
      <alignment horizontal="justify" vertical="center" wrapText="1"/>
    </xf>
    <xf numFmtId="38" fontId="5" fillId="0" borderId="79" xfId="2" applyFont="1" applyFill="1" applyBorder="1" applyAlignment="1">
      <alignment horizontal="distributed" vertical="center"/>
    </xf>
    <xf numFmtId="38" fontId="14" fillId="0" borderId="11" xfId="2" applyFont="1" applyFill="1" applyBorder="1" applyAlignment="1">
      <alignment horizontal="center" vertical="center" shrinkToFit="1"/>
    </xf>
    <xf numFmtId="38" fontId="14" fillId="0" borderId="47" xfId="2" applyFont="1" applyFill="1" applyBorder="1" applyAlignment="1">
      <alignment horizontal="center" vertical="center" shrinkToFit="1"/>
    </xf>
    <xf numFmtId="38" fontId="5" fillId="0" borderId="4" xfId="2" applyFont="1" applyFill="1" applyBorder="1" applyAlignment="1">
      <alignment horizontal="left" vertical="center" wrapText="1"/>
    </xf>
    <xf numFmtId="38" fontId="5" fillId="0" borderId="4" xfId="2" applyFont="1" applyFill="1" applyBorder="1" applyAlignment="1">
      <alignment horizontal="left" vertical="center"/>
    </xf>
    <xf numFmtId="38" fontId="5" fillId="0" borderId="4" xfId="2" applyFont="1" applyFill="1" applyBorder="1" applyAlignment="1">
      <alignment horizontal="distributed" vertical="center" wrapText="1"/>
    </xf>
    <xf numFmtId="38" fontId="5" fillId="0" borderId="4" xfId="2" applyFont="1" applyFill="1" applyBorder="1" applyAlignment="1">
      <alignment horizontal="distributed" vertical="center"/>
    </xf>
    <xf numFmtId="38" fontId="5" fillId="0" borderId="3" xfId="2" applyFont="1" applyFill="1" applyBorder="1" applyAlignment="1">
      <alignment horizontal="distributed" vertical="center" wrapText="1"/>
    </xf>
    <xf numFmtId="38" fontId="5" fillId="0" borderId="2" xfId="2" applyFont="1" applyFill="1" applyBorder="1" applyAlignment="1">
      <alignment horizontal="distributed" vertical="center" wrapText="1"/>
    </xf>
    <xf numFmtId="38" fontId="5" fillId="0" borderId="1" xfId="2" applyFont="1" applyFill="1" applyBorder="1" applyAlignment="1">
      <alignment horizontal="distributed" vertical="center" wrapText="1"/>
    </xf>
    <xf numFmtId="189" fontId="5" fillId="0" borderId="11" xfId="2" applyNumberFormat="1" applyFont="1" applyFill="1" applyBorder="1" applyAlignment="1">
      <alignment horizontal="right" vertical="center"/>
    </xf>
    <xf numFmtId="189" fontId="5" fillId="0" borderId="47" xfId="2" applyNumberFormat="1" applyFont="1" applyFill="1" applyBorder="1" applyAlignment="1">
      <alignment horizontal="right" vertical="center"/>
    </xf>
    <xf numFmtId="189" fontId="5" fillId="0" borderId="7" xfId="2" applyNumberFormat="1" applyFont="1" applyFill="1" applyBorder="1" applyAlignment="1">
      <alignment horizontal="right" vertical="center"/>
    </xf>
    <xf numFmtId="189" fontId="5" fillId="0" borderId="57" xfId="2" applyNumberFormat="1" applyFont="1" applyFill="1" applyBorder="1" applyAlignment="1">
      <alignment horizontal="right" vertical="center"/>
    </xf>
    <xf numFmtId="38" fontId="5" fillId="0" borderId="11" xfId="2" applyFont="1" applyFill="1" applyBorder="1" applyAlignment="1">
      <alignment horizontal="center" vertical="center"/>
    </xf>
    <xf numFmtId="38" fontId="5" fillId="0" borderId="47"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57" xfId="2" applyFont="1" applyFill="1" applyBorder="1" applyAlignment="1">
      <alignment horizontal="center" vertical="center"/>
    </xf>
    <xf numFmtId="0" fontId="5" fillId="0" borderId="85" xfId="14" applyFont="1" applyFill="1" applyBorder="1" applyAlignment="1">
      <alignment horizontal="distributed" vertical="center" justifyLastLine="1"/>
    </xf>
    <xf numFmtId="0" fontId="5" fillId="0" borderId="63" xfId="14" applyFont="1" applyFill="1" applyBorder="1" applyAlignment="1">
      <alignment horizontal="distributed" vertical="center" justifyLastLine="1"/>
    </xf>
    <xf numFmtId="0" fontId="5" fillId="0" borderId="76" xfId="14" applyFont="1" applyFill="1" applyBorder="1" applyAlignment="1">
      <alignment horizontal="distributed" vertical="center" justifyLastLine="1"/>
    </xf>
    <xf numFmtId="0" fontId="5" fillId="0" borderId="54" xfId="14" applyFont="1" applyFill="1" applyBorder="1" applyAlignment="1">
      <alignment horizontal="distributed" vertical="center" justifyLastLine="1"/>
    </xf>
    <xf numFmtId="0" fontId="5" fillId="0" borderId="69" xfId="14" applyFont="1" applyFill="1" applyBorder="1" applyAlignment="1">
      <alignment horizontal="distributed" vertical="center" justifyLastLine="1"/>
    </xf>
    <xf numFmtId="0" fontId="5" fillId="0" borderId="67" xfId="14" applyFont="1" applyFill="1" applyBorder="1" applyAlignment="1">
      <alignment horizontal="distributed" vertical="center" justifyLastLine="1"/>
    </xf>
    <xf numFmtId="0" fontId="5" fillId="0" borderId="64" xfId="14" applyFont="1" applyFill="1" applyBorder="1" applyAlignment="1">
      <alignment horizontal="distributed" vertical="center" justifyLastLine="1"/>
    </xf>
    <xf numFmtId="0" fontId="5" fillId="0" borderId="84" xfId="14" applyFont="1" applyFill="1" applyBorder="1" applyAlignment="1">
      <alignment horizontal="right" vertical="center" shrinkToFit="1"/>
    </xf>
    <xf numFmtId="0" fontId="5" fillId="0" borderId="53" xfId="14" applyFont="1" applyFill="1" applyBorder="1" applyAlignment="1">
      <alignment horizontal="right" vertical="center" shrinkToFit="1"/>
    </xf>
    <xf numFmtId="0" fontId="5" fillId="0" borderId="84" xfId="14" applyFont="1" applyFill="1" applyBorder="1" applyAlignment="1">
      <alignment horizontal="right" vertical="center" indent="1" shrinkToFit="1"/>
    </xf>
    <xf numFmtId="0" fontId="5" fillId="0" borderId="53" xfId="14" applyFont="1" applyFill="1" applyBorder="1" applyAlignment="1">
      <alignment horizontal="right" vertical="center" indent="1" shrinkToFit="1"/>
    </xf>
    <xf numFmtId="38" fontId="5" fillId="0" borderId="84" xfId="2" applyFont="1" applyFill="1" applyBorder="1" applyAlignment="1">
      <alignment horizontal="distributed" vertical="center" shrinkToFit="1"/>
    </xf>
    <xf numFmtId="38" fontId="5" fillId="0" borderId="53" xfId="2" applyFont="1" applyFill="1" applyBorder="1" applyAlignment="1">
      <alignment horizontal="distributed" vertical="center" shrinkToFit="1"/>
    </xf>
    <xf numFmtId="38" fontId="5" fillId="0" borderId="85" xfId="2" applyFont="1" applyFill="1" applyBorder="1" applyAlignment="1">
      <alignment horizontal="distributed" vertical="center" justifyLastLine="1"/>
    </xf>
    <xf numFmtId="38" fontId="5" fillId="0" borderId="87" xfId="2" applyFont="1" applyFill="1" applyBorder="1" applyAlignment="1">
      <alignment horizontal="distributed" vertical="center" justifyLastLine="1"/>
    </xf>
    <xf numFmtId="38" fontId="5" fillId="0" borderId="76" xfId="2" applyFont="1" applyFill="1" applyBorder="1" applyAlignment="1">
      <alignment horizontal="distributed" vertical="center" justifyLastLine="1"/>
    </xf>
    <xf numFmtId="38" fontId="5" fillId="0" borderId="86" xfId="2" applyFont="1" applyFill="1" applyBorder="1" applyAlignment="1">
      <alignment horizontal="distributed" vertical="center" justifyLastLine="1"/>
    </xf>
    <xf numFmtId="38" fontId="5" fillId="0" borderId="4" xfId="2" applyFont="1" applyFill="1" applyBorder="1" applyAlignment="1">
      <alignment horizontal="center" vertical="center" justifyLastLine="1"/>
    </xf>
    <xf numFmtId="38" fontId="11" fillId="0" borderId="84" xfId="2" applyFont="1" applyFill="1" applyBorder="1" applyAlignment="1">
      <alignment horizontal="distributed" vertical="center" shrinkToFit="1"/>
    </xf>
    <xf numFmtId="38" fontId="11" fillId="0" borderId="53" xfId="2" applyFont="1" applyFill="1" applyBorder="1" applyAlignment="1">
      <alignment horizontal="distributed" vertical="center" shrinkToFit="1"/>
    </xf>
    <xf numFmtId="0" fontId="16" fillId="0" borderId="11" xfId="1" applyFont="1" applyFill="1" applyBorder="1" applyAlignment="1">
      <alignment horizontal="distributed" vertical="center" wrapText="1"/>
    </xf>
    <xf numFmtId="0" fontId="16" fillId="0" borderId="47" xfId="1" applyFont="1" applyFill="1" applyBorder="1" applyAlignment="1">
      <alignment horizontal="distributed" vertical="center" wrapText="1"/>
    </xf>
    <xf numFmtId="0" fontId="16" fillId="0" borderId="7" xfId="1" applyFont="1" applyFill="1" applyBorder="1" applyAlignment="1">
      <alignment horizontal="distributed" vertical="center" wrapText="1"/>
    </xf>
    <xf numFmtId="0" fontId="16" fillId="0" borderId="57" xfId="1" applyFont="1" applyFill="1" applyBorder="1" applyAlignment="1">
      <alignment horizontal="distributed" vertical="center" wrapText="1"/>
    </xf>
    <xf numFmtId="38" fontId="16" fillId="0" borderId="11" xfId="2" applyFont="1" applyFill="1" applyBorder="1" applyAlignment="1">
      <alignment horizontal="distributed" vertical="center"/>
    </xf>
    <xf numFmtId="38" fontId="16" fillId="0" borderId="47" xfId="2" applyFont="1" applyFill="1" applyBorder="1" applyAlignment="1">
      <alignment horizontal="distributed" vertical="center"/>
    </xf>
    <xf numFmtId="38" fontId="16" fillId="0" borderId="7" xfId="2" applyFont="1" applyFill="1" applyBorder="1" applyAlignment="1">
      <alignment horizontal="distributed" vertical="center"/>
    </xf>
    <xf numFmtId="38" fontId="16" fillId="0" borderId="57" xfId="2" applyFont="1" applyFill="1" applyBorder="1" applyAlignment="1">
      <alignment horizontal="distributed" vertical="center"/>
    </xf>
    <xf numFmtId="38" fontId="15" fillId="0" borderId="85" xfId="2" applyFont="1" applyFill="1" applyBorder="1" applyAlignment="1">
      <alignment horizontal="distributed" vertical="center" shrinkToFit="1"/>
    </xf>
    <xf numFmtId="38" fontId="15" fillId="0" borderId="63" xfId="2" applyFont="1" applyFill="1" applyBorder="1" applyAlignment="1">
      <alignment horizontal="distributed" vertical="center" shrinkToFit="1"/>
    </xf>
    <xf numFmtId="38" fontId="16" fillId="0" borderId="76" xfId="2" applyFont="1" applyFill="1" applyBorder="1" applyAlignment="1">
      <alignment horizontal="distributed" vertical="center" shrinkToFit="1"/>
    </xf>
    <xf numFmtId="38" fontId="16" fillId="0" borderId="54" xfId="2" applyFont="1" applyFill="1" applyBorder="1" applyAlignment="1">
      <alignment horizontal="distributed" vertical="center" shrinkToFit="1"/>
    </xf>
    <xf numFmtId="38" fontId="16" fillId="0" borderId="85" xfId="2" applyFont="1" applyFill="1" applyBorder="1" applyAlignment="1">
      <alignment horizontal="distributed" vertical="center"/>
    </xf>
    <xf numFmtId="38" fontId="16" fillId="0" borderId="63" xfId="2" applyFont="1" applyFill="1" applyBorder="1" applyAlignment="1">
      <alignment horizontal="distributed" vertical="center"/>
    </xf>
    <xf numFmtId="0" fontId="10" fillId="0" borderId="0" xfId="1" applyFont="1" applyFill="1" applyAlignment="1">
      <alignment horizontal="left" vertical="center" wrapText="1"/>
    </xf>
    <xf numFmtId="38" fontId="6" fillId="0" borderId="56" xfId="2" applyFont="1" applyFill="1" applyBorder="1" applyAlignment="1">
      <alignment horizontal="left" vertical="center" wrapText="1"/>
    </xf>
    <xf numFmtId="38" fontId="6" fillId="0" borderId="88" xfId="2" applyFont="1" applyFill="1" applyBorder="1" applyAlignment="1">
      <alignment horizontal="left" vertical="center" wrapText="1"/>
    </xf>
    <xf numFmtId="38" fontId="6" fillId="0" borderId="55" xfId="2" applyFont="1" applyFill="1" applyBorder="1" applyAlignment="1">
      <alignment horizontal="left" vertical="center" wrapText="1"/>
    </xf>
    <xf numFmtId="38" fontId="16" fillId="0" borderId="76" xfId="2" applyFont="1" applyFill="1" applyBorder="1" applyAlignment="1">
      <alignment horizontal="distributed" vertical="center"/>
    </xf>
    <xf numFmtId="38" fontId="16" fillId="0" borderId="54" xfId="2" applyFont="1" applyFill="1" applyBorder="1" applyAlignment="1">
      <alignment horizontal="distributed" vertical="center"/>
    </xf>
    <xf numFmtId="0" fontId="6" fillId="0" borderId="3" xfId="1" applyFont="1" applyFill="1" applyBorder="1" applyAlignment="1">
      <alignment horizontal="distributed" vertical="center"/>
    </xf>
    <xf numFmtId="0" fontId="6" fillId="0" borderId="1" xfId="1" applyFont="1" applyFill="1" applyBorder="1" applyAlignment="1">
      <alignment horizontal="distributed" vertical="center"/>
    </xf>
    <xf numFmtId="38" fontId="16" fillId="0" borderId="90" xfId="2" applyFont="1" applyFill="1" applyBorder="1" applyAlignment="1">
      <alignment horizontal="distributed" vertical="center"/>
    </xf>
    <xf numFmtId="38" fontId="16" fillId="0" borderId="89" xfId="2" applyFont="1" applyFill="1" applyBorder="1" applyAlignment="1">
      <alignment horizontal="distributed" vertical="center"/>
    </xf>
    <xf numFmtId="38" fontId="15" fillId="0" borderId="11" xfId="2" applyFont="1" applyFill="1" applyBorder="1" applyAlignment="1">
      <alignment horizontal="distributed" vertical="center" wrapText="1" shrinkToFit="1"/>
    </xf>
    <xf numFmtId="38" fontId="15" fillId="0" borderId="47" xfId="2" applyFont="1" applyFill="1" applyBorder="1" applyAlignment="1">
      <alignment horizontal="distributed" vertical="center" wrapText="1" shrinkToFit="1"/>
    </xf>
    <xf numFmtId="38" fontId="15" fillId="0" borderId="7" xfId="2" applyFont="1" applyFill="1" applyBorder="1" applyAlignment="1">
      <alignment horizontal="distributed" vertical="center" wrapText="1" shrinkToFit="1"/>
    </xf>
    <xf numFmtId="38" fontId="15" fillId="0" borderId="57" xfId="2" applyFont="1" applyFill="1" applyBorder="1" applyAlignment="1">
      <alignment horizontal="distributed" vertical="center" wrapText="1" shrinkToFit="1"/>
    </xf>
    <xf numFmtId="0" fontId="15" fillId="0" borderId="3" xfId="1" applyFont="1" applyFill="1" applyBorder="1" applyAlignment="1">
      <alignment horizontal="distributed" vertical="center" wrapText="1"/>
    </xf>
    <xf numFmtId="0" fontId="15" fillId="0" borderId="1" xfId="1" applyFont="1" applyFill="1" applyBorder="1" applyAlignment="1">
      <alignment horizontal="distributed" vertical="center" wrapText="1"/>
    </xf>
    <xf numFmtId="0" fontId="15" fillId="0" borderId="3" xfId="1" applyFont="1" applyFill="1" applyBorder="1" applyAlignment="1">
      <alignment horizontal="distributed" vertical="center"/>
    </xf>
    <xf numFmtId="0" fontId="15" fillId="0" borderId="1" xfId="1" applyFont="1" applyFill="1" applyBorder="1" applyAlignment="1">
      <alignment horizontal="distributed" vertical="center"/>
    </xf>
    <xf numFmtId="38" fontId="6" fillId="0" borderId="77" xfId="2" applyFont="1" applyFill="1" applyBorder="1" applyAlignment="1">
      <alignment horizontal="center" vertical="center" textRotation="255"/>
    </xf>
    <xf numFmtId="38" fontId="6" fillId="0" borderId="75" xfId="2" applyFont="1" applyFill="1" applyBorder="1" applyAlignment="1">
      <alignment horizontal="center" vertical="center" textRotation="255"/>
    </xf>
    <xf numFmtId="38" fontId="6" fillId="0" borderId="76" xfId="2" applyFont="1" applyFill="1" applyBorder="1" applyAlignment="1">
      <alignment horizontal="center" vertical="center" textRotation="255"/>
    </xf>
    <xf numFmtId="0" fontId="5" fillId="2" borderId="4" xfId="1" applyFont="1" applyFill="1" applyBorder="1" applyAlignment="1">
      <alignment horizontal="distributed" vertical="center"/>
    </xf>
    <xf numFmtId="0" fontId="5" fillId="2" borderId="4" xfId="1" applyFont="1" applyFill="1" applyBorder="1" applyAlignment="1">
      <alignment horizontal="distributed" vertical="center" justifyLastLine="1"/>
    </xf>
    <xf numFmtId="0" fontId="5" fillId="2" borderId="3"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3" fontId="5" fillId="0" borderId="11" xfId="1" applyNumberFormat="1" applyFont="1" applyFill="1" applyBorder="1" applyAlignment="1">
      <alignment horizontal="distributed" vertical="center" wrapText="1" justifyLastLine="1"/>
    </xf>
    <xf numFmtId="3" fontId="5" fillId="0" borderId="10" xfId="1" applyNumberFormat="1" applyFont="1" applyFill="1" applyBorder="1" applyAlignment="1">
      <alignment horizontal="distributed" vertical="center" wrapText="1" justifyLastLine="1"/>
    </xf>
    <xf numFmtId="3" fontId="5" fillId="0" borderId="47" xfId="1" applyNumberFormat="1" applyFont="1" applyFill="1" applyBorder="1" applyAlignment="1">
      <alignment horizontal="distributed" vertical="center" wrapText="1" justifyLastLine="1"/>
    </xf>
    <xf numFmtId="3" fontId="4" fillId="0" borderId="7" xfId="1" applyNumberFormat="1" applyFont="1" applyFill="1" applyBorder="1" applyAlignment="1">
      <alignment horizontal="distributed" vertical="center" wrapText="1" justifyLastLine="1"/>
    </xf>
    <xf numFmtId="3" fontId="4" fillId="0" borderId="6" xfId="1" applyNumberFormat="1" applyFont="1" applyFill="1" applyBorder="1" applyAlignment="1">
      <alignment horizontal="distributed" vertical="center" wrapText="1" justifyLastLine="1"/>
    </xf>
    <xf numFmtId="3" fontId="4" fillId="0" borderId="57" xfId="1" applyNumberFormat="1" applyFont="1" applyFill="1" applyBorder="1" applyAlignment="1">
      <alignment horizontal="distributed" vertical="center" wrapText="1" justifyLastLine="1"/>
    </xf>
    <xf numFmtId="179" fontId="5" fillId="0" borderId="4" xfId="1" applyNumberFormat="1" applyFont="1" applyFill="1" applyBorder="1" applyAlignment="1">
      <alignment vertical="center"/>
    </xf>
    <xf numFmtId="3" fontId="4" fillId="0" borderId="7" xfId="1" applyNumberFormat="1" applyFont="1" applyFill="1" applyBorder="1" applyAlignment="1">
      <alignment horizontal="distributed" vertical="center" justifyLastLine="1" shrinkToFit="1"/>
    </xf>
    <xf numFmtId="3" fontId="4" fillId="0" borderId="6" xfId="1" applyNumberFormat="1" applyFont="1" applyFill="1" applyBorder="1" applyAlignment="1">
      <alignment horizontal="distributed" vertical="center" justifyLastLine="1" shrinkToFit="1"/>
    </xf>
    <xf numFmtId="3" fontId="4" fillId="0" borderId="57" xfId="1" applyNumberFormat="1" applyFont="1" applyFill="1" applyBorder="1" applyAlignment="1">
      <alignment horizontal="distributed" vertical="center" justifyLastLine="1" shrinkToFit="1"/>
    </xf>
    <xf numFmtId="0" fontId="5" fillId="0" borderId="69" xfId="1" applyFont="1" applyFill="1" applyBorder="1" applyAlignment="1">
      <alignment horizontal="distributed" vertical="center" justifyLastLine="1"/>
    </xf>
    <xf numFmtId="0" fontId="5" fillId="0" borderId="67" xfId="1" applyFont="1" applyFill="1" applyBorder="1" applyAlignment="1">
      <alignment horizontal="distributed" vertical="center" justifyLastLine="1"/>
    </xf>
    <xf numFmtId="0" fontId="5" fillId="0" borderId="64" xfId="1" applyFont="1" applyFill="1" applyBorder="1" applyAlignment="1">
      <alignment horizontal="distributed" vertical="center" justifyLastLine="1"/>
    </xf>
    <xf numFmtId="179" fontId="5" fillId="0" borderId="4" xfId="2" applyNumberFormat="1" applyFont="1" applyFill="1" applyBorder="1" applyAlignment="1">
      <alignment vertical="center"/>
    </xf>
    <xf numFmtId="179" fontId="5" fillId="0" borderId="4" xfId="2" applyNumberFormat="1" applyFont="1" applyFill="1" applyBorder="1" applyAlignment="1">
      <alignment vertical="center" shrinkToFit="1"/>
    </xf>
    <xf numFmtId="180" fontId="5" fillId="0" borderId="4" xfId="3" applyNumberFormat="1" applyFont="1" applyFill="1" applyBorder="1" applyAlignment="1">
      <alignment vertical="center" shrinkToFit="1"/>
    </xf>
    <xf numFmtId="180" fontId="5" fillId="0" borderId="4" xfId="3" applyNumberFormat="1" applyFont="1" applyFill="1" applyBorder="1" applyAlignment="1">
      <alignment vertical="center"/>
    </xf>
    <xf numFmtId="0" fontId="5" fillId="0" borderId="11" xfId="1" applyFont="1" applyFill="1" applyBorder="1" applyAlignment="1">
      <alignment horizontal="distributed" vertical="center" justifyLastLine="1"/>
    </xf>
    <xf numFmtId="0" fontId="5" fillId="0" borderId="47" xfId="1" applyFont="1" applyFill="1" applyBorder="1" applyAlignment="1">
      <alignment horizontal="distributed" vertical="center" justifyLastLine="1"/>
    </xf>
    <xf numFmtId="0" fontId="5" fillId="0" borderId="7" xfId="1" applyFont="1" applyFill="1" applyBorder="1" applyAlignment="1">
      <alignment horizontal="distributed" vertical="center" justifyLastLine="1"/>
    </xf>
    <xf numFmtId="0" fontId="5" fillId="0" borderId="57" xfId="1" applyFont="1" applyFill="1" applyBorder="1" applyAlignment="1">
      <alignment horizontal="distributed" vertical="center" justifyLastLine="1"/>
    </xf>
    <xf numFmtId="0" fontId="5" fillId="0" borderId="4" xfId="1" applyFont="1" applyFill="1" applyBorder="1" applyAlignment="1">
      <alignment horizontal="distributed" vertical="center"/>
    </xf>
    <xf numFmtId="3" fontId="4" fillId="0" borderId="7" xfId="1" applyNumberFormat="1" applyFont="1" applyFill="1" applyBorder="1" applyAlignment="1">
      <alignment horizontal="center" vertical="center" shrinkToFit="1"/>
    </xf>
    <xf numFmtId="3" fontId="4" fillId="0" borderId="6" xfId="1" applyNumberFormat="1" applyFont="1" applyFill="1" applyBorder="1" applyAlignment="1">
      <alignment horizontal="center" vertical="center" shrinkToFit="1"/>
    </xf>
    <xf numFmtId="3" fontId="4" fillId="0" borderId="57" xfId="1" applyNumberFormat="1" applyFont="1" applyFill="1" applyBorder="1" applyAlignment="1">
      <alignment horizontal="center" vertical="center" shrinkToFit="1"/>
    </xf>
    <xf numFmtId="0" fontId="5" fillId="0" borderId="5" xfId="1" applyFont="1" applyFill="1" applyBorder="1" applyAlignment="1">
      <alignment horizontal="center" vertical="distributed" textRotation="255" wrapText="1" justifyLastLine="1"/>
    </xf>
    <xf numFmtId="0" fontId="5" fillId="0" borderId="7" xfId="1" applyFont="1" applyFill="1" applyBorder="1" applyAlignment="1">
      <alignment horizontal="distributed" vertical="center"/>
    </xf>
    <xf numFmtId="0" fontId="5" fillId="0" borderId="57" xfId="1" applyFont="1" applyFill="1" applyBorder="1" applyAlignment="1">
      <alignment horizontal="distributed" vertical="center"/>
    </xf>
    <xf numFmtId="0" fontId="5" fillId="0" borderId="47" xfId="1" applyFont="1" applyFill="1" applyBorder="1" applyAlignment="1">
      <alignment horizontal="distributed" vertical="center"/>
    </xf>
    <xf numFmtId="0" fontId="5" fillId="0" borderId="3" xfId="1" quotePrefix="1" applyFont="1" applyFill="1" applyBorder="1" applyAlignment="1">
      <alignment horizontal="center" vertical="center"/>
    </xf>
    <xf numFmtId="0" fontId="5" fillId="0" borderId="2" xfId="1" quotePrefix="1" applyFont="1" applyFill="1" applyBorder="1" applyAlignment="1">
      <alignment horizontal="center" vertical="center"/>
    </xf>
    <xf numFmtId="0" fontId="5" fillId="2" borderId="11" xfId="1" applyFont="1" applyFill="1" applyBorder="1" applyAlignment="1">
      <alignment horizontal="right" vertical="center"/>
    </xf>
    <xf numFmtId="0" fontId="5" fillId="2" borderId="10" xfId="1" applyFont="1" applyFill="1" applyBorder="1" applyAlignment="1">
      <alignment horizontal="right" vertical="center"/>
    </xf>
    <xf numFmtId="0" fontId="6" fillId="0" borderId="2" xfId="1" applyFont="1" applyFill="1" applyBorder="1" applyAlignment="1">
      <alignment horizontal="distributed" vertical="center"/>
    </xf>
    <xf numFmtId="0" fontId="5" fillId="0" borderId="3" xfId="1" applyFont="1" applyFill="1" applyBorder="1" applyAlignment="1">
      <alignment horizontal="distributed" vertical="center" wrapText="1"/>
    </xf>
    <xf numFmtId="0" fontId="5" fillId="0" borderId="1" xfId="1" applyFont="1" applyFill="1" applyBorder="1" applyAlignment="1">
      <alignment horizontal="distributed" vertical="center" wrapText="1"/>
    </xf>
    <xf numFmtId="0" fontId="5" fillId="0" borderId="4" xfId="1" applyFont="1" applyFill="1" applyBorder="1" applyAlignment="1">
      <alignment horizontal="distributed" vertical="center" indent="2"/>
    </xf>
    <xf numFmtId="0" fontId="6" fillId="0" borderId="3"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6" fillId="0" borderId="4" xfId="1" applyFont="1" applyFill="1" applyBorder="1" applyAlignment="1">
      <alignment horizontal="distributed" vertical="center"/>
    </xf>
    <xf numFmtId="0" fontId="47" fillId="0" borderId="4" xfId="1" applyFont="1" applyFill="1" applyBorder="1" applyAlignment="1">
      <alignment horizontal="distributed" vertical="center" shrinkToFit="1"/>
    </xf>
    <xf numFmtId="0" fontId="15" fillId="0" borderId="3" xfId="1" applyFont="1" applyFill="1" applyBorder="1" applyAlignment="1">
      <alignment horizontal="distributed" vertical="center" shrinkToFit="1"/>
    </xf>
    <xf numFmtId="0" fontId="15"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justifyLastLine="1"/>
    </xf>
    <xf numFmtId="0" fontId="15" fillId="0" borderId="4" xfId="1" applyFont="1" applyFill="1" applyBorder="1" applyAlignment="1">
      <alignment horizontal="distributed" vertical="center" justifyLastLine="1" shrinkToFit="1"/>
    </xf>
    <xf numFmtId="0" fontId="6" fillId="0" borderId="4" xfId="1" applyFont="1" applyFill="1" applyBorder="1" applyAlignment="1">
      <alignment horizontal="distributed" vertical="center" justifyLastLine="1" shrinkToFit="1"/>
    </xf>
    <xf numFmtId="0" fontId="6" fillId="0" borderId="4" xfId="1" applyFont="1" applyFill="1" applyBorder="1" applyAlignment="1">
      <alignment horizontal="center" vertical="distributed" textRotation="255" justifyLastLine="1"/>
    </xf>
    <xf numFmtId="0" fontId="6" fillId="0" borderId="5" xfId="1" applyFont="1" applyFill="1" applyBorder="1" applyAlignment="1">
      <alignment horizontal="center" vertical="distributed" textRotation="255" justifyLastLine="1"/>
    </xf>
    <xf numFmtId="0" fontId="6" fillId="0" borderId="12" xfId="1" applyFont="1" applyFill="1" applyBorder="1" applyAlignment="1">
      <alignment horizontal="center" vertical="distributed" textRotation="255" justifyLastLine="1"/>
    </xf>
    <xf numFmtId="0" fontId="6" fillId="0" borderId="13" xfId="1" applyFont="1" applyFill="1" applyBorder="1" applyAlignment="1">
      <alignment horizontal="center" vertical="distributed" textRotation="255" justifyLastLine="1"/>
    </xf>
    <xf numFmtId="0" fontId="11" fillId="0" borderId="3" xfId="1" applyFont="1" applyFill="1" applyBorder="1" applyAlignment="1">
      <alignment horizontal="distributed" vertical="center" shrinkToFit="1"/>
    </xf>
    <xf numFmtId="0" fontId="11" fillId="0" borderId="1" xfId="1" applyFont="1" applyFill="1" applyBorder="1" applyAlignment="1">
      <alignment horizontal="distributed" vertical="center" shrinkToFit="1"/>
    </xf>
    <xf numFmtId="0" fontId="6" fillId="0" borderId="0" xfId="1" applyFont="1" applyFill="1" applyAlignment="1">
      <alignment horizontal="left" vertical="center" indent="1"/>
    </xf>
    <xf numFmtId="0" fontId="2" fillId="0" borderId="0" xfId="1" applyAlignment="1">
      <alignment horizontal="left" vertical="center" indent="1"/>
    </xf>
    <xf numFmtId="49" fontId="4" fillId="0" borderId="4" xfId="2" applyNumberFormat="1" applyFont="1" applyFill="1" applyBorder="1" applyAlignment="1">
      <alignment horizontal="center" vertical="center"/>
    </xf>
    <xf numFmtId="38" fontId="5" fillId="0" borderId="4" xfId="2" applyFont="1" applyFill="1" applyBorder="1" applyAlignment="1">
      <alignment horizontal="distributed" vertical="center" justifyLastLine="1" shrinkToFit="1"/>
    </xf>
    <xf numFmtId="0" fontId="5" fillId="0" borderId="0" xfId="1" applyFont="1" applyFill="1" applyBorder="1" applyAlignment="1">
      <alignment horizontal="center" vertical="center"/>
    </xf>
    <xf numFmtId="179" fontId="4" fillId="0" borderId="84" xfId="2" applyNumberFormat="1" applyFont="1" applyFill="1" applyBorder="1" applyAlignment="1">
      <alignment horizontal="right" vertical="center"/>
    </xf>
    <xf numFmtId="179" fontId="4" fillId="0" borderId="53" xfId="2" applyNumberFormat="1" applyFont="1" applyFill="1" applyBorder="1" applyAlignment="1">
      <alignment horizontal="right" vertical="center"/>
    </xf>
    <xf numFmtId="179" fontId="4" fillId="0" borderId="77" xfId="1" applyNumberFormat="1" applyFont="1" applyFill="1" applyBorder="1" applyAlignment="1">
      <alignment horizontal="right" vertical="center"/>
    </xf>
    <xf numFmtId="179" fontId="4" fillId="0" borderId="53" xfId="1" applyNumberFormat="1" applyFont="1" applyFill="1" applyBorder="1" applyAlignment="1">
      <alignment horizontal="right" vertical="center"/>
    </xf>
    <xf numFmtId="38" fontId="7" fillId="0" borderId="4" xfId="2" applyFont="1" applyFill="1" applyBorder="1" applyAlignment="1">
      <alignment horizontal="center" vertical="center"/>
    </xf>
    <xf numFmtId="38" fontId="4" fillId="0" borderId="4" xfId="2" applyFont="1" applyFill="1" applyBorder="1" applyAlignment="1">
      <alignment horizontal="distributed" vertical="center" justifyLastLine="1"/>
    </xf>
    <xf numFmtId="0" fontId="5" fillId="0" borderId="4" xfId="1" applyFont="1" applyFill="1" applyBorder="1" applyAlignment="1">
      <alignment horizontal="center" vertical="center" justifyLastLine="1"/>
    </xf>
    <xf numFmtId="179" fontId="4" fillId="0" borderId="5" xfId="1" applyNumberFormat="1" applyFont="1" applyFill="1" applyBorder="1" applyAlignment="1">
      <alignment horizontal="right" vertical="center"/>
    </xf>
    <xf numFmtId="179" fontId="4" fillId="0" borderId="13" xfId="1" applyNumberFormat="1" applyFont="1" applyFill="1" applyBorder="1" applyAlignment="1">
      <alignment horizontal="right" vertical="center"/>
    </xf>
    <xf numFmtId="0" fontId="4" fillId="0" borderId="4" xfId="1" applyFont="1" applyFill="1" applyBorder="1" applyAlignment="1">
      <alignment horizontal="center" vertical="center" wrapText="1" justifyLastLine="1" shrinkToFit="1"/>
    </xf>
    <xf numFmtId="179" fontId="4" fillId="0" borderId="95" xfId="2" applyNumberFormat="1" applyFont="1" applyFill="1" applyBorder="1" applyAlignment="1">
      <alignment horizontal="right" vertical="center"/>
    </xf>
    <xf numFmtId="179" fontId="4" fillId="0" borderId="96" xfId="2" applyNumberFormat="1" applyFont="1" applyFill="1" applyBorder="1" applyAlignment="1">
      <alignment horizontal="right" vertical="center"/>
    </xf>
    <xf numFmtId="179" fontId="4" fillId="0" borderId="5" xfId="2" applyNumberFormat="1" applyFont="1" applyFill="1" applyBorder="1" applyAlignment="1">
      <alignment horizontal="right" vertical="center"/>
    </xf>
    <xf numFmtId="179" fontId="4" fillId="0" borderId="13" xfId="2" applyNumberFormat="1" applyFont="1" applyFill="1" applyBorder="1" applyAlignment="1">
      <alignment horizontal="right" vertical="center"/>
    </xf>
    <xf numFmtId="179" fontId="4" fillId="0" borderId="72" xfId="8" applyNumberFormat="1" applyFont="1" applyFill="1" applyBorder="1" applyAlignment="1">
      <alignment horizontal="right" vertical="center"/>
    </xf>
    <xf numFmtId="179" fontId="4" fillId="0" borderId="95" xfId="8" applyNumberFormat="1" applyFont="1" applyFill="1" applyBorder="1" applyAlignment="1">
      <alignment horizontal="right" vertical="center"/>
    </xf>
    <xf numFmtId="0" fontId="5" fillId="0" borderId="4" xfId="1" applyFont="1" applyFill="1" applyBorder="1" applyAlignment="1">
      <alignment horizontal="center" vertical="center" justifyLastLine="1" shrinkToFit="1"/>
    </xf>
    <xf numFmtId="38" fontId="6" fillId="0" borderId="3" xfId="2" applyFont="1" applyFill="1" applyBorder="1" applyAlignment="1">
      <alignment horizontal="distributed" vertical="center"/>
    </xf>
    <xf numFmtId="38" fontId="6" fillId="0" borderId="1" xfId="2" applyFont="1" applyFill="1" applyBorder="1" applyAlignment="1">
      <alignment horizontal="distributed" vertical="center"/>
    </xf>
    <xf numFmtId="38" fontId="6" fillId="0" borderId="3" xfId="2" applyFont="1" applyFill="1" applyBorder="1" applyAlignment="1">
      <alignment horizontal="distributed" vertical="center" justifyLastLine="1"/>
    </xf>
    <xf numFmtId="38" fontId="6" fillId="0" borderId="1" xfId="2" applyFont="1" applyFill="1" applyBorder="1" applyAlignment="1">
      <alignment horizontal="distributed" vertical="center" justifyLastLine="1"/>
    </xf>
    <xf numFmtId="0" fontId="4" fillId="0" borderId="3" xfId="1" applyFont="1" applyFill="1" applyBorder="1" applyAlignment="1">
      <alignment horizontal="left" vertical="center" shrinkToFit="1"/>
    </xf>
    <xf numFmtId="0" fontId="4" fillId="0" borderId="2" xfId="1" applyFont="1" applyFill="1" applyBorder="1" applyAlignment="1">
      <alignment horizontal="left" vertical="center" shrinkToFit="1"/>
    </xf>
    <xf numFmtId="0" fontId="4" fillId="0" borderId="1" xfId="1" applyFont="1" applyFill="1" applyBorder="1" applyAlignment="1">
      <alignment horizontal="left" vertical="center" shrinkToFit="1"/>
    </xf>
    <xf numFmtId="0" fontId="4" fillId="0" borderId="3" xfId="1" applyFont="1" applyFill="1" applyBorder="1" applyAlignment="1">
      <alignment horizontal="left" vertical="center" wrapText="1" shrinkToFit="1"/>
    </xf>
    <xf numFmtId="0" fontId="4" fillId="0" borderId="2" xfId="1" applyFont="1" applyFill="1" applyBorder="1" applyAlignment="1">
      <alignment horizontal="left" vertical="center" wrapText="1" shrinkToFit="1"/>
    </xf>
    <xf numFmtId="0" fontId="4" fillId="0" borderId="1" xfId="1" applyFont="1" applyFill="1" applyBorder="1" applyAlignment="1">
      <alignment horizontal="left" vertical="center" wrapText="1" shrinkToFit="1"/>
    </xf>
    <xf numFmtId="0" fontId="4" fillId="0" borderId="3"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1" xfId="1" applyFont="1" applyFill="1" applyBorder="1" applyAlignment="1">
      <alignment horizontal="left" vertical="center" shrinkToFit="1"/>
    </xf>
    <xf numFmtId="0" fontId="4" fillId="0" borderId="10" xfId="1" applyFont="1" applyFill="1" applyBorder="1" applyAlignment="1">
      <alignment horizontal="left" vertical="center" shrinkToFit="1"/>
    </xf>
    <xf numFmtId="0" fontId="4" fillId="0" borderId="47" xfId="1" applyFont="1" applyFill="1" applyBorder="1" applyAlignment="1">
      <alignment horizontal="left" vertical="center" shrinkToFit="1"/>
    </xf>
    <xf numFmtId="0" fontId="4" fillId="0" borderId="7" xfId="1" applyFont="1" applyFill="1" applyBorder="1" applyAlignment="1">
      <alignment horizontal="left" vertical="center" shrinkToFit="1"/>
    </xf>
    <xf numFmtId="0" fontId="4" fillId="0" borderId="6" xfId="1" applyFont="1" applyFill="1" applyBorder="1" applyAlignment="1">
      <alignment horizontal="left" vertical="center" shrinkToFit="1"/>
    </xf>
    <xf numFmtId="0" fontId="4" fillId="0" borderId="57" xfId="1" applyFont="1" applyFill="1" applyBorder="1" applyAlignment="1">
      <alignment horizontal="left" vertical="center" shrinkToFit="1"/>
    </xf>
    <xf numFmtId="0" fontId="4" fillId="0" borderId="3" xfId="1" applyFont="1" applyFill="1" applyBorder="1" applyAlignment="1">
      <alignment horizontal="left" vertical="center"/>
    </xf>
    <xf numFmtId="0" fontId="4" fillId="0" borderId="1" xfId="1" applyFont="1" applyFill="1" applyBorder="1" applyAlignment="1">
      <alignment horizontal="left" vertical="center"/>
    </xf>
    <xf numFmtId="0" fontId="16" fillId="0" borderId="5" xfId="1" applyNumberFormat="1" applyFont="1" applyFill="1" applyBorder="1" applyAlignment="1">
      <alignment horizontal="distributed" vertical="center" wrapText="1" justifyLastLine="1"/>
    </xf>
    <xf numFmtId="0" fontId="16" fillId="0" borderId="13" xfId="1" applyNumberFormat="1" applyFont="1" applyFill="1" applyBorder="1" applyAlignment="1">
      <alignment horizontal="distributed" vertical="center" wrapText="1" justifyLastLine="1"/>
    </xf>
    <xf numFmtId="0" fontId="16" fillId="0" borderId="11" xfId="1" applyNumberFormat="1" applyFont="1" applyFill="1" applyBorder="1" applyAlignment="1">
      <alignment horizontal="distributed" vertical="center" justifyLastLine="1"/>
    </xf>
    <xf numFmtId="0" fontId="16" fillId="0" borderId="7" xfId="1" applyNumberFormat="1" applyFont="1" applyFill="1" applyBorder="1" applyAlignment="1">
      <alignment horizontal="distributed" vertical="center" justifyLastLine="1"/>
    </xf>
    <xf numFmtId="0" fontId="4" fillId="0" borderId="11" xfId="1" applyFont="1" applyFill="1" applyBorder="1" applyAlignment="1">
      <alignment horizontal="left" vertical="center" wrapText="1" shrinkToFit="1"/>
    </xf>
    <xf numFmtId="0" fontId="4" fillId="0" borderId="10" xfId="1" applyFont="1" applyFill="1" applyBorder="1" applyAlignment="1">
      <alignment horizontal="left" vertical="center" wrapText="1" shrinkToFit="1"/>
    </xf>
    <xf numFmtId="0" fontId="4" fillId="0" borderId="47" xfId="1" applyFont="1" applyFill="1" applyBorder="1" applyAlignment="1">
      <alignment horizontal="left" vertical="center" wrapText="1" shrinkToFit="1"/>
    </xf>
    <xf numFmtId="0" fontId="4" fillId="0" borderId="7" xfId="1" applyFont="1" applyFill="1" applyBorder="1" applyAlignment="1">
      <alignment horizontal="left" vertical="center" wrapText="1" shrinkToFit="1"/>
    </xf>
    <xf numFmtId="0" fontId="4" fillId="0" borderId="6" xfId="1" applyFont="1" applyFill="1" applyBorder="1" applyAlignment="1">
      <alignment horizontal="left" vertical="center" wrapText="1" shrinkToFit="1"/>
    </xf>
    <xf numFmtId="0" fontId="4" fillId="0" borderId="57" xfId="1" applyFont="1" applyFill="1" applyBorder="1" applyAlignment="1">
      <alignment horizontal="left" vertical="center" wrapText="1" shrinkToFit="1"/>
    </xf>
    <xf numFmtId="0" fontId="16" fillId="0" borderId="3" xfId="1" applyFont="1" applyFill="1" applyBorder="1" applyAlignment="1">
      <alignment horizontal="distributed" vertical="center" justifyLastLine="1"/>
    </xf>
    <xf numFmtId="0" fontId="16" fillId="0" borderId="1" xfId="1" applyFont="1" applyFill="1" applyBorder="1" applyAlignment="1">
      <alignment horizontal="distributed" vertical="center" justifyLastLine="1"/>
    </xf>
    <xf numFmtId="0" fontId="4" fillId="0" borderId="5" xfId="1" applyNumberFormat="1" applyFont="1" applyFill="1" applyBorder="1" applyAlignment="1">
      <alignment horizontal="distributed" vertical="center" wrapText="1" justifyLastLine="1"/>
    </xf>
    <xf numFmtId="0" fontId="4" fillId="0" borderId="13" xfId="1" applyNumberFormat="1" applyFont="1" applyFill="1" applyBorder="1" applyAlignment="1">
      <alignment horizontal="distributed" vertical="center" wrapText="1" justifyLastLine="1"/>
    </xf>
    <xf numFmtId="0" fontId="16" fillId="0" borderId="5" xfId="1" applyNumberFormat="1" applyFont="1" applyFill="1" applyBorder="1" applyAlignment="1">
      <alignment horizontal="distributed" vertical="center" wrapText="1" justifyLastLine="1" shrinkToFit="1"/>
    </xf>
    <xf numFmtId="0" fontId="16" fillId="0" borderId="13" xfId="1" applyNumberFormat="1" applyFont="1" applyFill="1" applyBorder="1" applyAlignment="1">
      <alignment horizontal="distributed" vertical="center" wrapText="1" justifyLastLine="1" shrinkToFit="1"/>
    </xf>
    <xf numFmtId="0" fontId="16" fillId="0" borderId="5" xfId="1" applyNumberFormat="1" applyFont="1" applyFill="1" applyBorder="1" applyAlignment="1">
      <alignment horizontal="distributed" vertical="center" justifyLastLine="1"/>
    </xf>
    <xf numFmtId="0" fontId="16" fillId="0" borderId="13" xfId="1" applyNumberFormat="1" applyFont="1" applyFill="1" applyBorder="1" applyAlignment="1">
      <alignment horizontal="distributed" vertical="center" justifyLastLine="1"/>
    </xf>
    <xf numFmtId="0" fontId="16" fillId="0" borderId="3" xfId="1" applyFont="1" applyFill="1" applyBorder="1" applyAlignment="1">
      <alignment horizontal="distributed" vertical="center" wrapText="1" justifyLastLine="1"/>
    </xf>
    <xf numFmtId="0" fontId="16" fillId="0" borderId="1" xfId="1" applyFont="1" applyFill="1" applyBorder="1" applyAlignment="1">
      <alignment horizontal="distributed" vertical="center" wrapText="1" justifyLastLine="1"/>
    </xf>
    <xf numFmtId="0" fontId="16" fillId="0" borderId="3"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5"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13" xfId="1" applyFont="1" applyFill="1" applyBorder="1" applyAlignment="1">
      <alignment horizontal="center" vertical="center"/>
    </xf>
    <xf numFmtId="0" fontId="16" fillId="0" borderId="5" xfId="1" quotePrefix="1" applyFont="1" applyFill="1" applyBorder="1" applyAlignment="1">
      <alignment horizontal="center" vertical="center" shrinkToFit="1"/>
    </xf>
    <xf numFmtId="0" fontId="16" fillId="0" borderId="12" xfId="1" quotePrefix="1" applyFont="1" applyFill="1" applyBorder="1" applyAlignment="1">
      <alignment horizontal="center" vertical="center" shrinkToFit="1"/>
    </xf>
    <xf numFmtId="0" fontId="16" fillId="0" borderId="13" xfId="1" quotePrefix="1" applyFont="1" applyFill="1" applyBorder="1" applyAlignment="1">
      <alignment horizontal="center" vertical="center" shrinkToFit="1"/>
    </xf>
    <xf numFmtId="0" fontId="16" fillId="0" borderId="5" xfId="1" applyFont="1" applyFill="1" applyBorder="1" applyAlignment="1">
      <alignment horizontal="left" vertical="center" shrinkToFit="1"/>
    </xf>
    <xf numFmtId="0" fontId="16" fillId="0" borderId="12" xfId="1" applyFont="1" applyFill="1" applyBorder="1" applyAlignment="1">
      <alignment horizontal="left" vertical="center" shrinkToFit="1"/>
    </xf>
    <xf numFmtId="0" fontId="16" fillId="0" borderId="13" xfId="1" applyFont="1" applyFill="1" applyBorder="1" applyAlignment="1">
      <alignment horizontal="left" vertical="center" shrinkToFit="1"/>
    </xf>
    <xf numFmtId="0" fontId="16" fillId="0" borderId="4" xfId="1" applyFont="1" applyFill="1" applyBorder="1" applyAlignment="1">
      <alignment vertical="center" shrinkToFit="1"/>
    </xf>
    <xf numFmtId="0" fontId="4" fillId="0" borderId="5" xfId="0" applyFont="1" applyFill="1" applyBorder="1" applyAlignment="1">
      <alignment vertical="center" shrinkToFit="1"/>
    </xf>
    <xf numFmtId="0" fontId="4" fillId="0" borderId="13" xfId="0" applyFont="1" applyFill="1" applyBorder="1" applyAlignment="1">
      <alignment vertical="center" shrinkToFit="1"/>
    </xf>
    <xf numFmtId="0" fontId="4" fillId="0" borderId="5" xfId="1" applyFont="1" applyFill="1" applyBorder="1" applyAlignment="1">
      <alignment horizontal="left" vertical="center" shrinkToFit="1"/>
    </xf>
    <xf numFmtId="0" fontId="4" fillId="0" borderId="13" xfId="1" applyFont="1" applyFill="1" applyBorder="1" applyAlignment="1">
      <alignment horizontal="left" vertical="center" shrinkToFit="1"/>
    </xf>
    <xf numFmtId="0" fontId="4" fillId="0" borderId="5" xfId="1" applyFont="1" applyFill="1" applyBorder="1" applyAlignment="1">
      <alignment vertical="center" shrinkToFit="1"/>
    </xf>
    <xf numFmtId="0" fontId="4" fillId="0" borderId="12" xfId="1" applyFont="1" applyFill="1" applyBorder="1" applyAlignment="1">
      <alignment vertical="center" shrinkToFit="1"/>
    </xf>
    <xf numFmtId="0" fontId="4" fillId="0" borderId="13" xfId="1" applyFont="1" applyFill="1" applyBorder="1" applyAlignment="1">
      <alignment vertical="center" shrinkToFit="1"/>
    </xf>
    <xf numFmtId="0" fontId="4" fillId="0" borderId="12" xfId="1" applyFont="1" applyFill="1" applyBorder="1" applyAlignment="1">
      <alignment horizontal="left" vertical="center" shrinkToFit="1"/>
    </xf>
    <xf numFmtId="0" fontId="22" fillId="0" borderId="13" xfId="1" applyFont="1" applyBorder="1" applyAlignment="1">
      <alignment vertical="center" shrinkToFit="1"/>
    </xf>
    <xf numFmtId="0" fontId="22" fillId="0" borderId="13" xfId="1" applyFont="1" applyBorder="1" applyAlignment="1">
      <alignment horizontal="left" vertical="center" shrinkToFit="1"/>
    </xf>
    <xf numFmtId="0" fontId="4" fillId="0" borderId="4" xfId="1" applyFont="1" applyFill="1" applyBorder="1" applyAlignment="1">
      <alignment horizontal="left" vertical="center" shrinkToFit="1"/>
    </xf>
    <xf numFmtId="0" fontId="6" fillId="0" borderId="4" xfId="1" applyFont="1" applyFill="1" applyBorder="1" applyAlignment="1">
      <alignment vertical="center"/>
    </xf>
    <xf numFmtId="0" fontId="4" fillId="0" borderId="4" xfId="1" applyFont="1" applyFill="1" applyBorder="1" applyAlignment="1">
      <alignment vertical="center" shrinkToFit="1"/>
    </xf>
    <xf numFmtId="0" fontId="4" fillId="0" borderId="4" xfId="1" applyFont="1" applyFill="1" applyBorder="1" applyAlignment="1">
      <alignment horizontal="distributed" vertical="center" justifyLastLine="1" shrinkToFit="1"/>
    </xf>
    <xf numFmtId="0" fontId="5" fillId="0" borderId="5" xfId="1" applyFont="1" applyFill="1" applyBorder="1" applyAlignment="1">
      <alignment horizontal="distributed" vertical="center" justifyLastLine="1"/>
    </xf>
    <xf numFmtId="0" fontId="11" fillId="0" borderId="4" xfId="1" applyFont="1" applyFill="1" applyBorder="1" applyAlignment="1">
      <alignment horizontal="distributed" vertical="center" justifyLastLine="1" shrinkToFit="1"/>
    </xf>
    <xf numFmtId="0" fontId="4" fillId="0" borderId="4" xfId="1" applyFont="1" applyFill="1" applyBorder="1" applyAlignment="1">
      <alignment horizontal="distributed" vertical="center" justifyLastLine="1"/>
    </xf>
    <xf numFmtId="0" fontId="7" fillId="0" borderId="4" xfId="1" applyFont="1" applyFill="1" applyBorder="1" applyAlignment="1">
      <alignment horizontal="center" vertical="center"/>
    </xf>
    <xf numFmtId="0" fontId="7" fillId="0" borderId="4" xfId="1" applyFont="1" applyFill="1" applyBorder="1" applyAlignment="1">
      <alignment horizontal="distributed" vertical="center" justifyLastLine="1"/>
    </xf>
    <xf numFmtId="201" fontId="5" fillId="0" borderId="6" xfId="1" applyNumberFormat="1" applyFont="1" applyFill="1" applyBorder="1" applyAlignment="1">
      <alignment horizontal="center" vertical="center"/>
    </xf>
    <xf numFmtId="200" fontId="5" fillId="0" borderId="6" xfId="1" applyNumberFormat="1" applyFont="1" applyFill="1" applyBorder="1" applyAlignment="1">
      <alignment horizontal="center" vertical="center"/>
    </xf>
    <xf numFmtId="201" fontId="6" fillId="0" borderId="0" xfId="1" applyNumberFormat="1" applyFont="1" applyFill="1" applyBorder="1" applyAlignment="1">
      <alignment horizontal="center" vertical="center"/>
    </xf>
    <xf numFmtId="200" fontId="6" fillId="0" borderId="0" xfId="1" applyNumberFormat="1" applyFont="1" applyFill="1" applyBorder="1" applyAlignment="1">
      <alignment horizontal="center" vertical="center"/>
    </xf>
    <xf numFmtId="38" fontId="6" fillId="0" borderId="5" xfId="2" applyFont="1" applyFill="1" applyBorder="1" applyAlignment="1">
      <alignment horizontal="center" vertical="center" wrapText="1"/>
    </xf>
    <xf numFmtId="38" fontId="6" fillId="0" borderId="13" xfId="2" applyFont="1" applyFill="1" applyBorder="1" applyAlignment="1">
      <alignment horizontal="center" vertical="center" wrapText="1"/>
    </xf>
    <xf numFmtId="38" fontId="6" fillId="0" borderId="102" xfId="2" applyFont="1" applyFill="1" applyBorder="1" applyAlignment="1">
      <alignment horizontal="center" vertical="center"/>
    </xf>
    <xf numFmtId="38" fontId="6" fillId="0" borderId="101" xfId="2" applyFont="1" applyFill="1" applyBorder="1" applyAlignment="1">
      <alignment horizontal="center" vertical="center"/>
    </xf>
    <xf numFmtId="201" fontId="16" fillId="0" borderId="0" xfId="1" applyNumberFormat="1" applyFont="1" applyFill="1" applyBorder="1" applyAlignment="1">
      <alignment horizontal="center" vertical="center" shrinkToFit="1"/>
    </xf>
    <xf numFmtId="38" fontId="6" fillId="0" borderId="4" xfId="2" applyFont="1" applyFill="1" applyBorder="1" applyAlignment="1">
      <alignment horizontal="center" vertical="center"/>
    </xf>
    <xf numFmtId="38" fontId="6" fillId="0" borderId="11" xfId="2" applyFont="1" applyFill="1" applyBorder="1" applyAlignment="1">
      <alignment horizontal="distributed" vertical="center" wrapText="1" justifyLastLine="1"/>
    </xf>
    <xf numFmtId="38" fontId="6" fillId="0" borderId="47" xfId="2" applyFont="1" applyFill="1" applyBorder="1" applyAlignment="1">
      <alignment horizontal="distributed" vertical="center" wrapText="1" justifyLastLine="1"/>
    </xf>
    <xf numFmtId="38" fontId="6" fillId="0" borderId="7" xfId="2" applyFont="1" applyFill="1" applyBorder="1" applyAlignment="1">
      <alignment horizontal="distributed" vertical="center" wrapText="1" justifyLastLine="1"/>
    </xf>
    <xf numFmtId="38" fontId="6" fillId="0" borderId="57" xfId="2" applyFont="1" applyFill="1" applyBorder="1" applyAlignment="1">
      <alignment horizontal="distributed" vertical="center" wrapText="1" justifyLastLine="1"/>
    </xf>
    <xf numFmtId="38" fontId="6" fillId="0" borderId="102" xfId="2" applyFont="1" applyFill="1" applyBorder="1" applyAlignment="1">
      <alignment horizontal="distributed" vertical="center" wrapText="1" justifyLastLine="1"/>
    </xf>
    <xf numFmtId="38" fontId="6" fillId="0" borderId="103" xfId="2" applyFont="1" applyFill="1" applyBorder="1" applyAlignment="1">
      <alignment horizontal="distributed" vertical="center" wrapText="1" justifyLastLine="1"/>
    </xf>
    <xf numFmtId="38" fontId="6" fillId="0" borderId="101" xfId="2" applyFont="1" applyFill="1" applyBorder="1" applyAlignment="1">
      <alignment horizontal="distributed" vertical="center" wrapText="1" justifyLastLine="1"/>
    </xf>
    <xf numFmtId="38" fontId="16" fillId="0" borderId="5" xfId="2" applyFont="1" applyFill="1" applyBorder="1" applyAlignment="1">
      <alignment horizontal="distributed" vertical="center" wrapText="1" justifyLastLine="1" shrinkToFit="1"/>
    </xf>
    <xf numFmtId="38" fontId="16" fillId="0" borderId="13" xfId="2" applyFont="1" applyFill="1" applyBorder="1" applyAlignment="1">
      <alignment horizontal="distributed" vertical="center" justifyLastLine="1" shrinkToFit="1"/>
    </xf>
    <xf numFmtId="184" fontId="15" fillId="0" borderId="5" xfId="2" applyNumberFormat="1" applyFont="1" applyFill="1" applyBorder="1" applyAlignment="1">
      <alignment horizontal="distributed" vertical="center" wrapText="1" justifyLastLine="1" shrinkToFit="1"/>
    </xf>
    <xf numFmtId="184" fontId="15" fillId="0" borderId="13" xfId="2" applyNumberFormat="1" applyFont="1" applyFill="1" applyBorder="1" applyAlignment="1">
      <alignment horizontal="distributed" vertical="center" justifyLastLine="1" shrinkToFit="1"/>
    </xf>
    <xf numFmtId="38" fontId="6" fillId="0" borderId="102" xfId="2" applyFont="1" applyFill="1" applyBorder="1" applyAlignment="1">
      <alignment horizontal="center" vertical="center" justifyLastLine="1"/>
    </xf>
    <xf numFmtId="38" fontId="6" fillId="0" borderId="101" xfId="2" applyFont="1" applyFill="1" applyBorder="1" applyAlignment="1">
      <alignment horizontal="center" vertical="center" justifyLastLine="1"/>
    </xf>
    <xf numFmtId="38" fontId="6" fillId="0" borderId="102" xfId="2" applyFont="1" applyFill="1" applyBorder="1" applyAlignment="1">
      <alignment horizontal="distributed" vertical="center"/>
    </xf>
    <xf numFmtId="38" fontId="6" fillId="0" borderId="101" xfId="2" applyFont="1" applyFill="1" applyBorder="1" applyAlignment="1">
      <alignment horizontal="distributed" vertical="center"/>
    </xf>
    <xf numFmtId="38" fontId="16" fillId="0" borderId="5" xfId="2" applyFont="1" applyFill="1" applyBorder="1" applyAlignment="1">
      <alignment horizontal="center" vertical="center" justifyLastLine="1" shrinkToFit="1"/>
    </xf>
    <xf numFmtId="38" fontId="16" fillId="0" borderId="13" xfId="2" applyFont="1" applyFill="1" applyBorder="1" applyAlignment="1">
      <alignment horizontal="center" vertical="center" justifyLastLine="1" shrinkToFit="1"/>
    </xf>
    <xf numFmtId="38" fontId="16" fillId="0" borderId="5" xfId="2" applyFont="1" applyFill="1" applyBorder="1" applyAlignment="1">
      <alignment horizontal="distributed" vertical="center" justifyLastLine="1" shrinkToFit="1"/>
    </xf>
    <xf numFmtId="200" fontId="16" fillId="0" borderId="0" xfId="1" applyNumberFormat="1" applyFont="1" applyFill="1" applyBorder="1" applyAlignment="1">
      <alignment horizontal="center" vertical="center" shrinkToFit="1"/>
    </xf>
    <xf numFmtId="38" fontId="16" fillId="0" borderId="102" xfId="2" applyFont="1" applyFill="1" applyBorder="1" applyAlignment="1">
      <alignment horizontal="distributed" vertical="center" justifyLastLine="1"/>
    </xf>
    <xf numFmtId="38" fontId="16" fillId="0" borderId="103" xfId="2" applyFont="1" applyFill="1" applyBorder="1" applyAlignment="1">
      <alignment horizontal="distributed" vertical="center" justifyLastLine="1"/>
    </xf>
    <xf numFmtId="38" fontId="16" fillId="0" borderId="101" xfId="2" applyFont="1" applyFill="1" applyBorder="1" applyAlignment="1">
      <alignment horizontal="distributed" vertical="center" justifyLastLine="1"/>
    </xf>
    <xf numFmtId="0" fontId="5" fillId="0" borderId="71" xfId="1" applyFont="1" applyFill="1" applyBorder="1" applyAlignment="1">
      <alignment horizontal="distributed" vertical="center" justifyLastLine="1"/>
    </xf>
    <xf numFmtId="0" fontId="5" fillId="0" borderId="104" xfId="1" applyFont="1" applyFill="1" applyBorder="1" applyAlignment="1">
      <alignment horizontal="distributed" vertical="center" justifyLastLine="1"/>
    </xf>
    <xf numFmtId="203" fontId="5" fillId="0" borderId="102" xfId="1" applyNumberFormat="1" applyFont="1" applyFill="1" applyBorder="1" applyAlignment="1">
      <alignment horizontal="right" vertical="center"/>
    </xf>
    <xf numFmtId="203" fontId="5" fillId="0" borderId="101" xfId="1" applyNumberFormat="1" applyFont="1" applyFill="1" applyBorder="1" applyAlignment="1">
      <alignment horizontal="right" vertical="center"/>
    </xf>
    <xf numFmtId="0" fontId="6" fillId="0" borderId="11" xfId="1" applyFont="1" applyFill="1" applyBorder="1" applyAlignment="1">
      <alignment horizontal="distributed" vertical="center" justifyLastLine="1"/>
    </xf>
    <xf numFmtId="0" fontId="6" fillId="0" borderId="47" xfId="1" applyFont="1" applyFill="1" applyBorder="1" applyAlignment="1">
      <alignment horizontal="distributed" vertical="center" justifyLastLine="1"/>
    </xf>
    <xf numFmtId="0" fontId="6" fillId="0" borderId="7" xfId="1" applyFont="1" applyFill="1" applyBorder="1" applyAlignment="1">
      <alignment horizontal="distributed" vertical="center" justifyLastLine="1"/>
    </xf>
    <xf numFmtId="0" fontId="6" fillId="0" borderId="57" xfId="1" applyFont="1" applyFill="1" applyBorder="1" applyAlignment="1">
      <alignment horizontal="distributed" vertical="center" justifyLastLine="1"/>
    </xf>
    <xf numFmtId="0" fontId="6" fillId="0" borderId="87" xfId="1" applyFont="1" applyFill="1" applyBorder="1" applyAlignment="1">
      <alignment horizontal="distributed" vertical="center" justifyLastLine="1"/>
    </xf>
    <xf numFmtId="0" fontId="6" fillId="0" borderId="86" xfId="1" applyFont="1" applyFill="1" applyBorder="1" applyAlignment="1">
      <alignment horizontal="distributed" vertical="center" justifyLastLine="1"/>
    </xf>
    <xf numFmtId="0" fontId="5" fillId="0" borderId="87" xfId="1" applyFont="1" applyFill="1" applyBorder="1" applyAlignment="1">
      <alignment horizontal="distributed" vertical="center" justifyLastLine="1"/>
    </xf>
    <xf numFmtId="0" fontId="5" fillId="0" borderId="86" xfId="1" applyFont="1" applyFill="1" applyBorder="1" applyAlignment="1">
      <alignment horizontal="distributed" vertical="center" justifyLastLine="1"/>
    </xf>
    <xf numFmtId="38" fontId="5" fillId="0" borderId="102" xfId="2" applyFont="1" applyFill="1" applyBorder="1" applyAlignment="1">
      <alignment horizontal="right" vertical="center"/>
    </xf>
    <xf numFmtId="38" fontId="5" fillId="0" borderId="101" xfId="2" applyFont="1" applyFill="1" applyBorder="1" applyAlignment="1">
      <alignment horizontal="right" vertical="center"/>
    </xf>
    <xf numFmtId="0" fontId="4" fillId="0" borderId="4" xfId="1" applyFont="1" applyFill="1" applyBorder="1" applyAlignment="1">
      <alignment vertical="center"/>
    </xf>
    <xf numFmtId="38" fontId="4" fillId="0" borderId="4" xfId="2" applyFont="1" applyFill="1" applyBorder="1" applyAlignment="1">
      <alignment vertical="center"/>
    </xf>
    <xf numFmtId="0" fontId="16" fillId="0" borderId="102" xfId="1" applyFont="1" applyFill="1" applyBorder="1" applyAlignment="1">
      <alignment horizontal="distributed" vertical="center" wrapText="1" justifyLastLine="1"/>
    </xf>
    <xf numFmtId="0" fontId="16" fillId="0" borderId="103" xfId="1" applyFont="1" applyFill="1" applyBorder="1" applyAlignment="1">
      <alignment horizontal="distributed" vertical="center" wrapText="1" justifyLastLine="1"/>
    </xf>
    <xf numFmtId="0" fontId="16" fillId="0" borderId="101" xfId="1" applyFont="1" applyFill="1" applyBorder="1" applyAlignment="1">
      <alignment horizontal="distributed" vertical="center" wrapText="1" justifyLastLine="1"/>
    </xf>
    <xf numFmtId="204" fontId="5" fillId="0" borderId="0" xfId="1" applyNumberFormat="1" applyFont="1" applyFill="1" applyAlignment="1">
      <alignment horizontal="center" vertical="center"/>
    </xf>
    <xf numFmtId="204" fontId="5" fillId="0" borderId="6" xfId="1" applyNumberFormat="1" applyFont="1" applyFill="1" applyBorder="1" applyAlignment="1">
      <alignment horizontal="center" vertical="center"/>
    </xf>
    <xf numFmtId="0" fontId="84" fillId="0" borderId="0" xfId="15" applyFont="1" applyFill="1" applyAlignment="1">
      <alignment vertical="center"/>
    </xf>
    <xf numFmtId="38" fontId="4" fillId="0" borderId="102" xfId="2" applyFont="1" applyFill="1" applyBorder="1" applyAlignment="1">
      <alignment horizontal="distributed" vertical="center"/>
    </xf>
    <xf numFmtId="38" fontId="4" fillId="0" borderId="101" xfId="2" applyFont="1" applyFill="1" applyBorder="1" applyAlignment="1">
      <alignment horizontal="distributed" vertical="center"/>
    </xf>
    <xf numFmtId="38" fontId="4" fillId="0" borderId="102" xfId="2" applyFont="1" applyFill="1" applyBorder="1" applyAlignment="1">
      <alignment horizontal="distributed" vertical="center" justifyLastLine="1" shrinkToFit="1"/>
    </xf>
    <xf numFmtId="38" fontId="4" fillId="0" borderId="101" xfId="2" applyFont="1" applyFill="1" applyBorder="1" applyAlignment="1">
      <alignment horizontal="distributed" vertical="center" justifyLastLine="1" shrinkToFit="1"/>
    </xf>
    <xf numFmtId="38" fontId="16" fillId="0" borderId="69" xfId="2" applyFont="1" applyFill="1" applyBorder="1" applyAlignment="1">
      <alignment horizontal="distributed" vertical="center" justifyLastLine="1"/>
    </xf>
    <xf numFmtId="38" fontId="16" fillId="0" borderId="67" xfId="2" applyFont="1" applyFill="1" applyBorder="1" applyAlignment="1">
      <alignment horizontal="distributed" vertical="center" justifyLastLine="1"/>
    </xf>
    <xf numFmtId="38" fontId="16" fillId="0" borderId="64" xfId="2" applyFont="1" applyFill="1" applyBorder="1" applyAlignment="1">
      <alignment horizontal="distributed" vertical="center" justifyLastLine="1"/>
    </xf>
    <xf numFmtId="38" fontId="16" fillId="0" borderId="69" xfId="2" applyFont="1" applyFill="1" applyBorder="1" applyAlignment="1">
      <alignment horizontal="distributed" vertical="center" indent="2" shrinkToFit="1"/>
    </xf>
    <xf numFmtId="38" fontId="16" fillId="0" borderId="64" xfId="2" applyFont="1" applyFill="1" applyBorder="1" applyAlignment="1">
      <alignment horizontal="distributed" vertical="center" indent="2" shrinkToFit="1"/>
    </xf>
    <xf numFmtId="38" fontId="6" fillId="0" borderId="5" xfId="2" applyFont="1" applyFill="1" applyBorder="1" applyAlignment="1">
      <alignment horizontal="center" vertical="center" justifyLastLine="1"/>
    </xf>
    <xf numFmtId="38" fontId="6" fillId="0" borderId="12" xfId="2" applyFont="1" applyFill="1" applyBorder="1" applyAlignment="1">
      <alignment horizontal="center" vertical="center" justifyLastLine="1"/>
    </xf>
    <xf numFmtId="38" fontId="6" fillId="0" borderId="13" xfId="2" applyFont="1" applyFill="1" applyBorder="1" applyAlignment="1">
      <alignment horizontal="center" vertical="center" justifyLastLine="1"/>
    </xf>
    <xf numFmtId="38" fontId="6" fillId="0" borderId="103" xfId="2" applyFont="1" applyFill="1" applyBorder="1" applyAlignment="1">
      <alignment horizontal="distributed" vertical="center"/>
    </xf>
    <xf numFmtId="38" fontId="6" fillId="0" borderId="4" xfId="2" applyFont="1" applyFill="1" applyBorder="1" applyAlignment="1">
      <alignment horizontal="distributed" vertical="center"/>
    </xf>
    <xf numFmtId="38" fontId="16" fillId="0" borderId="4" xfId="2" applyFont="1" applyFill="1" applyBorder="1" applyAlignment="1">
      <alignment horizontal="distributed" vertical="center" wrapText="1"/>
    </xf>
    <xf numFmtId="38" fontId="16" fillId="0" borderId="4" xfId="2" applyFont="1" applyFill="1" applyBorder="1" applyAlignment="1">
      <alignment horizontal="distributed" vertical="center" wrapText="1" justifyLastLine="1"/>
    </xf>
    <xf numFmtId="38" fontId="6" fillId="0" borderId="4" xfId="2" applyFont="1" applyFill="1" applyBorder="1" applyAlignment="1">
      <alignment horizontal="distributed" vertical="center" justifyLastLine="1"/>
    </xf>
    <xf numFmtId="38" fontId="6" fillId="0" borderId="102" xfId="2" applyFont="1" applyFill="1" applyBorder="1" applyAlignment="1">
      <alignment horizontal="distributed" vertical="center" justifyLastLine="1"/>
    </xf>
    <xf numFmtId="38" fontId="6" fillId="0" borderId="101" xfId="2" applyFont="1" applyFill="1" applyBorder="1" applyAlignment="1">
      <alignment horizontal="distributed" vertical="center" justifyLastLine="1"/>
    </xf>
    <xf numFmtId="38" fontId="16" fillId="0" borderId="87" xfId="2" applyFont="1" applyFill="1" applyBorder="1" applyAlignment="1">
      <alignment horizontal="distributed" vertical="center" justifyLastLine="1"/>
    </xf>
    <xf numFmtId="38" fontId="16" fillId="0" borderId="63" xfId="2" applyFont="1" applyFill="1" applyBorder="1" applyAlignment="1">
      <alignment horizontal="distributed" vertical="center" justifyLastLine="1"/>
    </xf>
    <xf numFmtId="38" fontId="16" fillId="0" borderId="86" xfId="2" applyFont="1" applyFill="1" applyBorder="1" applyAlignment="1">
      <alignment horizontal="distributed" vertical="center" justifyLastLine="1"/>
    </xf>
    <xf numFmtId="38" fontId="16" fillId="0" borderId="54" xfId="2" applyFont="1" applyFill="1" applyBorder="1" applyAlignment="1">
      <alignment horizontal="distributed" vertical="center" justifyLastLine="1"/>
    </xf>
    <xf numFmtId="38" fontId="16" fillId="0" borderId="102" xfId="2" applyFont="1" applyFill="1" applyBorder="1" applyAlignment="1">
      <alignment horizontal="left" vertical="center" wrapText="1" shrinkToFit="1"/>
    </xf>
    <xf numFmtId="38" fontId="16" fillId="0" borderId="101" xfId="2" applyFont="1" applyFill="1" applyBorder="1" applyAlignment="1">
      <alignment horizontal="left" vertical="center" shrinkToFit="1"/>
    </xf>
    <xf numFmtId="38" fontId="16" fillId="0" borderId="4" xfId="2" applyFont="1" applyFill="1" applyBorder="1" applyAlignment="1">
      <alignment vertical="center" wrapText="1"/>
    </xf>
    <xf numFmtId="38" fontId="16" fillId="0" borderId="4" xfId="2" applyFont="1" applyFill="1" applyBorder="1" applyAlignment="1">
      <alignment vertical="center"/>
    </xf>
    <xf numFmtId="38" fontId="16" fillId="0" borderId="11" xfId="2" applyFont="1" applyFill="1" applyBorder="1" applyAlignment="1">
      <alignment horizontal="distributed" vertical="center" justifyLastLine="1"/>
    </xf>
    <xf numFmtId="38" fontId="16" fillId="0" borderId="10" xfId="2" applyFont="1" applyFill="1" applyBorder="1" applyAlignment="1">
      <alignment horizontal="distributed" vertical="center" justifyLastLine="1"/>
    </xf>
    <xf numFmtId="38" fontId="16" fillId="0" borderId="47" xfId="2" applyFont="1" applyFill="1" applyBorder="1" applyAlignment="1">
      <alignment horizontal="distributed" vertical="center" justifyLastLine="1"/>
    </xf>
    <xf numFmtId="38" fontId="16" fillId="0" borderId="7" xfId="2" applyFont="1" applyFill="1" applyBorder="1" applyAlignment="1">
      <alignment horizontal="distributed" vertical="center" justifyLastLine="1"/>
    </xf>
    <xf numFmtId="38" fontId="16" fillId="0" borderId="6" xfId="2" applyFont="1" applyFill="1" applyBorder="1" applyAlignment="1">
      <alignment horizontal="distributed" vertical="center" justifyLastLine="1"/>
    </xf>
    <xf numFmtId="38" fontId="16" fillId="0" borderId="57" xfId="2" applyFont="1" applyFill="1" applyBorder="1" applyAlignment="1">
      <alignment horizontal="distributed" vertical="center" justifyLastLine="1"/>
    </xf>
    <xf numFmtId="38" fontId="16" fillId="0" borderId="4" xfId="2" applyFont="1" applyFill="1" applyBorder="1" applyAlignment="1">
      <alignment horizontal="distributed" vertical="center" justifyLastLine="1"/>
    </xf>
    <xf numFmtId="0" fontId="16" fillId="0" borderId="4" xfId="1" applyFont="1" applyFill="1" applyBorder="1" applyAlignment="1">
      <alignment horizontal="left" vertical="center" shrinkToFit="1"/>
    </xf>
    <xf numFmtId="38" fontId="6" fillId="0" borderId="102" xfId="2" applyFont="1" applyFill="1" applyBorder="1" applyAlignment="1">
      <alignment horizontal="left" vertical="center"/>
    </xf>
    <xf numFmtId="0" fontId="17" fillId="0" borderId="101" xfId="1" applyFont="1" applyFill="1" applyBorder="1" applyAlignment="1">
      <alignment horizontal="left" vertical="center"/>
    </xf>
    <xf numFmtId="0" fontId="32" fillId="0" borderId="101" xfId="1" applyFont="1" applyFill="1" applyBorder="1" applyAlignment="1">
      <alignment horizontal="distributed" vertical="center" justifyLastLine="1"/>
    </xf>
    <xf numFmtId="38" fontId="16" fillId="0" borderId="4" xfId="2" applyFont="1" applyFill="1" applyBorder="1" applyAlignment="1">
      <alignment horizontal="left" vertical="center" shrinkToFit="1"/>
    </xf>
    <xf numFmtId="0" fontId="4" fillId="0" borderId="4" xfId="2" applyNumberFormat="1" applyFont="1" applyFill="1" applyBorder="1" applyAlignment="1">
      <alignment horizontal="distributed" vertical="center"/>
    </xf>
    <xf numFmtId="38" fontId="14" fillId="0" borderId="4" xfId="2" applyFont="1" applyFill="1" applyBorder="1" applyAlignment="1">
      <alignment horizontal="distributed" vertical="center"/>
    </xf>
    <xf numFmtId="38" fontId="4" fillId="0" borderId="4" xfId="2" applyFont="1" applyFill="1" applyBorder="1" applyAlignment="1">
      <alignment horizontal="distributed" vertical="center" wrapText="1" justifyLastLine="1"/>
    </xf>
    <xf numFmtId="38" fontId="4" fillId="0" borderId="4" xfId="2" applyFont="1" applyFill="1" applyBorder="1" applyAlignment="1">
      <alignment horizontal="center" vertical="center" wrapText="1" justifyLastLine="1"/>
    </xf>
    <xf numFmtId="38" fontId="4" fillId="0" borderId="4" xfId="2" applyFont="1" applyFill="1" applyBorder="1" applyAlignment="1">
      <alignment horizontal="distributed" vertical="center" wrapText="1" indent="1"/>
    </xf>
    <xf numFmtId="0" fontId="4" fillId="0" borderId="102" xfId="1" applyFont="1" applyFill="1" applyBorder="1" applyAlignment="1">
      <alignment horizontal="distributed" vertical="center" shrinkToFit="1"/>
    </xf>
    <xf numFmtId="0" fontId="4" fillId="0" borderId="103" xfId="1" applyFont="1" applyFill="1" applyBorder="1" applyAlignment="1">
      <alignment horizontal="distributed" vertical="center" shrinkToFit="1"/>
    </xf>
    <xf numFmtId="0" fontId="4" fillId="0" borderId="101" xfId="1" applyFont="1" applyFill="1" applyBorder="1" applyAlignment="1">
      <alignment horizontal="distributed" vertical="center" shrinkToFit="1"/>
    </xf>
    <xf numFmtId="0" fontId="5" fillId="0" borderId="4" xfId="1" applyFont="1" applyFill="1" applyBorder="1" applyAlignment="1">
      <alignment vertical="center"/>
    </xf>
    <xf numFmtId="38" fontId="5" fillId="0" borderId="102" xfId="2" applyFont="1" applyFill="1" applyBorder="1" applyAlignment="1">
      <alignment horizontal="distributed" vertical="center"/>
    </xf>
    <xf numFmtId="38" fontId="5" fillId="0" borderId="101" xfId="2" applyFont="1" applyFill="1" applyBorder="1" applyAlignment="1">
      <alignment horizontal="distributed" vertical="center"/>
    </xf>
    <xf numFmtId="0" fontId="5" fillId="0" borderId="102" xfId="1" applyFont="1" applyFill="1" applyBorder="1" applyAlignment="1">
      <alignment horizontal="distributed" vertical="center"/>
    </xf>
    <xf numFmtId="0" fontId="5" fillId="0" borderId="103" xfId="1" applyFont="1" applyFill="1" applyBorder="1" applyAlignment="1">
      <alignment horizontal="distributed" vertical="center"/>
    </xf>
    <xf numFmtId="0" fontId="4" fillId="0" borderId="102" xfId="1" applyFont="1" applyFill="1" applyBorder="1" applyAlignment="1">
      <alignment horizontal="right" vertical="center" justifyLastLine="1"/>
    </xf>
    <xf numFmtId="0" fontId="4" fillId="0" borderId="103" xfId="1" applyFont="1" applyFill="1" applyBorder="1" applyAlignment="1">
      <alignment horizontal="right" vertical="center" justifyLastLine="1"/>
    </xf>
    <xf numFmtId="0" fontId="4" fillId="0" borderId="101" xfId="1" applyFont="1" applyFill="1" applyBorder="1" applyAlignment="1">
      <alignment horizontal="right" vertical="center" justifyLastLine="1"/>
    </xf>
    <xf numFmtId="0" fontId="4" fillId="0" borderId="102" xfId="1" applyFont="1" applyFill="1" applyBorder="1" applyAlignment="1">
      <alignment horizontal="distributed" vertical="center"/>
    </xf>
    <xf numFmtId="0" fontId="4" fillId="0" borderId="103" xfId="1" applyFont="1" applyFill="1" applyBorder="1" applyAlignment="1">
      <alignment horizontal="distributed" vertical="center"/>
    </xf>
    <xf numFmtId="0" fontId="4" fillId="0" borderId="102" xfId="1" applyFont="1" applyFill="1" applyBorder="1" applyAlignment="1">
      <alignment horizontal="distributed" vertical="center" wrapText="1"/>
    </xf>
    <xf numFmtId="0" fontId="4" fillId="0" borderId="103" xfId="1" applyFont="1" applyFill="1" applyBorder="1" applyAlignment="1">
      <alignment horizontal="distributed" vertical="center" wrapText="1"/>
    </xf>
    <xf numFmtId="38" fontId="5" fillId="0" borderId="5" xfId="2" applyFont="1" applyFill="1" applyBorder="1" applyAlignment="1">
      <alignment horizontal="distributed" vertical="center" wrapText="1" shrinkToFit="1"/>
    </xf>
    <xf numFmtId="38" fontId="5" fillId="0" borderId="12" xfId="2" applyFont="1" applyFill="1" applyBorder="1" applyAlignment="1">
      <alignment horizontal="distributed" vertical="center" wrapText="1" shrinkToFit="1"/>
    </xf>
    <xf numFmtId="38" fontId="5" fillId="0" borderId="13" xfId="2" applyFont="1" applyFill="1" applyBorder="1" applyAlignment="1">
      <alignment horizontal="distributed" vertical="center" wrapText="1" shrinkToFit="1"/>
    </xf>
    <xf numFmtId="38" fontId="4" fillId="0" borderId="102" xfId="2" applyFont="1" applyFill="1" applyBorder="1" applyAlignment="1">
      <alignment vertical="center"/>
    </xf>
    <xf numFmtId="38" fontId="4" fillId="0" borderId="101" xfId="2" applyFont="1" applyFill="1" applyBorder="1" applyAlignment="1">
      <alignment vertical="center"/>
    </xf>
    <xf numFmtId="0" fontId="5" fillId="0" borderId="4" xfId="1" applyFont="1" applyFill="1" applyBorder="1" applyAlignment="1">
      <alignment horizontal="distributed" vertical="center" wrapText="1" shrinkToFit="1"/>
    </xf>
    <xf numFmtId="0" fontId="5" fillId="0" borderId="4" xfId="1" applyFont="1" applyFill="1" applyBorder="1" applyAlignment="1">
      <alignment horizontal="distributed" vertical="center" justifyLastLine="1" shrinkToFit="1"/>
    </xf>
    <xf numFmtId="0" fontId="5" fillId="0" borderId="102" xfId="1" applyFont="1" applyFill="1" applyBorder="1" applyAlignment="1">
      <alignment horizontal="distributed" vertical="center" justifyLastLine="1" shrinkToFit="1"/>
    </xf>
    <xf numFmtId="0" fontId="5" fillId="0" borderId="103" xfId="1" applyFont="1" applyFill="1" applyBorder="1" applyAlignment="1">
      <alignment horizontal="distributed" vertical="center" justifyLastLine="1" shrinkToFit="1"/>
    </xf>
    <xf numFmtId="0" fontId="5" fillId="0" borderId="101" xfId="1" applyFont="1" applyFill="1" applyBorder="1" applyAlignment="1">
      <alignment horizontal="distributed" vertical="center" justifyLastLine="1" shrinkToFit="1"/>
    </xf>
    <xf numFmtId="0" fontId="5" fillId="0" borderId="4" xfId="1" applyFont="1" applyFill="1" applyBorder="1" applyAlignment="1">
      <alignment horizontal="distributed" vertical="center" wrapText="1"/>
    </xf>
    <xf numFmtId="0" fontId="5" fillId="0" borderId="101" xfId="1" applyFont="1" applyFill="1" applyBorder="1" applyAlignment="1">
      <alignment horizontal="distributed" vertical="center"/>
    </xf>
    <xf numFmtId="38" fontId="5" fillId="0" borderId="102" xfId="2" applyFont="1" applyFill="1" applyBorder="1" applyAlignment="1">
      <alignment horizontal="distributed" vertical="center" justifyLastLine="1"/>
    </xf>
    <xf numFmtId="38" fontId="5" fillId="0" borderId="101" xfId="2" applyFont="1" applyFill="1" applyBorder="1" applyAlignment="1">
      <alignment horizontal="distributed" vertical="center" justifyLastLine="1"/>
    </xf>
    <xf numFmtId="38" fontId="5" fillId="0" borderId="73" xfId="2" applyFont="1" applyFill="1" applyBorder="1" applyAlignment="1">
      <alignment horizontal="distributed" vertical="center"/>
    </xf>
    <xf numFmtId="38" fontId="5" fillId="0" borderId="110" xfId="2" applyFont="1" applyFill="1" applyBorder="1" applyAlignment="1">
      <alignment horizontal="distributed" vertical="center"/>
    </xf>
    <xf numFmtId="38" fontId="5" fillId="0" borderId="109" xfId="2" applyFont="1" applyFill="1" applyBorder="1" applyAlignment="1">
      <alignment horizontal="distributed" vertical="center"/>
    </xf>
    <xf numFmtId="38" fontId="6" fillId="0" borderId="103" xfId="2" applyFont="1" applyFill="1" applyBorder="1" applyAlignment="1">
      <alignment horizontal="left" vertical="center"/>
    </xf>
    <xf numFmtId="38" fontId="6" fillId="0" borderId="101" xfId="2" applyFont="1" applyFill="1" applyBorder="1" applyAlignment="1">
      <alignment horizontal="left" vertical="center"/>
    </xf>
    <xf numFmtId="38" fontId="5" fillId="0" borderId="102" xfId="2" applyFont="1" applyFill="1" applyBorder="1" applyAlignment="1">
      <alignment vertical="center" shrinkToFit="1"/>
    </xf>
    <xf numFmtId="0" fontId="5" fillId="0" borderId="103" xfId="1" applyFont="1" applyFill="1" applyBorder="1" applyAlignment="1">
      <alignment vertical="center" shrinkToFit="1"/>
    </xf>
    <xf numFmtId="0" fontId="5" fillId="0" borderId="101" xfId="1" applyFont="1" applyFill="1" applyBorder="1" applyAlignment="1">
      <alignment vertical="center" shrinkToFit="1"/>
    </xf>
    <xf numFmtId="0" fontId="5" fillId="0" borderId="103" xfId="1" applyFont="1" applyFill="1" applyBorder="1" applyAlignment="1">
      <alignment horizontal="distributed" vertical="center" justifyLastLine="1"/>
    </xf>
    <xf numFmtId="0" fontId="5" fillId="0" borderId="101" xfId="1" applyFont="1" applyFill="1" applyBorder="1" applyAlignment="1">
      <alignment horizontal="distributed" vertical="center" justifyLastLine="1"/>
    </xf>
    <xf numFmtId="38" fontId="4" fillId="0" borderId="11" xfId="2" applyFont="1" applyFill="1" applyBorder="1" applyAlignment="1">
      <alignment horizontal="left" vertical="center" wrapText="1" shrinkToFit="1"/>
    </xf>
    <xf numFmtId="38" fontId="4" fillId="0" borderId="10" xfId="2" applyFont="1" applyFill="1" applyBorder="1" applyAlignment="1">
      <alignment horizontal="left" vertical="center" shrinkToFit="1"/>
    </xf>
    <xf numFmtId="38" fontId="4" fillId="0" borderId="47" xfId="2" applyFont="1" applyFill="1" applyBorder="1" applyAlignment="1">
      <alignment horizontal="left" vertical="center" shrinkToFit="1"/>
    </xf>
    <xf numFmtId="38" fontId="6" fillId="0" borderId="76" xfId="2" applyFont="1" applyFill="1" applyBorder="1" applyAlignment="1">
      <alignment horizontal="distributed" vertical="center" justifyLastLine="1"/>
    </xf>
    <xf numFmtId="38" fontId="6" fillId="0" borderId="86" xfId="2" applyFont="1" applyFill="1" applyBorder="1" applyAlignment="1">
      <alignment horizontal="distributed" vertical="center" justifyLastLine="1"/>
    </xf>
    <xf numFmtId="38" fontId="5" fillId="0" borderId="69" xfId="2" applyFont="1" applyFill="1" applyBorder="1" applyAlignment="1">
      <alignment horizontal="distributed" vertical="center" justifyLastLine="1"/>
    </xf>
    <xf numFmtId="0" fontId="5" fillId="0" borderId="53" xfId="1" applyFont="1" applyFill="1" applyBorder="1" applyAlignment="1">
      <alignment horizontal="distributed" vertical="center" justifyLastLine="1"/>
    </xf>
    <xf numFmtId="38" fontId="5" fillId="0" borderId="64" xfId="2" applyFont="1" applyFill="1" applyBorder="1" applyAlignment="1">
      <alignment horizontal="distributed" vertical="center" justifyLastLine="1"/>
    </xf>
    <xf numFmtId="38" fontId="5" fillId="0" borderId="84" xfId="2" applyFont="1" applyFill="1" applyBorder="1" applyAlignment="1">
      <alignment horizontal="center" vertical="center" wrapText="1" justifyLastLine="1"/>
    </xf>
    <xf numFmtId="38" fontId="5" fillId="0" borderId="53" xfId="2" applyFont="1" applyFill="1" applyBorder="1" applyAlignment="1">
      <alignment horizontal="center" vertical="center" justifyLastLine="1"/>
    </xf>
    <xf numFmtId="38" fontId="11" fillId="0" borderId="84" xfId="2" applyFont="1" applyFill="1" applyBorder="1" applyAlignment="1">
      <alignment horizontal="center" vertical="center" wrapText="1" justifyLastLine="1"/>
    </xf>
    <xf numFmtId="38" fontId="11" fillId="0" borderId="53" xfId="2" applyFont="1" applyFill="1" applyBorder="1" applyAlignment="1">
      <alignment horizontal="center" vertical="center" justifyLastLine="1"/>
    </xf>
    <xf numFmtId="38" fontId="5" fillId="0" borderId="84" xfId="2" applyFont="1" applyFill="1" applyBorder="1" applyAlignment="1">
      <alignment horizontal="center" vertical="center"/>
    </xf>
    <xf numFmtId="38" fontId="5" fillId="0" borderId="75" xfId="2" applyFont="1" applyFill="1" applyBorder="1" applyAlignment="1">
      <alignment horizontal="center" vertical="center"/>
    </xf>
    <xf numFmtId="38" fontId="5" fillId="0" borderId="53" xfId="2" applyFont="1" applyFill="1" applyBorder="1" applyAlignment="1">
      <alignment horizontal="center" vertical="center"/>
    </xf>
    <xf numFmtId="38" fontId="11" fillId="0" borderId="97" xfId="2" applyFont="1" applyFill="1" applyBorder="1" applyAlignment="1">
      <alignment horizontal="left" vertical="center" wrapText="1"/>
    </xf>
    <xf numFmtId="0" fontId="2" fillId="0" borderId="97" xfId="1" applyBorder="1" applyAlignment="1">
      <alignment horizontal="left" vertical="center"/>
    </xf>
    <xf numFmtId="0" fontId="5" fillId="0" borderId="113" xfId="1" applyFont="1" applyFill="1" applyBorder="1" applyAlignment="1">
      <alignment horizontal="distributed" vertical="center"/>
    </xf>
    <xf numFmtId="38" fontId="5" fillId="0" borderId="113" xfId="2" applyFont="1" applyFill="1" applyBorder="1" applyAlignment="1">
      <alignment horizontal="distributed" vertical="center"/>
    </xf>
    <xf numFmtId="38" fontId="5" fillId="0" borderId="11" xfId="2" applyFont="1" applyFill="1" applyBorder="1" applyAlignment="1">
      <alignment horizontal="distributed" vertical="center" justifyLastLine="1"/>
    </xf>
    <xf numFmtId="38" fontId="5" fillId="0" borderId="10" xfId="2" applyFont="1" applyFill="1" applyBorder="1" applyAlignment="1">
      <alignment horizontal="distributed" vertical="center" justifyLastLine="1"/>
    </xf>
    <xf numFmtId="38" fontId="5" fillId="0" borderId="7" xfId="2" applyFont="1" applyFill="1" applyBorder="1" applyAlignment="1">
      <alignment horizontal="distributed" vertical="center" justifyLastLine="1"/>
    </xf>
    <xf numFmtId="38" fontId="5" fillId="0" borderId="6" xfId="2" applyFont="1" applyFill="1" applyBorder="1" applyAlignment="1">
      <alignment horizontal="distributed" vertical="center" justifyLastLine="1"/>
    </xf>
    <xf numFmtId="38" fontId="5" fillId="0" borderId="4" xfId="2" applyFont="1" applyFill="1" applyBorder="1" applyAlignment="1">
      <alignment horizontal="center" vertical="center" textRotation="255"/>
    </xf>
    <xf numFmtId="49" fontId="5" fillId="0" borderId="11" xfId="2" applyNumberFormat="1" applyFont="1" applyFill="1" applyBorder="1" applyAlignment="1">
      <alignment horizontal="center" vertical="center"/>
    </xf>
    <xf numFmtId="49" fontId="5" fillId="0" borderId="47" xfId="2" applyNumberFormat="1" applyFont="1" applyFill="1" applyBorder="1" applyAlignment="1">
      <alignment horizontal="center" vertical="center"/>
    </xf>
    <xf numFmtId="38" fontId="11" fillId="0" borderId="56" xfId="2" applyFont="1" applyFill="1" applyBorder="1" applyAlignment="1">
      <alignment vertical="center"/>
    </xf>
    <xf numFmtId="0" fontId="57" fillId="0" borderId="55" xfId="1" applyFont="1" applyBorder="1" applyAlignment="1">
      <alignment vertical="center"/>
    </xf>
    <xf numFmtId="49" fontId="5" fillId="0" borderId="113" xfId="2" applyNumberFormat="1" applyFont="1" applyFill="1" applyBorder="1" applyAlignment="1">
      <alignment horizontal="center" vertical="center"/>
    </xf>
    <xf numFmtId="49" fontId="5" fillId="0" borderId="112" xfId="2" applyNumberFormat="1" applyFont="1" applyFill="1" applyBorder="1" applyAlignment="1">
      <alignment horizontal="center" vertical="center"/>
    </xf>
    <xf numFmtId="38" fontId="6" fillId="0" borderId="4" xfId="2" applyFont="1" applyFill="1" applyBorder="1" applyAlignment="1">
      <alignment horizontal="center" vertical="distributed" textRotation="255" justifyLastLine="1"/>
    </xf>
    <xf numFmtId="38" fontId="16" fillId="0" borderId="4" xfId="2" applyFont="1" applyFill="1" applyBorder="1" applyAlignment="1">
      <alignment vertical="center" shrinkToFit="1"/>
    </xf>
    <xf numFmtId="38" fontId="16" fillId="0" borderId="4" xfId="2" applyFont="1" applyFill="1" applyBorder="1" applyAlignment="1">
      <alignment horizontal="distributed" vertical="center"/>
    </xf>
    <xf numFmtId="38" fontId="16" fillId="0" borderId="4" xfId="2" applyFont="1" applyFill="1" applyBorder="1" applyAlignment="1">
      <alignment horizontal="distributed"/>
    </xf>
    <xf numFmtId="6" fontId="16" fillId="0" borderId="4" xfId="8" applyFont="1" applyFill="1" applyBorder="1" applyAlignment="1">
      <alignment vertical="center" shrinkToFit="1"/>
    </xf>
    <xf numFmtId="38" fontId="6" fillId="0" borderId="113" xfId="2" applyFont="1" applyFill="1" applyBorder="1" applyAlignment="1">
      <alignment horizontal="distributed" vertical="center" justifyLastLine="1"/>
    </xf>
    <xf numFmtId="38" fontId="6" fillId="0" borderId="115" xfId="2" applyFont="1" applyFill="1" applyBorder="1" applyAlignment="1">
      <alignment horizontal="distributed" vertical="center" justifyLastLine="1"/>
    </xf>
    <xf numFmtId="38" fontId="15" fillId="0" borderId="77" xfId="2" applyFont="1" applyFill="1" applyBorder="1" applyAlignment="1">
      <alignment horizontal="distributed" vertical="center" justifyLastLine="1"/>
    </xf>
    <xf numFmtId="38" fontId="15" fillId="0" borderId="74" xfId="2" applyFont="1" applyFill="1" applyBorder="1" applyAlignment="1">
      <alignment horizontal="distributed" vertical="center" justifyLastLine="1"/>
    </xf>
    <xf numFmtId="38" fontId="16" fillId="0" borderId="84" xfId="2" applyFont="1" applyFill="1" applyBorder="1" applyAlignment="1">
      <alignment horizontal="distributed" vertical="center" justifyLastLine="1"/>
    </xf>
    <xf numFmtId="38" fontId="16" fillId="0" borderId="53" xfId="2" applyFont="1" applyFill="1" applyBorder="1" applyAlignment="1">
      <alignment horizontal="distributed" vertical="center" justifyLastLine="1"/>
    </xf>
    <xf numFmtId="38" fontId="58" fillId="0" borderId="4" xfId="2" applyFont="1" applyFill="1" applyBorder="1" applyAlignment="1">
      <alignment horizontal="distributed" vertical="center" wrapText="1"/>
    </xf>
    <xf numFmtId="38" fontId="16" fillId="0" borderId="4" xfId="2" applyFont="1" applyFill="1" applyBorder="1" applyAlignment="1">
      <alignment horizontal="distributed" vertical="center" shrinkToFit="1"/>
    </xf>
    <xf numFmtId="38" fontId="16" fillId="0" borderId="9" xfId="2" applyFont="1" applyFill="1" applyBorder="1" applyAlignment="1">
      <alignment horizontal="left" wrapText="1"/>
    </xf>
    <xf numFmtId="38" fontId="16" fillId="0" borderId="0" xfId="2" applyFont="1" applyFill="1" applyAlignment="1">
      <alignment horizontal="left"/>
    </xf>
    <xf numFmtId="38" fontId="16" fillId="0" borderId="9" xfId="2" applyFont="1" applyFill="1" applyBorder="1" applyAlignment="1">
      <alignment horizontal="left"/>
    </xf>
    <xf numFmtId="38" fontId="15" fillId="0" borderId="4" xfId="2" applyFont="1" applyFill="1" applyBorder="1" applyAlignment="1">
      <alignment horizontal="distributed" vertical="center" shrinkToFit="1"/>
    </xf>
    <xf numFmtId="38" fontId="6" fillId="0" borderId="11" xfId="2" applyFont="1" applyFill="1" applyBorder="1" applyAlignment="1">
      <alignment horizontal="right" vertical="center"/>
    </xf>
    <xf numFmtId="38" fontId="6" fillId="0" borderId="47" xfId="2" applyFont="1" applyFill="1" applyBorder="1" applyAlignment="1">
      <alignment horizontal="right" vertical="center"/>
    </xf>
    <xf numFmtId="184" fontId="16" fillId="0" borderId="118" xfId="2" applyNumberFormat="1" applyFont="1" applyFill="1" applyBorder="1" applyAlignment="1">
      <alignment horizontal="distributed" vertical="center" wrapText="1" justifyLastLine="1" shrinkToFit="1"/>
    </xf>
    <xf numFmtId="184" fontId="16" fillId="0" borderId="115" xfId="2" applyNumberFormat="1" applyFont="1" applyFill="1" applyBorder="1" applyAlignment="1">
      <alignment horizontal="distributed" vertical="center" wrapText="1" justifyLastLine="1" shrinkToFit="1"/>
    </xf>
    <xf numFmtId="184" fontId="16" fillId="0" borderId="118" xfId="2" applyNumberFormat="1" applyFont="1" applyFill="1" applyBorder="1" applyAlignment="1">
      <alignment horizontal="distributed" vertical="center" wrapText="1" shrinkToFit="1"/>
    </xf>
    <xf numFmtId="184" fontId="16" fillId="0" borderId="115" xfId="2" applyNumberFormat="1" applyFont="1" applyFill="1" applyBorder="1" applyAlignment="1">
      <alignment horizontal="distributed" vertical="center" wrapText="1" shrinkToFit="1"/>
    </xf>
    <xf numFmtId="38" fontId="84" fillId="0" borderId="0" xfId="2" applyNumberFormat="1" applyFont="1" applyFill="1" applyAlignment="1">
      <alignment horizontal="left" vertical="center"/>
    </xf>
    <xf numFmtId="0" fontId="16" fillId="0" borderId="113" xfId="1" applyNumberFormat="1" applyFont="1" applyFill="1" applyBorder="1" applyAlignment="1">
      <alignment horizontal="distributed" vertical="center" shrinkToFit="1"/>
    </xf>
    <xf numFmtId="0" fontId="16" fillId="0" borderId="112" xfId="1" applyNumberFormat="1" applyFont="1" applyFill="1" applyBorder="1" applyAlignment="1">
      <alignment horizontal="distributed" vertical="center" shrinkToFit="1"/>
    </xf>
    <xf numFmtId="38" fontId="6" fillId="0" borderId="118" xfId="2" applyFont="1" applyFill="1" applyBorder="1" applyAlignment="1">
      <alignment horizontal="distributed" vertical="center" justifyLastLine="1"/>
    </xf>
    <xf numFmtId="0" fontId="4" fillId="0" borderId="113" xfId="1" applyFont="1" applyFill="1" applyBorder="1" applyAlignment="1" applyProtection="1">
      <alignment horizontal="distributed" vertical="center" shrinkToFit="1"/>
      <protection locked="0"/>
    </xf>
    <xf numFmtId="0" fontId="4" fillId="0" borderId="112" xfId="1" applyFont="1" applyFill="1" applyBorder="1" applyAlignment="1" applyProtection="1">
      <alignment horizontal="distributed" vertical="center" shrinkToFit="1"/>
      <protection locked="0"/>
    </xf>
    <xf numFmtId="184" fontId="16" fillId="0" borderId="113" xfId="2" applyNumberFormat="1" applyFont="1" applyFill="1" applyBorder="1" applyAlignment="1">
      <alignment horizontal="distributed" vertical="center" shrinkToFit="1"/>
    </xf>
    <xf numFmtId="184" fontId="16" fillId="0" borderId="112" xfId="2" applyNumberFormat="1" applyFont="1" applyFill="1" applyBorder="1" applyAlignment="1">
      <alignment horizontal="distributed" vertical="center" shrinkToFit="1"/>
    </xf>
    <xf numFmtId="184" fontId="16" fillId="0" borderId="118" xfId="2" applyNumberFormat="1" applyFont="1" applyFill="1" applyBorder="1" applyAlignment="1">
      <alignment horizontal="distributed" vertical="center" shrinkToFit="1"/>
    </xf>
    <xf numFmtId="184" fontId="16" fillId="0" borderId="115" xfId="2" applyNumberFormat="1" applyFont="1" applyFill="1" applyBorder="1" applyAlignment="1">
      <alignment horizontal="distributed" vertical="center" shrinkToFit="1"/>
    </xf>
    <xf numFmtId="38" fontId="15" fillId="0" borderId="118" xfId="2" applyFont="1" applyFill="1" applyBorder="1" applyAlignment="1">
      <alignment horizontal="distributed" vertical="center" justifyLastLine="1"/>
    </xf>
    <xf numFmtId="38" fontId="15" fillId="0" borderId="115" xfId="2" applyFont="1" applyFill="1" applyBorder="1" applyAlignment="1">
      <alignment horizontal="distributed" vertical="center" justifyLastLine="1"/>
    </xf>
    <xf numFmtId="38" fontId="60" fillId="0" borderId="118" xfId="2" applyFont="1" applyFill="1" applyBorder="1" applyAlignment="1">
      <alignment horizontal="distributed" vertical="center"/>
    </xf>
    <xf numFmtId="38" fontId="60" fillId="0" borderId="115" xfId="2" applyFont="1" applyFill="1" applyBorder="1" applyAlignment="1">
      <alignment horizontal="distributed" vertical="center"/>
    </xf>
    <xf numFmtId="0" fontId="22" fillId="0" borderId="118" xfId="1" applyFont="1" applyFill="1" applyBorder="1" applyAlignment="1">
      <alignment horizontal="distributed" vertical="center"/>
    </xf>
    <xf numFmtId="0" fontId="22" fillId="0" borderId="112" xfId="1" applyFont="1" applyFill="1" applyBorder="1" applyAlignment="1">
      <alignment horizontal="distributed" vertical="center"/>
    </xf>
    <xf numFmtId="38" fontId="5" fillId="0" borderId="112" xfId="2" applyFont="1" applyFill="1" applyBorder="1" applyAlignment="1">
      <alignment horizontal="distributed" vertical="center"/>
    </xf>
    <xf numFmtId="38" fontId="5" fillId="0" borderId="113" xfId="2" applyFont="1" applyFill="1" applyBorder="1" applyAlignment="1">
      <alignment vertical="center" wrapText="1"/>
    </xf>
    <xf numFmtId="38" fontId="5" fillId="0" borderId="117" xfId="2" applyFont="1" applyFill="1" applyBorder="1" applyAlignment="1">
      <alignment vertical="center"/>
    </xf>
    <xf numFmtId="38" fontId="5" fillId="0" borderId="112" xfId="2" applyFont="1" applyFill="1" applyBorder="1" applyAlignment="1">
      <alignment vertical="center"/>
    </xf>
    <xf numFmtId="38" fontId="5" fillId="0" borderId="113" xfId="2" applyFont="1" applyFill="1" applyBorder="1" applyAlignment="1">
      <alignment vertical="center"/>
    </xf>
    <xf numFmtId="38" fontId="4" fillId="0" borderId="113" xfId="2" applyFont="1" applyFill="1" applyBorder="1" applyAlignment="1">
      <alignment vertical="center" wrapText="1"/>
    </xf>
    <xf numFmtId="38" fontId="4" fillId="0" borderId="117" xfId="2" applyFont="1" applyFill="1" applyBorder="1" applyAlignment="1">
      <alignment vertical="center" wrapText="1"/>
    </xf>
    <xf numFmtId="38" fontId="4" fillId="0" borderId="112" xfId="2" applyFont="1" applyFill="1" applyBorder="1" applyAlignment="1">
      <alignment vertical="center" wrapText="1"/>
    </xf>
    <xf numFmtId="38" fontId="5" fillId="0" borderId="85" xfId="2" applyFont="1" applyFill="1" applyBorder="1" applyAlignment="1">
      <alignment horizontal="distributed" vertical="center"/>
    </xf>
    <xf numFmtId="38" fontId="5" fillId="0" borderId="60" xfId="2" applyFont="1" applyFill="1" applyBorder="1" applyAlignment="1">
      <alignment horizontal="distributed" vertical="center"/>
    </xf>
    <xf numFmtId="38" fontId="4" fillId="0" borderId="117" xfId="2" applyFont="1" applyFill="1" applyBorder="1" applyAlignment="1">
      <alignment vertical="center"/>
    </xf>
    <xf numFmtId="38" fontId="4" fillId="0" borderId="112" xfId="2" applyFont="1" applyFill="1" applyBorder="1" applyAlignment="1">
      <alignment vertical="center"/>
    </xf>
    <xf numFmtId="38" fontId="5" fillId="0" borderId="113" xfId="2" applyFont="1" applyFill="1" applyBorder="1" applyAlignment="1">
      <alignment vertical="center" shrinkToFit="1"/>
    </xf>
    <xf numFmtId="38" fontId="5" fillId="0" borderId="117" xfId="2" applyFont="1" applyFill="1" applyBorder="1" applyAlignment="1">
      <alignment vertical="center" shrinkToFit="1"/>
    </xf>
    <xf numFmtId="38" fontId="5" fillId="0" borderId="112" xfId="2" applyFont="1" applyFill="1" applyBorder="1" applyAlignment="1">
      <alignment vertical="center" shrinkToFit="1"/>
    </xf>
    <xf numFmtId="38" fontId="5" fillId="0" borderId="113" xfId="2" applyFont="1" applyFill="1" applyBorder="1" applyAlignment="1">
      <alignment horizontal="left" vertical="center" shrinkToFit="1"/>
    </xf>
    <xf numFmtId="38" fontId="5" fillId="0" borderId="117" xfId="2" applyFont="1" applyFill="1" applyBorder="1" applyAlignment="1">
      <alignment horizontal="left" vertical="center" shrinkToFit="1"/>
    </xf>
    <xf numFmtId="38" fontId="5" fillId="0" borderId="112" xfId="2" applyFont="1" applyFill="1" applyBorder="1" applyAlignment="1">
      <alignment horizontal="left" vertical="center" shrinkToFit="1"/>
    </xf>
    <xf numFmtId="38" fontId="5" fillId="0" borderId="11" xfId="2" applyFont="1" applyFill="1" applyBorder="1" applyAlignment="1">
      <alignment horizontal="left" vertical="center" wrapText="1" shrinkToFit="1"/>
    </xf>
    <xf numFmtId="38" fontId="5" fillId="0" borderId="10" xfId="2" applyFont="1" applyFill="1" applyBorder="1" applyAlignment="1">
      <alignment horizontal="left" vertical="center" wrapText="1" shrinkToFit="1"/>
    </xf>
    <xf numFmtId="38" fontId="5" fillId="0" borderId="47" xfId="2" applyFont="1" applyFill="1" applyBorder="1" applyAlignment="1">
      <alignment horizontal="left" vertical="center" wrapText="1" shrinkToFit="1"/>
    </xf>
    <xf numFmtId="38" fontId="5" fillId="0" borderId="7" xfId="2" applyFont="1" applyFill="1" applyBorder="1" applyAlignment="1">
      <alignment horizontal="left" vertical="center" wrapText="1" shrinkToFit="1"/>
    </xf>
    <xf numFmtId="38" fontId="5" fillId="0" borderId="6" xfId="2" applyFont="1" applyFill="1" applyBorder="1" applyAlignment="1">
      <alignment horizontal="left" vertical="center" wrapText="1" shrinkToFit="1"/>
    </xf>
    <xf numFmtId="38" fontId="5" fillId="0" borderId="57" xfId="2" applyFont="1" applyFill="1" applyBorder="1" applyAlignment="1">
      <alignment horizontal="left" vertical="center" wrapText="1" shrinkToFit="1"/>
    </xf>
    <xf numFmtId="38" fontId="5" fillId="0" borderId="113" xfId="2" applyFont="1" applyFill="1" applyBorder="1" applyAlignment="1">
      <alignment horizontal="distributed" vertical="center" justifyLastLine="1"/>
    </xf>
    <xf numFmtId="38" fontId="5" fillId="0" borderId="112" xfId="2" applyFont="1" applyFill="1" applyBorder="1" applyAlignment="1">
      <alignment horizontal="distributed" vertical="center" justifyLastLine="1"/>
    </xf>
    <xf numFmtId="38" fontId="5" fillId="0" borderId="11" xfId="2" applyFont="1" applyFill="1" applyBorder="1" applyAlignment="1">
      <alignment horizontal="distributed" vertical="center"/>
    </xf>
    <xf numFmtId="38" fontId="5" fillId="0" borderId="47" xfId="2" applyFont="1" applyFill="1" applyBorder="1" applyAlignment="1">
      <alignment horizontal="distributed" vertical="center"/>
    </xf>
    <xf numFmtId="57" fontId="5" fillId="0" borderId="113" xfId="2" applyNumberFormat="1" applyFont="1" applyFill="1" applyBorder="1" applyAlignment="1">
      <alignment horizontal="left" vertical="center" shrinkToFit="1"/>
    </xf>
    <xf numFmtId="57" fontId="5" fillId="0" borderId="117" xfId="2" applyNumberFormat="1" applyFont="1" applyFill="1" applyBorder="1" applyAlignment="1">
      <alignment horizontal="left" vertical="center" shrinkToFit="1"/>
    </xf>
    <xf numFmtId="57" fontId="5" fillId="0" borderId="112" xfId="2" applyNumberFormat="1" applyFont="1" applyFill="1" applyBorder="1" applyAlignment="1">
      <alignment horizontal="left" vertical="center" shrinkToFit="1"/>
    </xf>
    <xf numFmtId="38" fontId="5" fillId="0" borderId="58" xfId="2" applyFont="1" applyFill="1" applyBorder="1" applyAlignment="1">
      <alignment horizontal="distributed" vertical="center" justifyLastLine="1"/>
    </xf>
    <xf numFmtId="38" fontId="5" fillId="0" borderId="69" xfId="2" applyFont="1" applyFill="1" applyBorder="1" applyAlignment="1">
      <alignment horizontal="distributed" vertical="center"/>
    </xf>
    <xf numFmtId="38" fontId="5" fillId="0" borderId="73" xfId="2" applyFont="1" applyFill="1" applyBorder="1" applyAlignment="1">
      <alignment horizontal="center" vertical="distributed" textRotation="255" justifyLastLine="1"/>
    </xf>
    <xf numFmtId="38" fontId="5" fillId="0" borderId="110" xfId="2" applyFont="1" applyFill="1" applyBorder="1" applyAlignment="1">
      <alignment horizontal="center" vertical="distributed" textRotation="255" justifyLastLine="1"/>
    </xf>
    <xf numFmtId="38" fontId="5" fillId="0" borderId="119" xfId="2" applyFont="1" applyFill="1" applyBorder="1" applyAlignment="1">
      <alignment horizontal="center" vertical="distributed" textRotation="255" justifyLastLine="1"/>
    </xf>
    <xf numFmtId="0" fontId="17" fillId="0" borderId="4" xfId="1" applyFont="1" applyFill="1" applyBorder="1" applyAlignment="1">
      <alignment shrinkToFit="1"/>
    </xf>
    <xf numFmtId="0" fontId="17" fillId="0" borderId="4" xfId="1" applyFont="1" applyFill="1" applyBorder="1" applyAlignment="1">
      <alignment horizontal="left" vertical="center" wrapText="1"/>
    </xf>
    <xf numFmtId="0" fontId="17" fillId="0" borderId="4" xfId="1" applyFont="1" applyFill="1" applyBorder="1" applyAlignment="1">
      <alignment horizontal="left" vertical="center" shrinkToFit="1"/>
    </xf>
    <xf numFmtId="0" fontId="11" fillId="0" borderId="133" xfId="1" applyFont="1" applyFill="1" applyBorder="1" applyAlignment="1">
      <alignment wrapText="1"/>
    </xf>
    <xf numFmtId="0" fontId="11" fillId="0" borderId="132" xfId="1" applyFont="1" applyFill="1" applyBorder="1" applyAlignment="1">
      <alignment wrapText="1"/>
    </xf>
    <xf numFmtId="0" fontId="4" fillId="0" borderId="3" xfId="1" applyFont="1" applyFill="1" applyBorder="1" applyAlignment="1">
      <alignment horizontal="distributed" vertical="center"/>
    </xf>
    <xf numFmtId="0" fontId="4" fillId="0" borderId="117" xfId="1" applyFont="1" applyFill="1" applyBorder="1" applyAlignment="1">
      <alignment horizontal="distributed" vertical="center"/>
    </xf>
    <xf numFmtId="0" fontId="4" fillId="0" borderId="7" xfId="1" applyFont="1" applyFill="1" applyBorder="1" applyAlignment="1">
      <alignment horizontal="distributed" vertical="center" shrinkToFit="1"/>
    </xf>
    <xf numFmtId="0" fontId="4" fillId="0" borderId="6" xfId="1" applyFont="1" applyFill="1" applyBorder="1" applyAlignment="1">
      <alignment horizontal="distributed" vertical="center" shrinkToFit="1"/>
    </xf>
    <xf numFmtId="0" fontId="11" fillId="0" borderId="97" xfId="1" applyFont="1" applyFill="1" applyBorder="1" applyAlignment="1">
      <alignment wrapText="1"/>
    </xf>
    <xf numFmtId="0" fontId="11" fillId="0" borderId="131" xfId="1" applyFont="1" applyFill="1" applyBorder="1" applyAlignment="1">
      <alignment wrapText="1"/>
    </xf>
    <xf numFmtId="0" fontId="11" fillId="0" borderId="131" xfId="1" applyFont="1" applyFill="1" applyBorder="1" applyAlignment="1"/>
    <xf numFmtId="0" fontId="4" fillId="0" borderId="9" xfId="1" applyFont="1" applyFill="1" applyBorder="1" applyAlignment="1">
      <alignment horizontal="distributed" vertical="center" shrinkToFit="1"/>
    </xf>
    <xf numFmtId="0" fontId="4" fillId="0" borderId="0" xfId="1" applyFont="1" applyFill="1" applyBorder="1" applyAlignment="1">
      <alignment horizontal="distributed" vertical="center" shrinkToFit="1"/>
    </xf>
    <xf numFmtId="0" fontId="11" fillId="0" borderId="133" xfId="1" applyFont="1" applyFill="1" applyBorder="1" applyAlignment="1">
      <alignment horizontal="left" vertical="center"/>
    </xf>
    <xf numFmtId="0" fontId="11" fillId="0" borderId="132" xfId="1" applyFont="1" applyFill="1" applyBorder="1" applyAlignment="1">
      <alignment horizontal="left" vertical="center"/>
    </xf>
    <xf numFmtId="0" fontId="4" fillId="0" borderId="3" xfId="1" applyFont="1" applyFill="1" applyBorder="1" applyAlignment="1">
      <alignment horizontal="distributed" vertical="center" shrinkToFit="1"/>
    </xf>
    <xf numFmtId="0" fontId="4" fillId="0" borderId="117" xfId="1" applyFont="1" applyFill="1" applyBorder="1" applyAlignment="1">
      <alignment horizontal="distributed" vertical="center" shrinkToFit="1"/>
    </xf>
    <xf numFmtId="0" fontId="4" fillId="0" borderId="3" xfId="1" applyFont="1" applyFill="1" applyBorder="1" applyAlignment="1">
      <alignment horizontal="distributed" vertical="center" wrapText="1" shrinkToFit="1"/>
    </xf>
    <xf numFmtId="0" fontId="4" fillId="0" borderId="117" xfId="1" applyFont="1" applyFill="1" applyBorder="1" applyAlignment="1">
      <alignment horizontal="distributed" vertical="center" wrapText="1" shrinkToFit="1"/>
    </xf>
    <xf numFmtId="0" fontId="4" fillId="0" borderId="117" xfId="1" applyFont="1" applyFill="1" applyBorder="1" applyAlignment="1">
      <alignment horizontal="left" vertical="center" shrinkToFit="1"/>
    </xf>
    <xf numFmtId="0" fontId="4" fillId="0" borderId="112" xfId="1" applyFont="1" applyFill="1" applyBorder="1" applyAlignment="1">
      <alignment horizontal="left" vertical="center" shrinkToFit="1"/>
    </xf>
    <xf numFmtId="0" fontId="22" fillId="0" borderId="4" xfId="1" applyFont="1" applyFill="1" applyBorder="1" applyAlignment="1">
      <alignment vertical="center" shrinkToFit="1"/>
    </xf>
    <xf numFmtId="0" fontId="4" fillId="0" borderId="3" xfId="1" applyFont="1" applyFill="1" applyBorder="1" applyAlignment="1">
      <alignment horizontal="center" vertical="center"/>
    </xf>
    <xf numFmtId="0" fontId="4" fillId="0" borderId="117" xfId="1" applyFont="1" applyFill="1" applyBorder="1" applyAlignment="1">
      <alignment horizontal="center" vertical="center"/>
    </xf>
    <xf numFmtId="0" fontId="4" fillId="0" borderId="112" xfId="1" applyFont="1" applyFill="1" applyBorder="1" applyAlignment="1">
      <alignment horizontal="center" vertical="center"/>
    </xf>
    <xf numFmtId="0" fontId="11" fillId="0" borderId="130" xfId="1" applyFont="1" applyFill="1" applyBorder="1" applyAlignment="1">
      <alignment horizontal="left" vertical="center" wrapText="1"/>
    </xf>
    <xf numFmtId="0" fontId="11" fillId="0" borderId="129" xfId="1" applyFont="1" applyFill="1" applyBorder="1" applyAlignment="1">
      <alignment horizontal="left" vertical="center" wrapText="1"/>
    </xf>
    <xf numFmtId="0" fontId="11" fillId="0" borderId="128" xfId="1" applyFont="1" applyFill="1" applyBorder="1" applyAlignment="1">
      <alignment horizontal="left" vertical="center" wrapText="1"/>
    </xf>
    <xf numFmtId="0" fontId="11" fillId="0" borderId="127" xfId="1" applyFont="1" applyFill="1" applyBorder="1" applyAlignment="1">
      <alignment horizontal="left" vertical="center" wrapText="1"/>
    </xf>
    <xf numFmtId="0" fontId="11" fillId="0" borderId="126" xfId="1" applyFont="1" applyFill="1" applyBorder="1" applyAlignment="1">
      <alignment horizontal="left" vertical="center" wrapText="1"/>
    </xf>
    <xf numFmtId="0" fontId="11" fillId="0" borderId="125" xfId="1" applyFont="1" applyFill="1" applyBorder="1" applyAlignment="1">
      <alignment horizontal="left" vertical="center" wrapText="1"/>
    </xf>
    <xf numFmtId="0" fontId="4" fillId="0" borderId="11" xfId="1" applyFont="1" applyFill="1" applyBorder="1" applyAlignment="1">
      <alignment horizontal="distributed" vertical="center" shrinkToFit="1"/>
    </xf>
    <xf numFmtId="0" fontId="4" fillId="0" borderId="10" xfId="1" applyFont="1" applyFill="1" applyBorder="1" applyAlignment="1">
      <alignment horizontal="distributed" vertical="center" shrinkToFit="1"/>
    </xf>
    <xf numFmtId="38" fontId="5" fillId="0" borderId="97" xfId="2" applyFont="1" applyFill="1" applyBorder="1" applyAlignment="1">
      <alignment horizontal="left" vertical="center" wrapText="1"/>
    </xf>
    <xf numFmtId="38" fontId="5" fillId="0" borderId="97" xfId="2" applyFont="1" applyFill="1" applyBorder="1" applyAlignment="1">
      <alignment horizontal="left" vertical="center"/>
    </xf>
    <xf numFmtId="38" fontId="5" fillId="0" borderId="4" xfId="2" applyFont="1" applyFill="1" applyBorder="1" applyAlignment="1">
      <alignment horizontal="center" vertical="distributed" textRotation="255" justifyLastLine="1"/>
    </xf>
    <xf numFmtId="38" fontId="11" fillId="0" borderId="4" xfId="2" applyFont="1" applyFill="1" applyBorder="1" applyAlignment="1">
      <alignment horizontal="distributed" vertical="center" shrinkToFit="1"/>
    </xf>
    <xf numFmtId="0" fontId="5" fillId="0" borderId="4" xfId="1" applyFont="1" applyFill="1" applyBorder="1" applyAlignment="1">
      <alignment horizontal="left" vertical="center"/>
    </xf>
    <xf numFmtId="0" fontId="5" fillId="0" borderId="3" xfId="1" applyFont="1" applyFill="1" applyBorder="1" applyAlignment="1">
      <alignment vertical="center" shrinkToFit="1"/>
    </xf>
    <xf numFmtId="0" fontId="5" fillId="0" borderId="117" xfId="1" applyFont="1" applyFill="1" applyBorder="1" applyAlignment="1">
      <alignment vertical="center" shrinkToFit="1"/>
    </xf>
    <xf numFmtId="0" fontId="6" fillId="0" borderId="3" xfId="1" applyFont="1" applyFill="1" applyBorder="1" applyAlignment="1">
      <alignment vertical="center" shrinkToFit="1"/>
    </xf>
    <xf numFmtId="0" fontId="6" fillId="0" borderId="117" xfId="1" applyFont="1" applyFill="1" applyBorder="1" applyAlignment="1">
      <alignment vertical="center" shrinkToFit="1"/>
    </xf>
    <xf numFmtId="38" fontId="4" fillId="0" borderId="85" xfId="2" applyFont="1" applyFill="1" applyBorder="1" applyAlignment="1">
      <alignment horizontal="distributed" vertical="center"/>
    </xf>
    <xf numFmtId="38" fontId="4" fillId="0" borderId="63" xfId="2" applyFont="1" applyFill="1" applyBorder="1" applyAlignment="1">
      <alignment horizontal="distributed" vertical="center"/>
    </xf>
    <xf numFmtId="38" fontId="4" fillId="0" borderId="122" xfId="2" applyFont="1" applyFill="1" applyBorder="1" applyAlignment="1">
      <alignment horizontal="distributed" vertical="center"/>
    </xf>
    <xf numFmtId="38" fontId="4" fillId="0" borderId="137" xfId="2" applyFont="1" applyFill="1" applyBorder="1" applyAlignment="1">
      <alignment horizontal="distributed" vertical="center"/>
    </xf>
    <xf numFmtId="38" fontId="5" fillId="0" borderId="72" xfId="2" applyFont="1" applyFill="1" applyBorder="1" applyAlignment="1">
      <alignment horizontal="distributed" vertical="center" wrapText="1"/>
    </xf>
    <xf numFmtId="38" fontId="5" fillId="0" borderId="96" xfId="2" applyFont="1" applyFill="1" applyBorder="1" applyAlignment="1">
      <alignment horizontal="distributed" vertical="center" wrapText="1"/>
    </xf>
    <xf numFmtId="38" fontId="5" fillId="0" borderId="136" xfId="2" applyFont="1" applyFill="1" applyBorder="1" applyAlignment="1">
      <alignment horizontal="distributed" vertical="center" wrapText="1"/>
    </xf>
    <xf numFmtId="38" fontId="5" fillId="0" borderId="135" xfId="2" applyFont="1" applyFill="1" applyBorder="1" applyAlignment="1">
      <alignment horizontal="left" vertical="center"/>
    </xf>
    <xf numFmtId="38" fontId="5" fillId="0" borderId="134" xfId="2" applyFont="1" applyFill="1" applyBorder="1" applyAlignment="1">
      <alignment horizontal="left" vertical="center"/>
    </xf>
    <xf numFmtId="38" fontId="5" fillId="0" borderId="117" xfId="2" applyFont="1" applyFill="1" applyBorder="1" applyAlignment="1">
      <alignment horizontal="distributed" vertical="center" justifyLastLine="1"/>
    </xf>
    <xf numFmtId="38" fontId="5" fillId="0" borderId="87" xfId="2" applyFont="1" applyFill="1" applyBorder="1" applyAlignment="1">
      <alignment horizontal="distributed" vertical="center"/>
    </xf>
    <xf numFmtId="38" fontId="4" fillId="0" borderId="4" xfId="2" applyFont="1" applyFill="1" applyBorder="1" applyAlignment="1">
      <alignment horizontal="distributed" vertical="center" wrapText="1" shrinkToFit="1"/>
    </xf>
    <xf numFmtId="38" fontId="4" fillId="0" borderId="4" xfId="2" applyFont="1" applyFill="1" applyBorder="1" applyAlignment="1">
      <alignment horizontal="distributed" vertical="center" shrinkToFit="1"/>
    </xf>
    <xf numFmtId="6" fontId="5" fillId="0" borderId="3" xfId="4" applyFont="1" applyFill="1" applyBorder="1" applyAlignment="1">
      <alignment horizontal="distributed" vertical="center" justifyLastLine="1"/>
    </xf>
    <xf numFmtId="6" fontId="5" fillId="0" borderId="117" xfId="4" applyFont="1" applyFill="1" applyBorder="1" applyAlignment="1">
      <alignment horizontal="distributed" vertical="center" justifyLastLine="1"/>
    </xf>
    <xf numFmtId="38" fontId="5" fillId="0" borderId="67" xfId="2" applyFont="1" applyFill="1" applyBorder="1" applyAlignment="1">
      <alignment horizontal="distributed" vertical="center"/>
    </xf>
    <xf numFmtId="0" fontId="16" fillId="2" borderId="4" xfId="1" applyFont="1" applyFill="1" applyBorder="1" applyAlignment="1">
      <alignment horizontal="distributed" vertical="center"/>
    </xf>
    <xf numFmtId="0" fontId="32" fillId="0" borderId="4" xfId="1" applyFont="1" applyFill="1" applyBorder="1" applyAlignment="1">
      <alignment horizontal="distributed" vertical="center" wrapText="1" justifyLastLine="1"/>
    </xf>
    <xf numFmtId="0" fontId="21" fillId="2" borderId="3" xfId="1" applyFont="1" applyFill="1" applyBorder="1" applyAlignment="1">
      <alignment horizontal="distributed" vertical="center"/>
    </xf>
    <xf numFmtId="0" fontId="21" fillId="2" borderId="112" xfId="1" applyFont="1" applyFill="1" applyBorder="1" applyAlignment="1">
      <alignment horizontal="distributed" vertical="center"/>
    </xf>
    <xf numFmtId="38" fontId="16" fillId="0" borderId="142" xfId="2" applyFont="1" applyFill="1" applyBorder="1" applyAlignment="1">
      <alignment horizontal="left" vertical="center" wrapText="1" indent="1"/>
    </xf>
    <xf numFmtId="38" fontId="16" fillId="0" borderId="141" xfId="2" applyFont="1" applyFill="1" applyBorder="1" applyAlignment="1">
      <alignment horizontal="left" vertical="center" wrapText="1" indent="1"/>
    </xf>
    <xf numFmtId="38" fontId="16" fillId="0" borderId="131" xfId="2" applyFont="1" applyFill="1" applyBorder="1" applyAlignment="1">
      <alignment horizontal="left" vertical="center" wrapText="1" indent="1"/>
    </xf>
    <xf numFmtId="38" fontId="16" fillId="0" borderId="140" xfId="2" applyFont="1" applyFill="1" applyBorder="1" applyAlignment="1">
      <alignment horizontal="left" vertical="center" wrapText="1" indent="1"/>
    </xf>
    <xf numFmtId="38" fontId="16" fillId="0" borderId="139" xfId="2" applyFont="1" applyFill="1" applyBorder="1" applyAlignment="1">
      <alignment horizontal="left" vertical="center" wrapText="1" indent="1"/>
    </xf>
    <xf numFmtId="38" fontId="16" fillId="0" borderId="138" xfId="2" applyFont="1" applyFill="1" applyBorder="1" applyAlignment="1">
      <alignment horizontal="left" vertical="center" wrapText="1" indent="1"/>
    </xf>
    <xf numFmtId="0" fontId="16" fillId="2" borderId="3" xfId="1" applyFont="1" applyFill="1" applyBorder="1" applyAlignment="1">
      <alignment horizontal="distributed" vertical="center"/>
    </xf>
    <xf numFmtId="0" fontId="16" fillId="2" borderId="112" xfId="1" applyFont="1" applyFill="1" applyBorder="1" applyAlignment="1">
      <alignment horizontal="distributed" vertical="center"/>
    </xf>
    <xf numFmtId="0" fontId="15" fillId="2" borderId="3" xfId="1" applyFont="1" applyFill="1" applyBorder="1" applyAlignment="1">
      <alignment horizontal="distributed" vertical="center"/>
    </xf>
    <xf numFmtId="0" fontId="15" fillId="2" borderId="112" xfId="1" applyFont="1" applyFill="1" applyBorder="1" applyAlignment="1">
      <alignment horizontal="distributed" vertical="center"/>
    </xf>
    <xf numFmtId="38" fontId="16" fillId="0" borderId="97" xfId="2" applyFont="1" applyFill="1" applyBorder="1" applyAlignment="1">
      <alignment horizontal="left" vertical="center" wrapText="1" indent="1"/>
    </xf>
    <xf numFmtId="38" fontId="15" fillId="0" borderId="4" xfId="2" applyFont="1" applyFill="1" applyBorder="1" applyAlignment="1">
      <alignment horizontal="distributed" vertical="center"/>
    </xf>
    <xf numFmtId="38" fontId="16" fillId="2" borderId="3" xfId="2" applyFont="1" applyFill="1" applyBorder="1" applyAlignment="1">
      <alignment horizontal="distributed" justifyLastLine="1"/>
    </xf>
    <xf numFmtId="38" fontId="16" fillId="2" borderId="117" xfId="2" applyFont="1" applyFill="1" applyBorder="1" applyAlignment="1">
      <alignment horizontal="distributed" justifyLastLine="1"/>
    </xf>
    <xf numFmtId="38" fontId="16" fillId="2" borderId="112" xfId="2" applyFont="1" applyFill="1" applyBorder="1" applyAlignment="1">
      <alignment horizontal="distributed" justifyLastLine="1"/>
    </xf>
    <xf numFmtId="38" fontId="16" fillId="0" borderId="4" xfId="2" applyFont="1" applyFill="1" applyBorder="1" applyAlignment="1">
      <alignment horizontal="center" vertical="center" shrinkToFit="1"/>
    </xf>
    <xf numFmtId="0" fontId="32" fillId="0" borderId="4" xfId="1" applyFont="1" applyFill="1" applyBorder="1" applyAlignment="1">
      <alignment horizontal="center" vertical="center" shrinkToFit="1"/>
    </xf>
    <xf numFmtId="38" fontId="16" fillId="0" borderId="5" xfId="2" applyFont="1" applyFill="1" applyBorder="1" applyAlignment="1">
      <alignment horizontal="distributed" vertical="center" justifyLastLine="1"/>
    </xf>
    <xf numFmtId="38" fontId="16" fillId="0" borderId="13" xfId="2" applyFont="1" applyFill="1" applyBorder="1" applyAlignment="1">
      <alignment horizontal="distributed" vertical="center" justifyLastLine="1"/>
    </xf>
    <xf numFmtId="38" fontId="16" fillId="2" borderId="4" xfId="2" applyFont="1" applyFill="1" applyBorder="1" applyAlignment="1">
      <alignment horizontal="distributed" vertical="center"/>
    </xf>
    <xf numFmtId="38" fontId="16" fillId="2" borderId="4" xfId="2" applyFont="1" applyFill="1" applyBorder="1" applyAlignment="1">
      <alignment horizontal="distributed" vertical="center" justifyLastLine="1"/>
    </xf>
    <xf numFmtId="38" fontId="21" fillId="2" borderId="4" xfId="2" applyFont="1" applyFill="1" applyBorder="1" applyAlignment="1">
      <alignment horizontal="distributed" vertical="center" shrinkToFit="1"/>
    </xf>
    <xf numFmtId="38" fontId="16" fillId="0" borderId="97" xfId="2" applyFont="1" applyFill="1" applyBorder="1" applyAlignment="1">
      <alignment horizontal="left" vertical="center" indent="1"/>
    </xf>
    <xf numFmtId="38" fontId="5" fillId="0" borderId="73" xfId="2" applyFont="1" applyFill="1" applyBorder="1" applyAlignment="1">
      <alignment horizontal="distributed" vertical="center" justifyLastLine="1"/>
    </xf>
    <xf numFmtId="0" fontId="2" fillId="0" borderId="109" xfId="1" applyFont="1" applyBorder="1" applyAlignment="1">
      <alignment horizontal="distributed" vertical="center" justifyLastLine="1"/>
    </xf>
    <xf numFmtId="38" fontId="4" fillId="0" borderId="5" xfId="2" applyFont="1" applyFill="1" applyBorder="1" applyAlignment="1">
      <alignment horizontal="center" vertical="center"/>
    </xf>
    <xf numFmtId="38" fontId="4" fillId="0" borderId="13" xfId="2" applyFont="1" applyFill="1" applyBorder="1" applyAlignment="1">
      <alignment horizontal="center" vertical="center"/>
    </xf>
    <xf numFmtId="203" fontId="5" fillId="0" borderId="5" xfId="2" applyNumberFormat="1" applyFont="1" applyFill="1" applyBorder="1" applyAlignment="1">
      <alignment horizontal="right" vertical="center"/>
    </xf>
    <xf numFmtId="203" fontId="5" fillId="0" borderId="13" xfId="2" applyNumberFormat="1" applyFont="1" applyFill="1" applyBorder="1" applyAlignment="1">
      <alignment horizontal="right" vertical="center"/>
    </xf>
    <xf numFmtId="181" fontId="6" fillId="0" borderId="71" xfId="2" applyNumberFormat="1" applyFont="1" applyFill="1" applyBorder="1" applyAlignment="1">
      <alignment horizontal="right" vertical="center"/>
    </xf>
    <xf numFmtId="181" fontId="6" fillId="0" borderId="13" xfId="2" applyNumberFormat="1" applyFont="1" applyFill="1" applyBorder="1" applyAlignment="1">
      <alignment horizontal="right" vertical="center"/>
    </xf>
    <xf numFmtId="38" fontId="11" fillId="0" borderId="4" xfId="2" applyFont="1" applyFill="1" applyBorder="1" applyAlignment="1">
      <alignment horizontal="distributed" vertical="center" wrapText="1" justifyLastLine="1"/>
    </xf>
    <xf numFmtId="38" fontId="11" fillId="0" borderId="4" xfId="2" applyFont="1" applyFill="1" applyBorder="1" applyAlignment="1">
      <alignment horizontal="distributed" vertical="center" justifyLastLine="1"/>
    </xf>
    <xf numFmtId="38" fontId="5" fillId="0" borderId="63" xfId="2" applyFont="1" applyFill="1" applyBorder="1" applyAlignment="1">
      <alignment horizontal="distributed" vertical="center" wrapText="1" justifyLastLine="1"/>
    </xf>
    <xf numFmtId="38" fontId="5" fillId="0" borderId="54" xfId="2" applyFont="1" applyFill="1" applyBorder="1" applyAlignment="1">
      <alignment horizontal="distributed" vertical="center" justifyLastLine="1"/>
    </xf>
    <xf numFmtId="38" fontId="5" fillId="0" borderId="5" xfId="2" applyFont="1" applyFill="1" applyBorder="1" applyAlignment="1">
      <alignment horizontal="distributed" vertical="center" justifyLastLine="1"/>
    </xf>
    <xf numFmtId="38" fontId="5" fillId="0" borderId="13" xfId="2" applyFont="1" applyFill="1" applyBorder="1" applyAlignment="1">
      <alignment horizontal="distributed" vertical="center" justifyLastLine="1"/>
    </xf>
    <xf numFmtId="38" fontId="5" fillId="0" borderId="5" xfId="2" applyFont="1" applyFill="1" applyBorder="1" applyAlignment="1">
      <alignment horizontal="distributed" vertical="center" wrapText="1" justifyLastLine="1"/>
    </xf>
    <xf numFmtId="0" fontId="2" fillId="0" borderId="4" xfId="1" applyFont="1" applyBorder="1" applyAlignment="1">
      <alignment horizontal="distributed" vertical="center" justifyLastLine="1"/>
    </xf>
    <xf numFmtId="38" fontId="5" fillId="0" borderId="62" xfId="2" applyFont="1" applyFill="1" applyBorder="1" applyAlignment="1">
      <alignment horizontal="left" vertical="center"/>
    </xf>
    <xf numFmtId="38" fontId="5" fillId="0" borderId="64" xfId="2" applyFont="1" applyFill="1" applyBorder="1" applyAlignment="1">
      <alignment horizontal="left" vertical="center"/>
    </xf>
    <xf numFmtId="38" fontId="5" fillId="0" borderId="3" xfId="2" applyFont="1" applyFill="1" applyBorder="1" applyAlignment="1">
      <alignment horizontal="left" vertical="center"/>
    </xf>
    <xf numFmtId="38" fontId="5" fillId="0" borderId="115" xfId="2" applyFont="1" applyFill="1" applyBorder="1" applyAlignment="1">
      <alignment horizontal="left" vertical="center"/>
    </xf>
    <xf numFmtId="0" fontId="5" fillId="0" borderId="112" xfId="1" applyFont="1" applyFill="1" applyBorder="1" applyAlignment="1">
      <alignment horizontal="distributed" vertical="center"/>
    </xf>
    <xf numFmtId="38" fontId="5" fillId="0" borderId="47" xfId="2" applyFont="1" applyFill="1" applyBorder="1" applyAlignment="1">
      <alignment horizontal="distributed" vertical="center" justifyLastLine="1"/>
    </xf>
    <xf numFmtId="38" fontId="6" fillId="0" borderId="144" xfId="2" applyFont="1" applyFill="1" applyBorder="1" applyAlignment="1">
      <alignment horizontal="left" vertical="center"/>
    </xf>
    <xf numFmtId="38" fontId="6" fillId="0" borderId="143" xfId="2" applyFont="1" applyFill="1" applyBorder="1" applyAlignment="1">
      <alignment horizontal="left" vertical="center"/>
    </xf>
    <xf numFmtId="38" fontId="6" fillId="0" borderId="7" xfId="2" applyFont="1" applyFill="1" applyBorder="1" applyAlignment="1">
      <alignment horizontal="distributed" vertical="center"/>
    </xf>
    <xf numFmtId="38" fontId="6" fillId="0" borderId="57" xfId="2" applyFont="1" applyFill="1" applyBorder="1" applyAlignment="1">
      <alignment horizontal="distributed" vertical="center"/>
    </xf>
    <xf numFmtId="38" fontId="6" fillId="0" borderId="7" xfId="2" applyFont="1" applyFill="1" applyBorder="1" applyAlignment="1">
      <alignment horizontal="left" vertical="center"/>
    </xf>
    <xf numFmtId="38" fontId="6" fillId="0" borderId="57" xfId="2" applyFont="1" applyFill="1" applyBorder="1" applyAlignment="1">
      <alignment horizontal="left" vertical="center"/>
    </xf>
    <xf numFmtId="38" fontId="10" fillId="0" borderId="0" xfId="2" applyFont="1" applyFill="1" applyBorder="1" applyAlignment="1">
      <alignment horizontal="left" vertical="center"/>
    </xf>
    <xf numFmtId="38" fontId="6" fillId="0" borderId="144" xfId="2" applyFont="1" applyFill="1" applyBorder="1" applyAlignment="1">
      <alignment horizontal="distributed" vertical="center"/>
    </xf>
    <xf numFmtId="38" fontId="6" fillId="0" borderId="143" xfId="2" applyFont="1" applyFill="1" applyBorder="1" applyAlignment="1">
      <alignment horizontal="distributed" vertical="center"/>
    </xf>
    <xf numFmtId="0" fontId="57" fillId="0" borderId="4" xfId="1" applyFont="1" applyFill="1" applyBorder="1" applyAlignment="1">
      <alignment horizontal="left" vertical="center" wrapText="1"/>
    </xf>
    <xf numFmtId="38" fontId="5" fillId="0" borderId="57" xfId="2" applyFont="1" applyFill="1" applyBorder="1" applyAlignment="1">
      <alignment horizontal="distributed" vertical="center" justifyLastLine="1"/>
    </xf>
    <xf numFmtId="38" fontId="5" fillId="0" borderId="63" xfId="2" applyFont="1" applyFill="1" applyBorder="1" applyAlignment="1">
      <alignment horizontal="distributed" vertical="center" justifyLastLine="1"/>
    </xf>
    <xf numFmtId="0" fontId="5" fillId="0" borderId="54" xfId="1" applyFont="1" applyFill="1" applyBorder="1" applyAlignment="1">
      <alignment horizontal="distributed" vertical="center" justifyLastLine="1"/>
    </xf>
    <xf numFmtId="0" fontId="5" fillId="0" borderId="144" xfId="1" applyFont="1" applyFill="1" applyBorder="1" applyAlignment="1">
      <alignment horizontal="distributed" vertical="center" justifyLastLine="1"/>
    </xf>
    <xf numFmtId="0" fontId="5" fillId="0" borderId="143" xfId="1" applyFont="1" applyFill="1" applyBorder="1" applyAlignment="1">
      <alignment horizontal="distributed" vertical="center" justifyLastLine="1"/>
    </xf>
    <xf numFmtId="38" fontId="4" fillId="0" borderId="5" xfId="2" applyFont="1" applyFill="1" applyBorder="1" applyAlignment="1">
      <alignment horizontal="distributed" vertical="center" wrapText="1" justifyLastLine="1"/>
    </xf>
    <xf numFmtId="38" fontId="4" fillId="0" borderId="13" xfId="2" applyFont="1" applyFill="1" applyBorder="1" applyAlignment="1">
      <alignment horizontal="distributed" vertical="center" justifyLastLine="1"/>
    </xf>
    <xf numFmtId="38" fontId="4" fillId="0" borderId="3" xfId="2" applyFont="1" applyFill="1" applyBorder="1" applyAlignment="1">
      <alignment horizontal="distributed" vertical="center" justifyLastLine="1"/>
    </xf>
    <xf numFmtId="38" fontId="4" fillId="0" borderId="112" xfId="2" applyFont="1" applyFill="1" applyBorder="1" applyAlignment="1">
      <alignment horizontal="distributed" vertical="center" justifyLastLine="1"/>
    </xf>
    <xf numFmtId="0" fontId="57" fillId="0" borderId="4" xfId="1" applyFont="1" applyFill="1" applyBorder="1" applyAlignment="1">
      <alignment horizontal="left" vertical="center" wrapText="1" shrinkToFit="1"/>
    </xf>
    <xf numFmtId="0" fontId="57" fillId="0" borderId="4" xfId="2" applyNumberFormat="1" applyFont="1" applyFill="1" applyBorder="1" applyAlignment="1">
      <alignment horizontal="left" vertical="center" shrinkToFit="1"/>
    </xf>
    <xf numFmtId="0" fontId="57" fillId="0" borderId="4" xfId="1" applyFont="1" applyFill="1" applyBorder="1" applyAlignment="1">
      <alignment horizontal="left" vertical="center" shrinkToFit="1"/>
    </xf>
    <xf numFmtId="0" fontId="57" fillId="0" borderId="4" xfId="2" applyNumberFormat="1" applyFont="1" applyFill="1" applyBorder="1" applyAlignment="1">
      <alignment horizontal="left" vertical="center" wrapText="1" shrinkToFit="1"/>
    </xf>
    <xf numFmtId="38" fontId="57" fillId="0" borderId="4" xfId="2" applyFont="1" applyFill="1" applyBorder="1" applyAlignment="1">
      <alignment horizontal="left" vertical="center" wrapText="1"/>
    </xf>
    <xf numFmtId="38" fontId="57" fillId="0" borderId="4" xfId="2" applyFont="1" applyFill="1" applyBorder="1" applyAlignment="1">
      <alignment horizontal="left" vertical="center" wrapText="1" shrinkToFit="1"/>
    </xf>
    <xf numFmtId="38" fontId="22" fillId="0" borderId="4" xfId="2" applyFont="1" applyFill="1" applyBorder="1" applyAlignment="1">
      <alignment horizontal="left" vertical="center" wrapText="1" shrinkToFit="1"/>
    </xf>
    <xf numFmtId="0" fontId="22" fillId="0" borderId="4" xfId="1" applyFont="1" applyFill="1" applyBorder="1" applyAlignment="1">
      <alignment horizontal="left" vertical="center" wrapText="1"/>
    </xf>
    <xf numFmtId="0" fontId="22" fillId="0" borderId="13" xfId="1" applyFont="1" applyFill="1" applyBorder="1" applyAlignment="1">
      <alignment horizontal="left" vertical="center" wrapText="1"/>
    </xf>
    <xf numFmtId="38" fontId="4" fillId="0" borderId="112" xfId="2" applyFont="1" applyFill="1" applyBorder="1" applyAlignment="1">
      <alignment horizontal="distributed" vertical="center" wrapText="1" justifyLastLine="1" shrinkToFit="1"/>
    </xf>
    <xf numFmtId="38" fontId="4" fillId="0" borderId="3" xfId="2" applyFont="1" applyFill="1" applyBorder="1" applyAlignment="1">
      <alignment vertical="center" wrapText="1" shrinkToFit="1"/>
    </xf>
    <xf numFmtId="38" fontId="4" fillId="0" borderId="112" xfId="2" applyFont="1" applyFill="1" applyBorder="1" applyAlignment="1">
      <alignment vertical="center" wrapText="1" shrinkToFit="1"/>
    </xf>
    <xf numFmtId="38" fontId="4" fillId="0" borderId="3" xfId="2" applyFont="1" applyFill="1" applyBorder="1" applyAlignment="1">
      <alignment vertical="center" wrapText="1"/>
    </xf>
    <xf numFmtId="38" fontId="4" fillId="0" borderId="120" xfId="2" applyFont="1" applyFill="1" applyBorder="1" applyAlignment="1">
      <alignment horizontal="distributed" vertical="center" justifyLastLine="1"/>
    </xf>
    <xf numFmtId="38" fontId="4" fillId="0" borderId="146" xfId="2" applyFont="1" applyFill="1" applyBorder="1" applyAlignment="1">
      <alignment horizontal="distributed" vertical="center" justifyLastLine="1"/>
    </xf>
    <xf numFmtId="38" fontId="4" fillId="0" borderId="145" xfId="2" applyFont="1" applyFill="1" applyBorder="1" applyAlignment="1">
      <alignment horizontal="distributed" vertical="center" justifyLastLine="1"/>
    </xf>
    <xf numFmtId="38" fontId="5" fillId="0" borderId="11" xfId="2" applyFont="1" applyFill="1" applyBorder="1" applyAlignment="1">
      <alignment horizontal="distributed" vertical="center" shrinkToFit="1"/>
    </xf>
    <xf numFmtId="38" fontId="5" fillId="0" borderId="7" xfId="2" applyFont="1" applyFill="1" applyBorder="1" applyAlignment="1">
      <alignment horizontal="distributed" vertical="center" shrinkToFit="1"/>
    </xf>
    <xf numFmtId="38" fontId="5" fillId="0" borderId="11" xfId="2" applyFont="1" applyFill="1" applyBorder="1" applyAlignment="1">
      <alignment vertical="center"/>
    </xf>
    <xf numFmtId="38" fontId="5" fillId="0" borderId="7" xfId="2" applyFont="1" applyFill="1" applyBorder="1" applyAlignment="1">
      <alignment vertical="center"/>
    </xf>
    <xf numFmtId="57" fontId="2" fillId="0" borderId="11" xfId="1" applyNumberFormat="1" applyFont="1" applyFill="1" applyBorder="1" applyAlignment="1">
      <alignment horizontal="center" vertical="center"/>
    </xf>
    <xf numFmtId="57" fontId="2" fillId="0" borderId="7" xfId="1" applyNumberFormat="1" applyFont="1" applyFill="1" applyBorder="1" applyAlignment="1">
      <alignment horizontal="center" vertical="center"/>
    </xf>
    <xf numFmtId="178" fontId="5" fillId="0" borderId="11" xfId="2" applyNumberFormat="1" applyFont="1" applyFill="1" applyBorder="1" applyAlignment="1">
      <alignment horizontal="right" vertical="center"/>
    </xf>
    <xf numFmtId="178" fontId="5" fillId="0" borderId="7" xfId="2" applyNumberFormat="1" applyFont="1" applyFill="1" applyBorder="1" applyAlignment="1">
      <alignment horizontal="right" vertical="center"/>
    </xf>
    <xf numFmtId="38" fontId="4" fillId="0" borderId="4" xfId="2" applyFont="1" applyFill="1" applyBorder="1" applyAlignment="1">
      <alignment horizontal="left" vertical="center" wrapText="1"/>
    </xf>
    <xf numFmtId="38" fontId="4" fillId="0" borderId="4" xfId="2" applyFont="1" applyFill="1" applyBorder="1" applyAlignment="1">
      <alignment horizontal="left" vertical="center"/>
    </xf>
    <xf numFmtId="38" fontId="4" fillId="0" borderId="117" xfId="2" applyFont="1" applyFill="1" applyBorder="1" applyAlignment="1">
      <alignment horizontal="distributed" vertical="center" justifyLastLine="1"/>
    </xf>
    <xf numFmtId="38" fontId="11" fillId="0" borderId="4" xfId="2" applyFont="1" applyFill="1" applyBorder="1" applyAlignment="1">
      <alignment horizontal="distributed" vertical="center" wrapText="1" justifyLastLine="1" shrinkToFit="1"/>
    </xf>
    <xf numFmtId="38" fontId="4" fillId="0" borderId="11" xfId="2" applyFont="1" applyFill="1" applyBorder="1" applyAlignment="1">
      <alignment horizontal="distributed" vertical="center" wrapText="1" justifyLastLine="1" shrinkToFit="1"/>
    </xf>
    <xf numFmtId="38" fontId="4" fillId="0" borderId="47" xfId="2" applyFont="1" applyFill="1" applyBorder="1" applyAlignment="1">
      <alignment horizontal="distributed" vertical="center" wrapText="1" justifyLastLine="1" shrinkToFit="1"/>
    </xf>
    <xf numFmtId="38" fontId="4" fillId="0" borderId="7" xfId="2" applyFont="1" applyFill="1" applyBorder="1" applyAlignment="1">
      <alignment horizontal="distributed" vertical="center" wrapText="1" justifyLastLine="1" shrinkToFit="1"/>
    </xf>
    <xf numFmtId="38" fontId="4" fillId="0" borderId="57" xfId="2" applyFont="1" applyFill="1" applyBorder="1" applyAlignment="1">
      <alignment horizontal="distributed" vertical="center" wrapText="1" justifyLastLine="1" shrinkToFit="1"/>
    </xf>
    <xf numFmtId="38" fontId="14" fillId="0" borderId="3" xfId="2" applyFont="1" applyFill="1" applyBorder="1" applyAlignment="1">
      <alignment horizontal="distributed" vertical="center" wrapText="1" justifyLastLine="1"/>
    </xf>
    <xf numFmtId="38" fontId="14" fillId="0" borderId="112" xfId="2" applyFont="1" applyFill="1" applyBorder="1" applyAlignment="1">
      <alignment horizontal="distributed" vertical="center" wrapText="1" justifyLastLine="1"/>
    </xf>
    <xf numFmtId="178" fontId="4" fillId="0" borderId="3" xfId="2" applyNumberFormat="1" applyFont="1" applyFill="1" applyBorder="1" applyAlignment="1">
      <alignment horizontal="right" vertical="center"/>
    </xf>
    <xf numFmtId="178" fontId="4" fillId="0" borderId="112" xfId="2" applyNumberFormat="1" applyFont="1" applyFill="1" applyBorder="1" applyAlignment="1">
      <alignment horizontal="right" vertical="center"/>
    </xf>
    <xf numFmtId="38" fontId="4" fillId="0" borderId="112" xfId="2" applyFont="1" applyFill="1" applyBorder="1" applyAlignment="1">
      <alignment horizontal="distributed" vertical="center" justifyLastLine="1" shrinkToFit="1"/>
    </xf>
    <xf numFmtId="38" fontId="4" fillId="0" borderId="3" xfId="2" applyFont="1" applyFill="1" applyBorder="1" applyAlignment="1">
      <alignment horizontal="distributed" vertical="center" justifyLastLine="1" shrinkToFit="1"/>
    </xf>
    <xf numFmtId="189" fontId="4" fillId="0" borderId="3" xfId="2" applyNumberFormat="1" applyFont="1" applyFill="1" applyBorder="1" applyAlignment="1">
      <alignment horizontal="right" vertical="center" shrinkToFit="1"/>
    </xf>
    <xf numFmtId="189" fontId="4" fillId="0" borderId="112" xfId="2" applyNumberFormat="1" applyFont="1" applyFill="1" applyBorder="1" applyAlignment="1">
      <alignment horizontal="right" vertical="center" shrinkToFit="1"/>
    </xf>
    <xf numFmtId="178" fontId="4" fillId="0" borderId="3" xfId="2" applyNumberFormat="1" applyFont="1" applyFill="1" applyBorder="1" applyAlignment="1">
      <alignment horizontal="right" vertical="center" shrinkToFit="1"/>
    </xf>
    <xf numFmtId="178" fontId="4" fillId="0" borderId="112" xfId="2" applyNumberFormat="1" applyFont="1" applyFill="1" applyBorder="1" applyAlignment="1">
      <alignment horizontal="right" vertical="center" shrinkToFit="1"/>
    </xf>
    <xf numFmtId="38" fontId="4" fillId="0" borderId="3" xfId="2" applyFont="1" applyFill="1" applyBorder="1" applyAlignment="1">
      <alignment horizontal="center" vertical="center" shrinkToFit="1"/>
    </xf>
    <xf numFmtId="38" fontId="4" fillId="0" borderId="112" xfId="2" applyFont="1" applyFill="1" applyBorder="1" applyAlignment="1">
      <alignment horizontal="center" vertical="center" shrinkToFit="1"/>
    </xf>
    <xf numFmtId="38" fontId="4" fillId="0" borderId="4" xfId="2" applyFont="1" applyFill="1" applyBorder="1" applyAlignment="1">
      <alignment vertical="center" shrinkToFit="1"/>
    </xf>
    <xf numFmtId="38" fontId="4" fillId="0" borderId="4" xfId="2" applyFont="1" applyFill="1" applyBorder="1" applyAlignment="1">
      <alignment horizontal="left" vertical="center" shrinkToFit="1"/>
    </xf>
    <xf numFmtId="38" fontId="4" fillId="0" borderId="84" xfId="2" applyFont="1" applyFill="1" applyBorder="1" applyAlignment="1">
      <alignment horizontal="distributed" vertical="center"/>
    </xf>
    <xf numFmtId="38" fontId="4" fillId="0" borderId="75" xfId="2" applyFont="1" applyFill="1" applyBorder="1" applyAlignment="1">
      <alignment horizontal="distributed" vertical="center"/>
    </xf>
    <xf numFmtId="38" fontId="4" fillId="0" borderId="53" xfId="2" applyFont="1" applyFill="1" applyBorder="1" applyAlignment="1">
      <alignment horizontal="distributed" vertical="center"/>
    </xf>
    <xf numFmtId="38" fontId="4" fillId="2" borderId="3" xfId="2" applyFont="1" applyFill="1" applyBorder="1" applyAlignment="1">
      <alignment horizontal="left" vertical="center" wrapText="1" shrinkToFit="1"/>
    </xf>
    <xf numFmtId="38" fontId="4" fillId="2" borderId="112" xfId="2" applyFont="1" applyFill="1" applyBorder="1" applyAlignment="1">
      <alignment horizontal="left" vertical="center" wrapText="1" shrinkToFit="1"/>
    </xf>
    <xf numFmtId="0" fontId="4" fillId="0" borderId="4" xfId="2" applyNumberFormat="1" applyFont="1" applyFill="1" applyBorder="1" applyAlignment="1">
      <alignment vertical="center" wrapText="1" shrinkToFit="1"/>
    </xf>
    <xf numFmtId="38" fontId="4" fillId="0" borderId="84" xfId="2" applyFont="1" applyFill="1" applyBorder="1" applyAlignment="1">
      <alignment horizontal="left" vertical="center" shrinkToFit="1"/>
    </xf>
    <xf numFmtId="38" fontId="4" fillId="0" borderId="53" xfId="2" applyFont="1" applyFill="1" applyBorder="1" applyAlignment="1">
      <alignment horizontal="left" vertical="center" shrinkToFit="1"/>
    </xf>
    <xf numFmtId="0" fontId="5" fillId="0" borderId="4" xfId="1" applyFont="1" applyFill="1" applyBorder="1" applyAlignment="1">
      <alignment horizontal="distributed" vertical="center" wrapText="1" justifyLastLine="1"/>
    </xf>
    <xf numFmtId="38" fontId="4" fillId="0" borderId="5" xfId="2" applyFont="1" applyFill="1" applyBorder="1" applyAlignment="1">
      <alignment horizontal="distributed" vertical="center"/>
    </xf>
    <xf numFmtId="38" fontId="4" fillId="0" borderId="13" xfId="2" applyFont="1" applyFill="1" applyBorder="1" applyAlignment="1">
      <alignment horizontal="distributed" vertical="center"/>
    </xf>
    <xf numFmtId="38" fontId="5" fillId="0" borderId="4" xfId="2" applyFont="1" applyFill="1" applyBorder="1" applyAlignment="1">
      <alignment horizontal="distributed" vertical="center" wrapText="1" justifyLastLine="1" shrinkToFit="1"/>
    </xf>
    <xf numFmtId="38" fontId="5" fillId="0" borderId="4" xfId="2" applyFont="1" applyFill="1" applyBorder="1" applyAlignment="1">
      <alignment horizontal="center" vertical="center" wrapText="1" justifyLastLine="1"/>
    </xf>
    <xf numFmtId="40" fontId="4" fillId="0" borderId="4" xfId="2" applyNumberFormat="1" applyFont="1" applyFill="1" applyBorder="1" applyAlignment="1">
      <alignment horizontal="distributed" vertical="center" wrapText="1" justifyLastLine="1" shrinkToFit="1"/>
    </xf>
    <xf numFmtId="40" fontId="11" fillId="0" borderId="4" xfId="2" applyNumberFormat="1" applyFont="1" applyFill="1" applyBorder="1" applyAlignment="1">
      <alignment horizontal="distributed" vertical="center" wrapText="1" justifyLastLine="1" shrinkToFit="1"/>
    </xf>
    <xf numFmtId="0" fontId="11" fillId="0" borderId="4" xfId="1" applyFont="1" applyFill="1" applyBorder="1" applyAlignment="1">
      <alignment horizontal="distributed" vertical="center" wrapText="1" justifyLastLine="1"/>
    </xf>
    <xf numFmtId="38" fontId="16" fillId="0" borderId="84" xfId="2" applyFont="1" applyFill="1" applyBorder="1" applyAlignment="1">
      <alignment horizontal="distributed" vertical="center" wrapText="1" justifyLastLine="1" shrinkToFit="1"/>
    </xf>
    <xf numFmtId="38" fontId="16" fillId="0" borderId="53" xfId="2" applyFont="1" applyFill="1" applyBorder="1" applyAlignment="1">
      <alignment horizontal="distributed" vertical="center" justifyLastLine="1" shrinkToFit="1"/>
    </xf>
    <xf numFmtId="0" fontId="4" fillId="0" borderId="84" xfId="1" applyFont="1" applyFill="1" applyBorder="1" applyAlignment="1">
      <alignment horizontal="distributed" vertical="center" justifyLastLine="1"/>
    </xf>
    <xf numFmtId="0" fontId="4" fillId="0" borderId="53" xfId="1" applyFont="1" applyFill="1" applyBorder="1" applyAlignment="1">
      <alignment horizontal="distributed" vertical="center" justifyLastLine="1"/>
    </xf>
    <xf numFmtId="0" fontId="4" fillId="0" borderId="11" xfId="1" applyFont="1" applyFill="1" applyBorder="1" applyAlignment="1">
      <alignment horizontal="distributed" vertical="center" justifyLastLine="1"/>
    </xf>
    <xf numFmtId="0" fontId="4" fillId="0" borderId="47" xfId="1" applyFont="1" applyFill="1" applyBorder="1" applyAlignment="1">
      <alignment horizontal="distributed" vertical="center" justifyLastLine="1"/>
    </xf>
    <xf numFmtId="0" fontId="4" fillId="0" borderId="7" xfId="1" applyFont="1" applyFill="1" applyBorder="1" applyAlignment="1">
      <alignment horizontal="distributed" vertical="center" justifyLastLine="1"/>
    </xf>
    <xf numFmtId="0" fontId="4" fillId="0" borderId="57" xfId="1" applyFont="1" applyFill="1" applyBorder="1" applyAlignment="1">
      <alignment horizontal="distributed" vertical="center" justifyLastLine="1"/>
    </xf>
    <xf numFmtId="179" fontId="5" fillId="0" borderId="62" xfId="1" applyNumberFormat="1" applyFont="1" applyFill="1" applyBorder="1" applyAlignment="1">
      <alignment horizontal="center" vertical="center"/>
    </xf>
    <xf numFmtId="179" fontId="5" fillId="0" borderId="58" xfId="1" applyNumberFormat="1" applyFont="1" applyFill="1" applyBorder="1" applyAlignment="1">
      <alignment horizontal="center" vertical="center"/>
    </xf>
    <xf numFmtId="0" fontId="16" fillId="0" borderId="3" xfId="1" applyFont="1" applyFill="1" applyBorder="1" applyAlignment="1">
      <alignment horizontal="distributed" vertical="center"/>
    </xf>
    <xf numFmtId="0" fontId="16" fillId="0" borderId="1" xfId="1" applyFont="1" applyFill="1" applyBorder="1" applyAlignment="1">
      <alignment horizontal="distributed" vertical="center"/>
    </xf>
    <xf numFmtId="0" fontId="4" fillId="2" borderId="3" xfId="1" applyFont="1" applyFill="1" applyBorder="1" applyAlignment="1">
      <alignment horizontal="distributed" vertical="center"/>
    </xf>
    <xf numFmtId="0" fontId="4" fillId="2" borderId="1" xfId="1" applyFont="1" applyFill="1" applyBorder="1" applyAlignment="1">
      <alignment horizontal="distributed" vertical="center"/>
    </xf>
    <xf numFmtId="38" fontId="16" fillId="0" borderId="69" xfId="2" applyFont="1" applyFill="1" applyBorder="1" applyAlignment="1">
      <alignment horizontal="distributed" vertical="center" justifyLastLine="1" shrinkToFit="1"/>
    </xf>
    <xf numFmtId="38" fontId="16" fillId="0" borderId="64" xfId="2" applyFont="1" applyFill="1" applyBorder="1" applyAlignment="1">
      <alignment horizontal="distributed" vertical="center" justifyLastLine="1" shrinkToFit="1"/>
    </xf>
    <xf numFmtId="38" fontId="16" fillId="0" borderId="3" xfId="2" applyFont="1" applyFill="1" applyBorder="1" applyAlignment="1">
      <alignment horizontal="distributed" vertical="center" shrinkToFit="1"/>
    </xf>
    <xf numFmtId="38" fontId="16" fillId="0" borderId="1" xfId="2" applyFont="1" applyFill="1" applyBorder="1" applyAlignment="1">
      <alignment horizontal="distributed" vertical="center" shrinkToFit="1"/>
    </xf>
    <xf numFmtId="38" fontId="16" fillId="0" borderId="3" xfId="2" applyFont="1" applyFill="1" applyBorder="1" applyAlignment="1">
      <alignment horizontal="distributed" vertical="center"/>
    </xf>
    <xf numFmtId="38" fontId="16" fillId="0" borderId="1" xfId="2" applyFont="1" applyFill="1" applyBorder="1" applyAlignment="1">
      <alignment horizontal="distributed" vertical="center"/>
    </xf>
    <xf numFmtId="38" fontId="16" fillId="0" borderId="72" xfId="2" applyFont="1" applyFill="1" applyBorder="1" applyAlignment="1">
      <alignment horizontal="distributed" vertical="center" justifyLastLine="1" shrinkToFit="1"/>
    </xf>
    <xf numFmtId="38" fontId="16" fillId="0" borderId="96" xfId="2" applyFont="1" applyFill="1" applyBorder="1" applyAlignment="1">
      <alignment horizontal="distributed" vertical="center" justifyLastLine="1" shrinkToFit="1"/>
    </xf>
    <xf numFmtId="38" fontId="16" fillId="0" borderId="84" xfId="2" applyFont="1" applyFill="1" applyBorder="1" applyAlignment="1">
      <alignment horizontal="distributed" vertical="center" justifyLastLine="1" shrinkToFit="1"/>
    </xf>
    <xf numFmtId="0" fontId="4" fillId="0" borderId="69" xfId="1" applyFont="1" applyFill="1" applyBorder="1" applyAlignment="1">
      <alignment horizontal="distributed" vertical="center" justifyLastLine="1"/>
    </xf>
    <xf numFmtId="0" fontId="4" fillId="0" borderId="67" xfId="1" applyFont="1" applyFill="1" applyBorder="1" applyAlignment="1">
      <alignment horizontal="distributed" vertical="center" justifyLastLine="1"/>
    </xf>
    <xf numFmtId="0" fontId="4" fillId="0" borderId="10" xfId="1" applyFont="1" applyFill="1" applyBorder="1" applyAlignment="1">
      <alignment horizontal="distributed" vertical="center" justifyLastLine="1"/>
    </xf>
    <xf numFmtId="0" fontId="4" fillId="0" borderId="6" xfId="1" applyFont="1" applyFill="1" applyBorder="1" applyAlignment="1">
      <alignment horizontal="distributed" vertical="center" justifyLastLine="1"/>
    </xf>
    <xf numFmtId="0" fontId="4" fillId="0" borderId="150" xfId="1" applyFont="1" applyFill="1" applyBorder="1" applyAlignment="1">
      <alignment horizontal="distributed" vertical="center" justifyLastLine="1" shrinkToFit="1"/>
    </xf>
    <xf numFmtId="0" fontId="4" fillId="0" borderId="136" xfId="1" applyFont="1" applyFill="1" applyBorder="1" applyAlignment="1">
      <alignment horizontal="distributed" vertical="center" justifyLastLine="1" shrinkToFit="1"/>
    </xf>
    <xf numFmtId="0" fontId="4" fillId="0" borderId="3" xfId="1" applyFont="1" applyFill="1" applyBorder="1" applyAlignment="1">
      <alignment horizontal="distributed" vertical="center" justifyLastLine="1"/>
    </xf>
    <xf numFmtId="0" fontId="4" fillId="0" borderId="1" xfId="1" applyFont="1" applyFill="1" applyBorder="1" applyAlignment="1">
      <alignment horizontal="distributed" vertical="center" justifyLastLine="1"/>
    </xf>
    <xf numFmtId="0" fontId="16" fillId="0" borderId="103" xfId="1" applyFont="1" applyFill="1" applyBorder="1" applyAlignment="1">
      <alignment horizontal="distributed" vertical="center"/>
    </xf>
    <xf numFmtId="0" fontId="16" fillId="2" borderId="1" xfId="1" applyFont="1" applyFill="1" applyBorder="1" applyAlignment="1">
      <alignment horizontal="distributed" vertical="center"/>
    </xf>
    <xf numFmtId="179" fontId="4" fillId="2" borderId="11" xfId="13" applyNumberFormat="1" applyFont="1" applyFill="1" applyBorder="1" applyAlignment="1">
      <alignment horizontal="center" vertical="center"/>
    </xf>
    <xf numFmtId="179" fontId="4" fillId="2" borderId="47" xfId="13" applyNumberFormat="1" applyFont="1" applyFill="1" applyBorder="1" applyAlignment="1">
      <alignment horizontal="center" vertical="center"/>
    </xf>
    <xf numFmtId="0" fontId="4" fillId="2" borderId="11" xfId="1" applyFont="1" applyFill="1" applyBorder="1" applyAlignment="1">
      <alignment horizontal="distributed" vertical="center"/>
    </xf>
    <xf numFmtId="0" fontId="4" fillId="2" borderId="47" xfId="1" applyFont="1" applyFill="1" applyBorder="1" applyAlignment="1">
      <alignment horizontal="distributed" vertical="center"/>
    </xf>
    <xf numFmtId="0" fontId="11" fillId="0" borderId="5" xfId="1" applyFont="1" applyFill="1" applyBorder="1" applyAlignment="1">
      <alignment horizontal="center" vertical="center" wrapText="1" shrinkToFit="1"/>
    </xf>
    <xf numFmtId="0" fontId="11" fillId="0" borderId="12" xfId="1" applyFont="1" applyFill="1" applyBorder="1" applyAlignment="1">
      <alignment horizontal="center" vertical="center" wrapText="1" shrinkToFit="1"/>
    </xf>
    <xf numFmtId="0" fontId="4" fillId="0" borderId="72" xfId="1" applyFont="1" applyFill="1" applyBorder="1" applyAlignment="1">
      <alignment horizontal="distributed" vertical="center" justifyLastLine="1"/>
    </xf>
    <xf numFmtId="0" fontId="4" fillId="0" borderId="96" xfId="1" applyFont="1" applyFill="1" applyBorder="1" applyAlignment="1">
      <alignment horizontal="distributed" vertical="center" justifyLastLine="1"/>
    </xf>
    <xf numFmtId="0" fontId="4" fillId="0" borderId="64" xfId="1" applyFont="1" applyFill="1" applyBorder="1" applyAlignment="1">
      <alignment horizontal="distributed" vertical="center" justifyLastLine="1"/>
    </xf>
    <xf numFmtId="0" fontId="4" fillId="0" borderId="84" xfId="1" applyFont="1" applyFill="1" applyBorder="1" applyAlignment="1">
      <alignment horizontal="distributed" vertical="center" wrapText="1" justifyLastLine="1"/>
    </xf>
    <xf numFmtId="38" fontId="16" fillId="0" borderId="4" xfId="2" applyFont="1" applyFill="1" applyBorder="1" applyAlignment="1">
      <alignment horizontal="center" vertical="center"/>
    </xf>
    <xf numFmtId="0" fontId="2" fillId="0" borderId="151" xfId="1" applyFont="1" applyFill="1" applyBorder="1" applyAlignment="1">
      <alignment horizontal="center" vertical="center" shrinkToFit="1"/>
    </xf>
    <xf numFmtId="0" fontId="2" fillId="0" borderId="109" xfId="1" applyFont="1" applyFill="1" applyBorder="1" applyAlignment="1">
      <alignment horizontal="center" vertical="center" shrinkToFit="1"/>
    </xf>
    <xf numFmtId="38" fontId="16" fillId="0" borderId="5" xfId="2" applyFont="1" applyFill="1" applyBorder="1" applyAlignment="1">
      <alignment horizontal="distributed" vertical="center"/>
    </xf>
    <xf numFmtId="38" fontId="16" fillId="0" borderId="12" xfId="2" applyFont="1" applyFill="1" applyBorder="1" applyAlignment="1">
      <alignment horizontal="distributed" vertical="center"/>
    </xf>
    <xf numFmtId="38" fontId="16" fillId="0" borderId="13" xfId="2" applyFont="1" applyFill="1" applyBorder="1" applyAlignment="1">
      <alignment horizontal="distributed" vertical="center"/>
    </xf>
    <xf numFmtId="38" fontId="5" fillId="0" borderId="5" xfId="2" applyFont="1" applyFill="1" applyBorder="1" applyAlignment="1">
      <alignment horizontal="center" vertical="center" shrinkToFit="1"/>
    </xf>
    <xf numFmtId="38" fontId="5" fillId="0" borderId="12" xfId="2" applyFont="1" applyFill="1" applyBorder="1" applyAlignment="1">
      <alignment horizontal="center" vertical="center" shrinkToFit="1"/>
    </xf>
    <xf numFmtId="38" fontId="5" fillId="0" borderId="13" xfId="2" applyFont="1" applyFill="1" applyBorder="1" applyAlignment="1">
      <alignment horizontal="center" vertical="center" shrinkToFit="1"/>
    </xf>
    <xf numFmtId="0" fontId="32" fillId="0" borderId="13" xfId="1" applyFont="1" applyFill="1" applyBorder="1" applyAlignment="1">
      <alignment vertical="center"/>
    </xf>
    <xf numFmtId="38" fontId="16" fillId="0" borderId="4" xfId="2" applyFont="1" applyFill="1" applyBorder="1" applyAlignment="1">
      <alignment horizontal="center" vertical="center" wrapText="1" justifyLastLine="1"/>
    </xf>
    <xf numFmtId="38" fontId="16" fillId="0" borderId="4" xfId="2" applyFont="1" applyFill="1" applyBorder="1" applyAlignment="1">
      <alignment horizontal="center" vertical="center" justifyLastLine="1"/>
    </xf>
    <xf numFmtId="38" fontId="5" fillId="0" borderId="77" xfId="2" applyFont="1" applyFill="1" applyBorder="1" applyAlignment="1">
      <alignment horizontal="center" vertical="center" shrinkToFit="1"/>
    </xf>
    <xf numFmtId="38" fontId="5" fillId="0" borderId="75" xfId="2" applyFont="1" applyFill="1" applyBorder="1" applyAlignment="1">
      <alignment horizontal="center" vertical="center" shrinkToFit="1"/>
    </xf>
    <xf numFmtId="38" fontId="5" fillId="0" borderId="74" xfId="2" applyFont="1" applyFill="1" applyBorder="1" applyAlignment="1">
      <alignment horizontal="center" vertical="center" shrinkToFit="1"/>
    </xf>
    <xf numFmtId="0" fontId="4" fillId="0" borderId="4" xfId="1" applyFont="1" applyFill="1" applyBorder="1" applyAlignment="1">
      <alignment horizontal="distributed" vertical="center" shrinkToFit="1"/>
    </xf>
    <xf numFmtId="0" fontId="5" fillId="0" borderId="4" xfId="1" applyFont="1" applyFill="1" applyBorder="1" applyAlignment="1" applyProtection="1">
      <alignment horizontal="distributed" vertical="center"/>
      <protection locked="0"/>
    </xf>
    <xf numFmtId="0" fontId="4" fillId="0" borderId="4" xfId="1" applyFont="1" applyFill="1" applyBorder="1" applyAlignment="1">
      <alignment horizontal="distributed" vertical="center" wrapText="1"/>
    </xf>
    <xf numFmtId="0" fontId="4" fillId="0" borderId="4" xfId="1" applyFont="1" applyFill="1" applyBorder="1" applyAlignment="1" applyProtection="1">
      <alignment horizontal="distributed" vertical="center"/>
      <protection locked="0"/>
    </xf>
    <xf numFmtId="0" fontId="4" fillId="0" borderId="4" xfId="1" applyFont="1" applyFill="1" applyBorder="1" applyAlignment="1">
      <alignment horizontal="center" vertical="center"/>
    </xf>
    <xf numFmtId="57" fontId="5" fillId="0" borderId="4" xfId="1" applyNumberFormat="1" applyFont="1" applyFill="1" applyBorder="1" applyAlignment="1">
      <alignment horizontal="left" vertical="center"/>
    </xf>
    <xf numFmtId="0" fontId="16" fillId="0" borderId="4" xfId="1" applyFont="1" applyFill="1" applyBorder="1" applyAlignment="1">
      <alignment horizontal="distributed" vertical="center" shrinkToFit="1"/>
    </xf>
    <xf numFmtId="0" fontId="4" fillId="0" borderId="103" xfId="1" applyFont="1" applyFill="1" applyBorder="1" applyAlignment="1">
      <alignment horizontal="left" vertical="center" wrapText="1"/>
    </xf>
    <xf numFmtId="0" fontId="75" fillId="0" borderId="11" xfId="1" applyFont="1" applyFill="1" applyBorder="1" applyAlignment="1">
      <alignment horizontal="distributed" vertical="top"/>
    </xf>
    <xf numFmtId="0" fontId="27" fillId="0" borderId="10" xfId="10" applyBorder="1" applyAlignment="1">
      <alignment horizontal="distributed" vertical="top"/>
    </xf>
    <xf numFmtId="0" fontId="75" fillId="0" borderId="9" xfId="1" applyFont="1" applyFill="1" applyBorder="1" applyAlignment="1">
      <alignment horizontal="distributed" vertical="top"/>
    </xf>
    <xf numFmtId="0" fontId="27" fillId="0" borderId="0" xfId="10" applyBorder="1" applyAlignment="1">
      <alignment horizontal="distributed" vertical="top"/>
    </xf>
    <xf numFmtId="0" fontId="84" fillId="0" borderId="0" xfId="18" applyFont="1" applyFill="1" applyAlignment="1">
      <alignment horizontal="left" vertical="center"/>
    </xf>
  </cellXfs>
  <cellStyles count="20">
    <cellStyle name="パーセント 2" xfId="3"/>
    <cellStyle name="パーセント 3" xfId="7"/>
    <cellStyle name="ハイパーリンク" xfId="18" builtinId="8"/>
    <cellStyle name="桁区切り" xfId="13" builtinId="6"/>
    <cellStyle name="桁区切り 2" xfId="2"/>
    <cellStyle name="桁区切り 3" xfId="9"/>
    <cellStyle name="通貨 2" xfId="4"/>
    <cellStyle name="通貨 3" xfId="8"/>
    <cellStyle name="標準" xfId="0" builtinId="0"/>
    <cellStyle name="標準 171" xfId="16"/>
    <cellStyle name="標準 2" xfId="1"/>
    <cellStyle name="標準 2 2" xfId="10"/>
    <cellStyle name="標準 2 2 2" xfId="11"/>
    <cellStyle name="標準 2 3" xfId="12"/>
    <cellStyle name="標準 3" xfId="6"/>
    <cellStyle name="標準 4" xfId="17"/>
    <cellStyle name="標準_１９行政組織（機構図）マクロ付_平成22年4月1日　飾区機構図(第１稿）" xfId="5"/>
    <cellStyle name="標準_３５P（子育て支援課）" xfId="15"/>
    <cellStyle name="標準_Sheet1" xfId="14"/>
    <cellStyle name="標準_住基報告データ（原本）"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worksheet" Target="worksheets/sheet47.xml"/>
<Relationship Id="rId50" Type="http://schemas.openxmlformats.org/officeDocument/2006/relationships/worksheet" Target="worksheets/sheet50.xml"/>
<Relationship Id="rId55" Type="http://schemas.openxmlformats.org/officeDocument/2006/relationships/worksheet" Target="worksheets/sheet55.xml"/>
<Relationship Id="rId63" Type="http://schemas.openxmlformats.org/officeDocument/2006/relationships/worksheet" Target="worksheets/sheet63.xml"/>
<Relationship Id="rId68" Type="http://schemas.openxmlformats.org/officeDocument/2006/relationships/worksheet" Target="worksheets/sheet68.xml"/>
<Relationship Id="rId76" Type="http://schemas.openxmlformats.org/officeDocument/2006/relationships/worksheet" Target="worksheets/sheet76.xml"/>
<Relationship Id="rId7" Type="http://schemas.openxmlformats.org/officeDocument/2006/relationships/worksheet" Target="worksheets/sheet7.xml"/>
<Relationship Id="rId71" Type="http://schemas.openxmlformats.org/officeDocument/2006/relationships/worksheet" Target="worksheets/sheet71.xml"/>
<Relationship Id="rId2" Type="http://schemas.openxmlformats.org/officeDocument/2006/relationships/worksheet" Target="worksheets/sheet2.xml"/>
<Relationship Id="rId16" Type="http://schemas.openxmlformats.org/officeDocument/2006/relationships/worksheet" Target="worksheets/sheet16.xml"/>
<Relationship Id="rId29" Type="http://schemas.openxmlformats.org/officeDocument/2006/relationships/worksheet" Target="worksheets/sheet29.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worksheet" Target="worksheets/sheet45.xml"/>
<Relationship Id="rId53" Type="http://schemas.openxmlformats.org/officeDocument/2006/relationships/worksheet" Target="worksheets/sheet53.xml"/>
<Relationship Id="rId58" Type="http://schemas.openxmlformats.org/officeDocument/2006/relationships/worksheet" Target="worksheets/sheet58.xml"/>
<Relationship Id="rId66" Type="http://schemas.openxmlformats.org/officeDocument/2006/relationships/worksheet" Target="worksheets/sheet66.xml"/>
<Relationship Id="rId74" Type="http://schemas.openxmlformats.org/officeDocument/2006/relationships/worksheet" Target="worksheets/sheet74.xml"/>
<Relationship Id="rId79" Type="http://schemas.openxmlformats.org/officeDocument/2006/relationships/theme" Target="theme/theme1.xml"/>
<Relationship Id="rId5" Type="http://schemas.openxmlformats.org/officeDocument/2006/relationships/worksheet" Target="worksheets/sheet5.xml"/>
<Relationship Id="rId61" Type="http://schemas.openxmlformats.org/officeDocument/2006/relationships/worksheet" Target="worksheets/sheet61.xml"/>
<Relationship Id="rId82" Type="http://schemas.openxmlformats.org/officeDocument/2006/relationships/calcChain" Target="calcChain.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4" Type="http://schemas.openxmlformats.org/officeDocument/2006/relationships/worksheet" Target="worksheets/sheet44.xml"/>
<Relationship Id="rId52" Type="http://schemas.openxmlformats.org/officeDocument/2006/relationships/worksheet" Target="worksheets/sheet52.xml"/>
<Relationship Id="rId60" Type="http://schemas.openxmlformats.org/officeDocument/2006/relationships/worksheet" Target="worksheets/sheet60.xml"/>
<Relationship Id="rId65" Type="http://schemas.openxmlformats.org/officeDocument/2006/relationships/worksheet" Target="worksheets/sheet65.xml"/>
<Relationship Id="rId73" Type="http://schemas.openxmlformats.org/officeDocument/2006/relationships/worksheet" Target="worksheets/sheet73.xml"/>
<Relationship Id="rId78" Type="http://schemas.openxmlformats.org/officeDocument/2006/relationships/worksheet" Target="worksheets/sheet78.xml"/>
<Relationship Id="rId81"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worksheet" Target="worksheets/sheet48.xml"/>
<Relationship Id="rId56" Type="http://schemas.openxmlformats.org/officeDocument/2006/relationships/worksheet" Target="worksheets/sheet56.xml"/>
<Relationship Id="rId64" Type="http://schemas.openxmlformats.org/officeDocument/2006/relationships/worksheet" Target="worksheets/sheet64.xml"/>
<Relationship Id="rId69" Type="http://schemas.openxmlformats.org/officeDocument/2006/relationships/worksheet" Target="worksheets/sheet69.xml"/>
<Relationship Id="rId77" Type="http://schemas.openxmlformats.org/officeDocument/2006/relationships/worksheet" Target="worksheets/sheet77.xml"/>
<Relationship Id="rId8" Type="http://schemas.openxmlformats.org/officeDocument/2006/relationships/worksheet" Target="worksheets/sheet8.xml"/>
<Relationship Id="rId51" Type="http://schemas.openxmlformats.org/officeDocument/2006/relationships/worksheet" Target="worksheets/sheet51.xml"/>
<Relationship Id="rId72" Type="http://schemas.openxmlformats.org/officeDocument/2006/relationships/worksheet" Target="worksheets/sheet72.xml"/>
<Relationship Id="rId80" Type="http://schemas.openxmlformats.org/officeDocument/2006/relationships/styles" Target="styles.xml"/>
<Relationship Id="rId3" Type="http://schemas.openxmlformats.org/officeDocument/2006/relationships/worksheet" Target="worksheets/sheet3.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worksheet" Target="worksheets/sheet46.xml"/>
<Relationship Id="rId59" Type="http://schemas.openxmlformats.org/officeDocument/2006/relationships/worksheet" Target="worksheets/sheet59.xml"/>
<Relationship Id="rId67" Type="http://schemas.openxmlformats.org/officeDocument/2006/relationships/worksheet" Target="worksheets/sheet67.xml"/>
<Relationship Id="rId20" Type="http://schemas.openxmlformats.org/officeDocument/2006/relationships/worksheet" Target="worksheets/sheet20.xml"/>
<Relationship Id="rId41" Type="http://schemas.openxmlformats.org/officeDocument/2006/relationships/worksheet" Target="worksheets/sheet41.xml"/>
<Relationship Id="rId54" Type="http://schemas.openxmlformats.org/officeDocument/2006/relationships/worksheet" Target="worksheets/sheet54.xml"/>
<Relationship Id="rId62" Type="http://schemas.openxmlformats.org/officeDocument/2006/relationships/worksheet" Target="worksheets/sheet62.xml"/>
<Relationship Id="rId70" Type="http://schemas.openxmlformats.org/officeDocument/2006/relationships/worksheet" Target="worksheets/sheet70.xml"/>
<Relationship Id="rId75" Type="http://schemas.openxmlformats.org/officeDocument/2006/relationships/worksheet" Target="worksheets/sheet75.xml"/>
<Relationship Id="rId1" Type="http://schemas.openxmlformats.org/officeDocument/2006/relationships/worksheet" Target="worksheets/sheet1.xml"/>
<Relationship Id="rId6" Type="http://schemas.openxmlformats.org/officeDocument/2006/relationships/worksheet" Target="worksheets/sheet6.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worksheet" Target="worksheets/sheet49.xml"/>
<Relationship Id="rId57" Type="http://schemas.openxmlformats.org/officeDocument/2006/relationships/worksheet" Target="worksheets/sheet57.xml"/>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799089967310565E-2"/>
          <c:y val="0.12930693538126917"/>
          <c:w val="0.78825669803826826"/>
          <c:h val="0.67693778374104852"/>
        </c:manualLayout>
      </c:layout>
      <c:lineChart>
        <c:grouping val="standard"/>
        <c:varyColors val="0"/>
        <c:ser>
          <c:idx val="2"/>
          <c:order val="0"/>
          <c:tx>
            <c:strRef>
              <c:f>'4p'!$L$16</c:f>
              <c:strCache>
                <c:ptCount val="1"/>
                <c:pt idx="0">
                  <c:v>総数</c:v>
                </c:pt>
              </c:strCache>
            </c:strRef>
          </c:tx>
          <c:spPr>
            <a:ln w="22225" cap="rnd">
              <a:solidFill>
                <a:schemeClr val="tx1"/>
              </a:solidFill>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'4p'!$I$17:$I$26</c:f>
              <c:strCache>
                <c:ptCount val="10"/>
                <c:pt idx="0">
                  <c:v>平成
24</c:v>
                </c:pt>
                <c:pt idx="1">
                  <c:v>25</c:v>
                </c:pt>
                <c:pt idx="2">
                  <c:v>26</c:v>
                </c:pt>
                <c:pt idx="3">
                  <c:v>27</c:v>
                </c:pt>
                <c:pt idx="4">
                  <c:v>28</c:v>
                </c:pt>
                <c:pt idx="5">
                  <c:v>29</c:v>
                </c:pt>
                <c:pt idx="6">
                  <c:v>30</c:v>
                </c:pt>
                <c:pt idx="7">
                  <c:v>31</c:v>
                </c:pt>
                <c:pt idx="8">
                  <c:v>令和
2</c:v>
                </c:pt>
                <c:pt idx="9">
                  <c:v>3</c:v>
                </c:pt>
              </c:strCache>
            </c:strRef>
          </c:cat>
          <c:val>
            <c:numRef>
              <c:f>'4p'!$L$17:$L$26</c:f>
              <c:numCache>
                <c:formatCode>#,##0_);[Red]\(#,##0\)</c:formatCode>
                <c:ptCount val="10"/>
                <c:pt idx="0">
                  <c:v>14201</c:v>
                </c:pt>
                <c:pt idx="1">
                  <c:v>13682</c:v>
                </c:pt>
                <c:pt idx="2">
                  <c:v>14144</c:v>
                </c:pt>
                <c:pt idx="3">
                  <c:v>15265</c:v>
                </c:pt>
                <c:pt idx="4">
                  <c:v>17018</c:v>
                </c:pt>
                <c:pt idx="5">
                  <c:v>19039</c:v>
                </c:pt>
                <c:pt idx="6">
                  <c:v>20698</c:v>
                </c:pt>
                <c:pt idx="7">
                  <c:v>21839</c:v>
                </c:pt>
                <c:pt idx="8">
                  <c:v>23051</c:v>
                </c:pt>
                <c:pt idx="9">
                  <c:v>22186</c:v>
                </c:pt>
              </c:numCache>
            </c:numRef>
          </c:val>
          <c:smooth val="0"/>
          <c:extLst>
            <c:ext xmlns:c16="http://schemas.microsoft.com/office/drawing/2014/chart" uri="{C3380CC4-5D6E-409C-BE32-E72D297353CC}">
              <c16:uniqueId val="{00000000-FE74-49AD-BCA0-9ADB83C8C344}"/>
            </c:ext>
          </c:extLst>
        </c:ser>
        <c:ser>
          <c:idx val="1"/>
          <c:order val="1"/>
          <c:tx>
            <c:strRef>
              <c:f>'4p'!$K$16</c:f>
              <c:strCache>
                <c:ptCount val="1"/>
                <c:pt idx="0">
                  <c:v>女</c:v>
                </c:pt>
              </c:strCache>
            </c:strRef>
          </c:tx>
          <c:spPr>
            <a:ln w="22225" cap="rnd">
              <a:solidFill>
                <a:srgbClr val="FF0000"/>
              </a:solidFill>
              <a:prstDash val="dash"/>
              <a:round/>
            </a:ln>
            <a:effectLst/>
          </c:spPr>
          <c:marker>
            <c:symbol val="circle"/>
            <c:size val="5"/>
            <c:spPr>
              <a:solidFill>
                <a:schemeClr val="bg1"/>
              </a:solidFill>
              <a:ln w="9525">
                <a:solidFill>
                  <a:srgbClr val="FF0000"/>
                </a:solidFill>
              </a:ln>
              <a:effectLst/>
            </c:spPr>
          </c:marker>
          <c:dLbls>
            <c:dLbl>
              <c:idx val="0"/>
              <c:layout>
                <c:manualLayout>
                  <c:x val="-3.7061831706183185E-2"/>
                  <c:y val="-5.47259027996366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0A8-46F7-9DD6-37D86E761EE4}"/>
                </c:ext>
              </c:extLst>
            </c:dLbl>
            <c:dLbl>
              <c:idx val="1"/>
              <c:layout>
                <c:manualLayout>
                  <c:x val="-3.7061831706183171E-2"/>
                  <c:y val="-4.4867617590130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0A8-46F7-9DD6-37D86E761EE4}"/>
                </c:ext>
              </c:extLst>
            </c:dLbl>
            <c:dLbl>
              <c:idx val="2"/>
              <c:layout>
                <c:manualLayout>
                  <c:x val="-3.7061831706183206E-2"/>
                  <c:y val="-5.47259027996365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0A8-46F7-9DD6-37D86E761EE4}"/>
                </c:ext>
              </c:extLst>
            </c:dLbl>
            <c:dLbl>
              <c:idx val="3"/>
              <c:layout>
                <c:manualLayout>
                  <c:x val="-3.8842362277937012E-2"/>
                  <c:y val="-5.27837429890708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E74-49AD-BCA0-9ADB83C8C34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'4p'!$I$17:$I$26</c:f>
              <c:strCache>
                <c:ptCount val="10"/>
                <c:pt idx="0">
                  <c:v>平成
24</c:v>
                </c:pt>
                <c:pt idx="1">
                  <c:v>25</c:v>
                </c:pt>
                <c:pt idx="2">
                  <c:v>26</c:v>
                </c:pt>
                <c:pt idx="3">
                  <c:v>27</c:v>
                </c:pt>
                <c:pt idx="4">
                  <c:v>28</c:v>
                </c:pt>
                <c:pt idx="5">
                  <c:v>29</c:v>
                </c:pt>
                <c:pt idx="6">
                  <c:v>30</c:v>
                </c:pt>
                <c:pt idx="7">
                  <c:v>31</c:v>
                </c:pt>
                <c:pt idx="8">
                  <c:v>令和
2</c:v>
                </c:pt>
                <c:pt idx="9">
                  <c:v>3</c:v>
                </c:pt>
              </c:strCache>
            </c:strRef>
          </c:cat>
          <c:val>
            <c:numRef>
              <c:f>'4p'!$K$17:$K$26</c:f>
              <c:numCache>
                <c:formatCode>#,##0_);[Red]\(#,##0\)</c:formatCode>
                <c:ptCount val="10"/>
                <c:pt idx="0">
                  <c:v>7891</c:v>
                </c:pt>
                <c:pt idx="1">
                  <c:v>7622</c:v>
                </c:pt>
                <c:pt idx="2">
                  <c:v>7781</c:v>
                </c:pt>
                <c:pt idx="3">
                  <c:v>8233</c:v>
                </c:pt>
                <c:pt idx="4">
                  <c:v>9031</c:v>
                </c:pt>
                <c:pt idx="5">
                  <c:v>9955</c:v>
                </c:pt>
                <c:pt idx="6">
                  <c:v>10694</c:v>
                </c:pt>
                <c:pt idx="7">
                  <c:v>11352</c:v>
                </c:pt>
                <c:pt idx="8">
                  <c:v>11867</c:v>
                </c:pt>
                <c:pt idx="9">
                  <c:v>11386</c:v>
                </c:pt>
              </c:numCache>
            </c:numRef>
          </c:val>
          <c:smooth val="0"/>
          <c:extLst>
            <c:ext xmlns:c16="http://schemas.microsoft.com/office/drawing/2014/chart" uri="{C3380CC4-5D6E-409C-BE32-E72D297353CC}">
              <c16:uniqueId val="{00000002-FE74-49AD-BCA0-9ADB83C8C344}"/>
            </c:ext>
          </c:extLst>
        </c:ser>
        <c:ser>
          <c:idx val="0"/>
          <c:order val="2"/>
          <c:tx>
            <c:strRef>
              <c:f>'4p'!$J$16</c:f>
              <c:strCache>
                <c:ptCount val="1"/>
                <c:pt idx="0">
                  <c:v>男</c:v>
                </c:pt>
              </c:strCache>
            </c:strRef>
          </c:tx>
          <c:spPr>
            <a:ln w="22225" cap="rnd">
              <a:solidFill>
                <a:srgbClr val="0070C0"/>
              </a:solidFill>
              <a:prstDash val="sysDot"/>
              <a:round/>
            </a:ln>
            <a:effectLst/>
          </c:spPr>
          <c:marker>
            <c:symbol val="square"/>
            <c:size val="5"/>
            <c:spPr>
              <a:solidFill>
                <a:srgbClr val="0070C0"/>
              </a:solidFill>
              <a:ln w="9525">
                <a:noFill/>
              </a:ln>
              <a:effectLst/>
            </c:spPr>
          </c:marker>
          <c:dLbls>
            <c:dLbl>
              <c:idx val="3"/>
              <c:layout>
                <c:manualLayout>
                  <c:x val="-3.6982762091976998E-2"/>
                  <c:y val="5.82372376929594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74-49AD-BCA0-9ADB83C8C344}"/>
                </c:ext>
              </c:extLst>
            </c:dLbl>
            <c:dLbl>
              <c:idx val="4"/>
              <c:layout>
                <c:manualLayout>
                  <c:x val="-3.1403961534097011E-2"/>
                  <c:y val="5.56162534402116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E74-49AD-BCA0-9ADB83C8C34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'4p'!$I$17:$I$26</c:f>
              <c:strCache>
                <c:ptCount val="10"/>
                <c:pt idx="0">
                  <c:v>平成
24</c:v>
                </c:pt>
                <c:pt idx="1">
                  <c:v>25</c:v>
                </c:pt>
                <c:pt idx="2">
                  <c:v>26</c:v>
                </c:pt>
                <c:pt idx="3">
                  <c:v>27</c:v>
                </c:pt>
                <c:pt idx="4">
                  <c:v>28</c:v>
                </c:pt>
                <c:pt idx="5">
                  <c:v>29</c:v>
                </c:pt>
                <c:pt idx="6">
                  <c:v>30</c:v>
                </c:pt>
                <c:pt idx="7">
                  <c:v>31</c:v>
                </c:pt>
                <c:pt idx="8">
                  <c:v>令和
2</c:v>
                </c:pt>
                <c:pt idx="9">
                  <c:v>3</c:v>
                </c:pt>
              </c:strCache>
            </c:strRef>
          </c:cat>
          <c:val>
            <c:numRef>
              <c:f>'4p'!$J$17:$J$26</c:f>
              <c:numCache>
                <c:formatCode>#,##0_);[Red]\(#,##0\)</c:formatCode>
                <c:ptCount val="10"/>
                <c:pt idx="0">
                  <c:v>6310</c:v>
                </c:pt>
                <c:pt idx="1">
                  <c:v>6060</c:v>
                </c:pt>
                <c:pt idx="2">
                  <c:v>6363</c:v>
                </c:pt>
                <c:pt idx="3">
                  <c:v>7032</c:v>
                </c:pt>
                <c:pt idx="4">
                  <c:v>7987</c:v>
                </c:pt>
                <c:pt idx="5">
                  <c:v>9084</c:v>
                </c:pt>
                <c:pt idx="6">
                  <c:v>10004</c:v>
                </c:pt>
                <c:pt idx="7">
                  <c:v>10487</c:v>
                </c:pt>
                <c:pt idx="8">
                  <c:v>11184</c:v>
                </c:pt>
                <c:pt idx="9">
                  <c:v>10800</c:v>
                </c:pt>
              </c:numCache>
            </c:numRef>
          </c:val>
          <c:smooth val="0"/>
          <c:extLst>
            <c:ext xmlns:c16="http://schemas.microsoft.com/office/drawing/2014/chart" uri="{C3380CC4-5D6E-409C-BE32-E72D297353CC}">
              <c16:uniqueId val="{00000005-FE74-49AD-BCA0-9ADB83C8C344}"/>
            </c:ext>
          </c:extLst>
        </c:ser>
        <c:dLbls>
          <c:showLegendKey val="0"/>
          <c:showVal val="0"/>
          <c:showCatName val="0"/>
          <c:showSerName val="0"/>
          <c:showPercent val="0"/>
          <c:showBubbleSize val="0"/>
        </c:dLbls>
        <c:marker val="1"/>
        <c:smooth val="0"/>
        <c:axId val="480219336"/>
        <c:axId val="480213760"/>
      </c:lineChart>
      <c:catAx>
        <c:axId val="480219336"/>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wrap="square" anchor="t"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480213760"/>
        <c:crosses val="autoZero"/>
        <c:auto val="1"/>
        <c:lblAlgn val="ctr"/>
        <c:lblOffset val="10"/>
        <c:noMultiLvlLbl val="0"/>
      </c:catAx>
      <c:valAx>
        <c:axId val="480213760"/>
        <c:scaling>
          <c:orientation val="minMax"/>
        </c:scaling>
        <c:delete val="0"/>
        <c:axPos val="l"/>
        <c:numFmt formatCode="#,##0_);[Red]\(#,##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480219336"/>
        <c:crosses val="autoZero"/>
        <c:crossBetween val="between"/>
      </c:valAx>
      <c:spPr>
        <a:noFill/>
        <a:ln>
          <a:noFill/>
        </a:ln>
        <a:effectLst/>
      </c:spPr>
    </c:plotArea>
    <c:legend>
      <c:legendPos val="r"/>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42075880669661"/>
          <c:y val="0.14632410286977171"/>
          <c:w val="0.61370797777661834"/>
          <c:h val="0.73105189091254219"/>
        </c:manualLayout>
      </c:layout>
      <c:doughnutChart>
        <c:varyColors val="1"/>
        <c:ser>
          <c:idx val="0"/>
          <c:order val="0"/>
          <c:spPr>
            <a:ln w="12700">
              <a:solidFill>
                <a:schemeClr val="tx1"/>
              </a:solidFill>
            </a:ln>
          </c:spPr>
          <c:dPt>
            <c:idx val="0"/>
            <c:bubble3D val="0"/>
            <c:spPr>
              <a:noFill/>
              <a:ln w="12700">
                <a:solidFill>
                  <a:schemeClr val="tx1"/>
                </a:solidFill>
              </a:ln>
            </c:spPr>
            <c:extLst>
              <c:ext xmlns:c16="http://schemas.microsoft.com/office/drawing/2014/chart" uri="{C3380CC4-5D6E-409C-BE32-E72D297353CC}">
                <c16:uniqueId val="{00000001-7EFE-44B2-940D-58C946F73DED}"/>
              </c:ext>
            </c:extLst>
          </c:dPt>
          <c:dPt>
            <c:idx val="1"/>
            <c:bubble3D val="0"/>
            <c:spPr>
              <a:noFill/>
              <a:ln w="12700">
                <a:solidFill>
                  <a:schemeClr val="tx1"/>
                </a:solidFill>
              </a:ln>
            </c:spPr>
            <c:extLst>
              <c:ext xmlns:c16="http://schemas.microsoft.com/office/drawing/2014/chart" uri="{C3380CC4-5D6E-409C-BE32-E72D297353CC}">
                <c16:uniqueId val="{00000003-7EFE-44B2-940D-58C946F73DED}"/>
              </c:ext>
            </c:extLst>
          </c:dPt>
          <c:dPt>
            <c:idx val="2"/>
            <c:bubble3D val="0"/>
            <c:spPr>
              <a:noFill/>
              <a:ln w="12700">
                <a:noFill/>
              </a:ln>
            </c:spPr>
            <c:extLst>
              <c:ext xmlns:c16="http://schemas.microsoft.com/office/drawing/2014/chart" uri="{C3380CC4-5D6E-409C-BE32-E72D297353CC}">
                <c16:uniqueId val="{00000005-7EFE-44B2-940D-58C946F73DED}"/>
              </c:ext>
            </c:extLst>
          </c:dPt>
          <c:dLbls>
            <c:dLbl>
              <c:idx val="1"/>
              <c:layout>
                <c:manualLayout>
                  <c:x val="-1.3340956737183222E-2"/>
                  <c:y val="2.3894871596109252E-3"/>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7EFE-44B2-940D-58C946F73DED}"/>
                </c:ext>
              </c:extLst>
            </c:dLbl>
            <c:dLbl>
              <c:idx val="2"/>
              <c:delete val="1"/>
              <c:extLst>
                <c:ext xmlns:c15="http://schemas.microsoft.com/office/drawing/2012/chart" uri="{CE6537A1-D6FC-4f65-9D91-7224C49458BB}"/>
                <c:ext xmlns:c16="http://schemas.microsoft.com/office/drawing/2014/chart" uri="{C3380CC4-5D6E-409C-BE32-E72D297353CC}">
                  <c16:uniqueId val="{00000005-7EFE-44B2-940D-58C946F73DED}"/>
                </c:ext>
              </c:extLst>
            </c:dLbl>
            <c:spPr>
              <a:noFill/>
              <a:ln>
                <a:noFill/>
              </a:ln>
              <a:effectLst/>
            </c:spPr>
            <c:txPr>
              <a:bodyPr/>
              <a:lstStyle/>
              <a:p>
                <a:pPr>
                  <a:defRPr>
                    <a:latin typeface="ＭＳ ゴシック" panose="020B0609070205080204" pitchFamily="49" charset="-128"/>
                    <a:ea typeface="ＭＳ ゴシック" panose="020B0609070205080204" pitchFamily="49" charset="-128"/>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'16p'!$L$7:$L$9</c:f>
              <c:strCache>
                <c:ptCount val="3"/>
                <c:pt idx="0">
                  <c:v>自主財源</c:v>
                </c:pt>
                <c:pt idx="1">
                  <c:v>依存財源</c:v>
                </c:pt>
                <c:pt idx="2">
                  <c:v>ダミー</c:v>
                </c:pt>
              </c:strCache>
            </c:strRef>
          </c:cat>
          <c:val>
            <c:numRef>
              <c:f>'16p'!$M$7:$M$25</c:f>
              <c:numCache>
                <c:formatCode>0.0%</c:formatCode>
                <c:ptCount val="19"/>
                <c:pt idx="0">
                  <c:v>0.30408995085748669</c:v>
                </c:pt>
                <c:pt idx="1">
                  <c:v>0.69591004914251331</c:v>
                </c:pt>
                <c:pt idx="2">
                  <c:v>1</c:v>
                </c:pt>
              </c:numCache>
            </c:numRef>
          </c:val>
          <c:extLst>
            <c:ext xmlns:c16="http://schemas.microsoft.com/office/drawing/2014/chart" uri="{C3380CC4-5D6E-409C-BE32-E72D297353CC}">
              <c16:uniqueId val="{00000006-7EFE-44B2-940D-58C946F73DED}"/>
            </c:ext>
          </c:extLst>
        </c:ser>
        <c:ser>
          <c:idx val="1"/>
          <c:order val="1"/>
          <c:spPr>
            <a:ln w="12700">
              <a:solidFill>
                <a:schemeClr val="tx1"/>
              </a:solidFill>
            </a:ln>
          </c:spPr>
          <c:dPt>
            <c:idx val="3"/>
            <c:bubble3D val="0"/>
            <c:spPr>
              <a:noFill/>
              <a:ln w="12700" cmpd="sng">
                <a:solidFill>
                  <a:schemeClr val="tx1"/>
                </a:solidFill>
              </a:ln>
            </c:spPr>
            <c:extLst>
              <c:ext xmlns:c16="http://schemas.microsoft.com/office/drawing/2014/chart" uri="{C3380CC4-5D6E-409C-BE32-E72D297353CC}">
                <c16:uniqueId val="{00000008-7EFE-44B2-940D-58C946F73DED}"/>
              </c:ext>
            </c:extLst>
          </c:dPt>
          <c:dPt>
            <c:idx val="4"/>
            <c:bubble3D val="0"/>
            <c:spPr>
              <a:noFill/>
              <a:ln w="12700">
                <a:solidFill>
                  <a:schemeClr val="tx1"/>
                </a:solidFill>
              </a:ln>
            </c:spPr>
            <c:extLst>
              <c:ext xmlns:c16="http://schemas.microsoft.com/office/drawing/2014/chart" uri="{C3380CC4-5D6E-409C-BE32-E72D297353CC}">
                <c16:uniqueId val="{0000000A-7EFE-44B2-940D-58C946F73DED}"/>
              </c:ext>
            </c:extLst>
          </c:dPt>
          <c:dPt>
            <c:idx val="5"/>
            <c:bubble3D val="0"/>
            <c:spPr>
              <a:noFill/>
              <a:ln w="12700">
                <a:solidFill>
                  <a:schemeClr val="tx1"/>
                </a:solidFill>
              </a:ln>
            </c:spPr>
            <c:extLst>
              <c:ext xmlns:c16="http://schemas.microsoft.com/office/drawing/2014/chart" uri="{C3380CC4-5D6E-409C-BE32-E72D297353CC}">
                <c16:uniqueId val="{0000000C-7EFE-44B2-940D-58C946F73DED}"/>
              </c:ext>
            </c:extLst>
          </c:dPt>
          <c:dPt>
            <c:idx val="6"/>
            <c:bubble3D val="0"/>
            <c:spPr>
              <a:noFill/>
              <a:ln w="12700">
                <a:solidFill>
                  <a:schemeClr val="tx1"/>
                </a:solidFill>
              </a:ln>
            </c:spPr>
            <c:extLst>
              <c:ext xmlns:c16="http://schemas.microsoft.com/office/drawing/2014/chart" uri="{C3380CC4-5D6E-409C-BE32-E72D297353CC}">
                <c16:uniqueId val="{0000000E-7EFE-44B2-940D-58C946F73DED}"/>
              </c:ext>
            </c:extLst>
          </c:dPt>
          <c:dPt>
            <c:idx val="7"/>
            <c:bubble3D val="0"/>
            <c:spPr>
              <a:noFill/>
              <a:ln w="12700">
                <a:solidFill>
                  <a:schemeClr val="tx1"/>
                </a:solidFill>
              </a:ln>
            </c:spPr>
            <c:extLst>
              <c:ext xmlns:c16="http://schemas.microsoft.com/office/drawing/2014/chart" uri="{C3380CC4-5D6E-409C-BE32-E72D297353CC}">
                <c16:uniqueId val="{00000010-7EFE-44B2-940D-58C946F73DED}"/>
              </c:ext>
            </c:extLst>
          </c:dPt>
          <c:dPt>
            <c:idx val="8"/>
            <c:bubble3D val="0"/>
            <c:spPr>
              <a:noFill/>
              <a:ln w="12700">
                <a:solidFill>
                  <a:schemeClr val="tx1"/>
                </a:solidFill>
              </a:ln>
            </c:spPr>
            <c:extLst>
              <c:ext xmlns:c16="http://schemas.microsoft.com/office/drawing/2014/chart" uri="{C3380CC4-5D6E-409C-BE32-E72D297353CC}">
                <c16:uniqueId val="{00000012-7EFE-44B2-940D-58C946F73DED}"/>
              </c:ext>
            </c:extLst>
          </c:dPt>
          <c:dPt>
            <c:idx val="9"/>
            <c:bubble3D val="0"/>
            <c:spPr>
              <a:noFill/>
              <a:ln w="12700">
                <a:solidFill>
                  <a:schemeClr val="tx1"/>
                </a:solidFill>
              </a:ln>
            </c:spPr>
            <c:extLst>
              <c:ext xmlns:c16="http://schemas.microsoft.com/office/drawing/2014/chart" uri="{C3380CC4-5D6E-409C-BE32-E72D297353CC}">
                <c16:uniqueId val="{00000014-7EFE-44B2-940D-58C946F73DED}"/>
              </c:ext>
            </c:extLst>
          </c:dPt>
          <c:dPt>
            <c:idx val="10"/>
            <c:bubble3D val="0"/>
            <c:spPr>
              <a:noFill/>
              <a:ln w="12700">
                <a:solidFill>
                  <a:schemeClr val="tx1"/>
                </a:solidFill>
              </a:ln>
            </c:spPr>
            <c:extLst>
              <c:ext xmlns:c16="http://schemas.microsoft.com/office/drawing/2014/chart" uri="{C3380CC4-5D6E-409C-BE32-E72D297353CC}">
                <c16:uniqueId val="{00000016-7EFE-44B2-940D-58C946F73DED}"/>
              </c:ext>
            </c:extLst>
          </c:dPt>
          <c:dPt>
            <c:idx val="11"/>
            <c:bubble3D val="0"/>
            <c:spPr>
              <a:noFill/>
              <a:ln w="12700" cmpd="sng">
                <a:solidFill>
                  <a:schemeClr val="tx1"/>
                </a:solidFill>
              </a:ln>
            </c:spPr>
            <c:extLst>
              <c:ext xmlns:c16="http://schemas.microsoft.com/office/drawing/2014/chart" uri="{C3380CC4-5D6E-409C-BE32-E72D297353CC}">
                <c16:uniqueId val="{00000018-7EFE-44B2-940D-58C946F73DED}"/>
              </c:ext>
            </c:extLst>
          </c:dPt>
          <c:dPt>
            <c:idx val="12"/>
            <c:bubble3D val="0"/>
            <c:spPr>
              <a:solidFill>
                <a:srgbClr val="000064"/>
              </a:solidFill>
              <a:ln w="12700">
                <a:solidFill>
                  <a:schemeClr val="tx1"/>
                </a:solidFill>
              </a:ln>
            </c:spPr>
            <c:extLst>
              <c:ext xmlns:c16="http://schemas.microsoft.com/office/drawing/2014/chart" uri="{C3380CC4-5D6E-409C-BE32-E72D297353CC}">
                <c16:uniqueId val="{0000001A-7EFE-44B2-940D-58C946F73DED}"/>
              </c:ext>
            </c:extLst>
          </c:dPt>
          <c:dPt>
            <c:idx val="13"/>
            <c:bubble3D val="0"/>
            <c:spPr>
              <a:solidFill>
                <a:schemeClr val="accent5">
                  <a:lumMod val="50000"/>
                </a:schemeClr>
              </a:solidFill>
              <a:ln w="12700">
                <a:solidFill>
                  <a:schemeClr val="tx1"/>
                </a:solidFill>
              </a:ln>
            </c:spPr>
            <c:extLst>
              <c:ext xmlns:c16="http://schemas.microsoft.com/office/drawing/2014/chart" uri="{C3380CC4-5D6E-409C-BE32-E72D297353CC}">
                <c16:uniqueId val="{0000001C-7EFE-44B2-940D-58C946F73DED}"/>
              </c:ext>
            </c:extLst>
          </c:dPt>
          <c:dPt>
            <c:idx val="14"/>
            <c:bubble3D val="0"/>
            <c:spPr>
              <a:solidFill>
                <a:schemeClr val="accent5">
                  <a:lumMod val="75000"/>
                </a:schemeClr>
              </a:solidFill>
              <a:ln w="12700">
                <a:solidFill>
                  <a:schemeClr val="tx1"/>
                </a:solidFill>
              </a:ln>
            </c:spPr>
            <c:extLst>
              <c:ext xmlns:c16="http://schemas.microsoft.com/office/drawing/2014/chart" uri="{C3380CC4-5D6E-409C-BE32-E72D297353CC}">
                <c16:uniqueId val="{0000001E-7EFE-44B2-940D-58C946F73DED}"/>
              </c:ext>
            </c:extLst>
          </c:dPt>
          <c:dPt>
            <c:idx val="15"/>
            <c:bubble3D val="0"/>
            <c:spPr>
              <a:solidFill>
                <a:schemeClr val="accent5">
                  <a:lumMod val="60000"/>
                  <a:lumOff val="40000"/>
                </a:schemeClr>
              </a:solidFill>
              <a:ln w="12700">
                <a:solidFill>
                  <a:schemeClr val="tx1"/>
                </a:solidFill>
              </a:ln>
            </c:spPr>
            <c:extLst>
              <c:ext xmlns:c16="http://schemas.microsoft.com/office/drawing/2014/chart" uri="{C3380CC4-5D6E-409C-BE32-E72D297353CC}">
                <c16:uniqueId val="{00000020-7EFE-44B2-940D-58C946F73DED}"/>
              </c:ext>
            </c:extLst>
          </c:dPt>
          <c:dPt>
            <c:idx val="16"/>
            <c:bubble3D val="0"/>
            <c:spPr>
              <a:solidFill>
                <a:schemeClr val="accent5">
                  <a:lumMod val="40000"/>
                  <a:lumOff val="60000"/>
                </a:schemeClr>
              </a:solidFill>
              <a:ln w="12700">
                <a:solidFill>
                  <a:schemeClr val="tx1"/>
                </a:solidFill>
              </a:ln>
            </c:spPr>
            <c:extLst>
              <c:ext xmlns:c16="http://schemas.microsoft.com/office/drawing/2014/chart" uri="{C3380CC4-5D6E-409C-BE32-E72D297353CC}">
                <c16:uniqueId val="{00000022-7EFE-44B2-940D-58C946F73DED}"/>
              </c:ext>
            </c:extLst>
          </c:dPt>
          <c:dPt>
            <c:idx val="17"/>
            <c:bubble3D val="0"/>
            <c:spPr>
              <a:solidFill>
                <a:schemeClr val="accent5">
                  <a:lumMod val="20000"/>
                  <a:lumOff val="80000"/>
                </a:schemeClr>
              </a:solidFill>
              <a:ln w="12700">
                <a:solidFill>
                  <a:schemeClr val="tx1"/>
                </a:solidFill>
              </a:ln>
            </c:spPr>
            <c:extLst>
              <c:ext xmlns:c16="http://schemas.microsoft.com/office/drawing/2014/chart" uri="{C3380CC4-5D6E-409C-BE32-E72D297353CC}">
                <c16:uniqueId val="{00000024-7EFE-44B2-940D-58C946F73DED}"/>
              </c:ext>
            </c:extLst>
          </c:dPt>
          <c:dPt>
            <c:idx val="18"/>
            <c:bubble3D val="0"/>
            <c:spPr>
              <a:solidFill>
                <a:srgbClr val="F0F0FF"/>
              </a:solidFill>
              <a:ln w="12700">
                <a:solidFill>
                  <a:schemeClr val="tx1"/>
                </a:solidFill>
              </a:ln>
            </c:spPr>
            <c:extLst>
              <c:ext xmlns:c16="http://schemas.microsoft.com/office/drawing/2014/chart" uri="{C3380CC4-5D6E-409C-BE32-E72D297353CC}">
                <c16:uniqueId val="{00000026-7EFE-44B2-940D-58C946F73DED}"/>
              </c:ext>
            </c:extLst>
          </c:dPt>
          <c:cat>
            <c:strRef>
              <c:f>'16p'!$L$7:$L$9</c:f>
              <c:strCache>
                <c:ptCount val="3"/>
                <c:pt idx="0">
                  <c:v>自主財源</c:v>
                </c:pt>
                <c:pt idx="1">
                  <c:v>依存財源</c:v>
                </c:pt>
                <c:pt idx="2">
                  <c:v>ダミー</c:v>
                </c:pt>
              </c:strCache>
            </c:strRef>
          </c:cat>
          <c:val>
            <c:numRef>
              <c:f>'16p'!$N$7:$N$25</c:f>
              <c:numCache>
                <c:formatCode>General</c:formatCode>
                <c:ptCount val="19"/>
                <c:pt idx="3" formatCode="#,##0_);[Red]\(#,##0\)">
                  <c:v>4812268</c:v>
                </c:pt>
                <c:pt idx="4" formatCode="#,##0_);[Red]\(#,##0\)">
                  <c:v>2000000</c:v>
                </c:pt>
                <c:pt idx="5" formatCode="#,##0_);[Red]\(#,##0\)">
                  <c:v>3910913</c:v>
                </c:pt>
                <c:pt idx="6" formatCode="#,##0_);[Red]\(#,##0\)">
                  <c:v>15786057</c:v>
                </c:pt>
                <c:pt idx="7" formatCode="#,##0_);[Red]\(#,##0\)">
                  <c:v>34132380</c:v>
                </c:pt>
                <c:pt idx="8" formatCode="#,##0_);[Red]\(#,##0\)">
                  <c:v>27004679</c:v>
                </c:pt>
                <c:pt idx="9" formatCode="#,##0_);[Red]\(#,##0\)">
                  <c:v>2835000</c:v>
                </c:pt>
                <c:pt idx="10" formatCode="#,##0_);[Red]\(#,##0\)">
                  <c:v>41438703</c:v>
                </c:pt>
                <c:pt idx="11" formatCode="#,##0_);[Red]\(#,##0\)">
                  <c:v>67500000</c:v>
                </c:pt>
                <c:pt idx="12" formatCode="#,##0_);[Red]\(#,##0\)">
                  <c:v>25421571</c:v>
                </c:pt>
                <c:pt idx="13" formatCode="#,##0_);[Red]\(#,##0\)">
                  <c:v>81571877</c:v>
                </c:pt>
                <c:pt idx="14" formatCode="#,##0_);[Red]\(#,##0\)">
                  <c:v>18271637</c:v>
                </c:pt>
                <c:pt idx="15" formatCode="#,##0_);[Red]\(#,##0\)">
                  <c:v>14559348</c:v>
                </c:pt>
                <c:pt idx="16" formatCode="#,##0_);[Red]\(#,##0\)">
                  <c:v>23111365</c:v>
                </c:pt>
                <c:pt idx="17" formatCode="#,##0_);[Red]\(#,##0\)">
                  <c:v>17610628</c:v>
                </c:pt>
                <c:pt idx="18" formatCode="#,##0_);[Red]\(#,##0\)">
                  <c:v>18873574</c:v>
                </c:pt>
              </c:numCache>
            </c:numRef>
          </c:val>
          <c:extLst>
            <c:ext xmlns:c16="http://schemas.microsoft.com/office/drawing/2014/chart" uri="{C3380CC4-5D6E-409C-BE32-E72D297353CC}">
              <c16:uniqueId val="{00000027-7EFE-44B2-940D-58C946F73DED}"/>
            </c:ext>
          </c:extLst>
        </c:ser>
        <c:dLbls>
          <c:showLegendKey val="0"/>
          <c:showVal val="0"/>
          <c:showCatName val="0"/>
          <c:showSerName val="0"/>
          <c:showPercent val="0"/>
          <c:showBubbleSize val="0"/>
          <c:showLeaderLines val="1"/>
        </c:dLbls>
        <c:firstSliceAng val="270"/>
        <c:holeSize val="35"/>
      </c:doughnutChart>
    </c:plotArea>
    <c:plotVisOnly val="1"/>
    <c:dispBlanksAs val="gap"/>
    <c:showDLblsOverMax val="0"/>
  </c:chart>
  <c:spPr>
    <a:solidFill>
      <a:schemeClr val="bg1"/>
    </a:solidFill>
    <a:ln w="6350">
      <a:solidFill>
        <a:schemeClr val="tx1"/>
      </a:solid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599366266811203E-2"/>
          <c:y val="4.0100250626566414E-2"/>
          <c:w val="0.64543249274457437"/>
          <c:h val="0.82372808662075137"/>
        </c:manualLayout>
      </c:layout>
      <c:barChart>
        <c:barDir val="col"/>
        <c:grouping val="clustered"/>
        <c:varyColors val="0"/>
        <c:ser>
          <c:idx val="1"/>
          <c:order val="0"/>
          <c:tx>
            <c:strRef>
              <c:f>'17p'!$M$7</c:f>
              <c:strCache>
                <c:ptCount val="1"/>
                <c:pt idx="0">
                  <c:v>歳入総額</c:v>
                </c:pt>
              </c:strCache>
            </c:strRef>
          </c:tx>
          <c:spPr>
            <a:solidFill>
              <a:schemeClr val="bg1"/>
            </a:solidFill>
            <a:ln>
              <a:solidFill>
                <a:schemeClr val="tx1"/>
              </a:solidFill>
            </a:ln>
          </c:spPr>
          <c:invertIfNegative val="0"/>
          <c:dLbls>
            <c:spPr>
              <a:noFill/>
              <a:ln>
                <a:noFill/>
              </a:ln>
              <a:effectLst/>
            </c:spPr>
            <c:txPr>
              <a:bodyPr/>
              <a:lstStyle/>
              <a:p>
                <a:pPr>
                  <a:defRPr b="1">
                    <a:latin typeface="游ゴシック" panose="020B0400000000000000" pitchFamily="50" charset="-128"/>
                    <a:ea typeface="游ゴシック" panose="020B0400000000000000" pitchFamily="50"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'17p'!$I$8:$I$17</c:f>
              <c:strCache>
                <c:ptCount val="10"/>
                <c:pt idx="0">
                  <c:v>平成
24</c:v>
                </c:pt>
                <c:pt idx="1">
                  <c:v>25</c:v>
                </c:pt>
                <c:pt idx="2">
                  <c:v>26</c:v>
                </c:pt>
                <c:pt idx="3">
                  <c:v>27</c:v>
                </c:pt>
                <c:pt idx="4">
                  <c:v>28</c:v>
                </c:pt>
                <c:pt idx="5">
                  <c:v>29</c:v>
                </c:pt>
                <c:pt idx="6">
                  <c:v>30</c:v>
                </c:pt>
                <c:pt idx="7">
                  <c:v>令和
元</c:v>
                </c:pt>
                <c:pt idx="8">
                  <c:v>2</c:v>
                </c:pt>
                <c:pt idx="9">
                  <c:v>3</c:v>
                </c:pt>
              </c:strCache>
            </c:strRef>
          </c:cat>
          <c:val>
            <c:numRef>
              <c:f>'17p'!$M$8:$M$17</c:f>
              <c:numCache>
                <c:formatCode>#,##0_);[Red]\(#,##0\)</c:formatCode>
                <c:ptCount val="10"/>
                <c:pt idx="0">
                  <c:v>1810</c:v>
                </c:pt>
                <c:pt idx="1">
                  <c:v>1755</c:v>
                </c:pt>
                <c:pt idx="2">
                  <c:v>1807</c:v>
                </c:pt>
                <c:pt idx="3">
                  <c:v>1928</c:v>
                </c:pt>
                <c:pt idx="4">
                  <c:v>1961</c:v>
                </c:pt>
                <c:pt idx="5">
                  <c:v>2081</c:v>
                </c:pt>
                <c:pt idx="6">
                  <c:v>2049</c:v>
                </c:pt>
                <c:pt idx="7">
                  <c:v>2107</c:v>
                </c:pt>
                <c:pt idx="8">
                  <c:v>2743</c:v>
                </c:pt>
                <c:pt idx="9">
                  <c:v>1994</c:v>
                </c:pt>
              </c:numCache>
            </c:numRef>
          </c:val>
          <c:extLst>
            <c:ext xmlns:c16="http://schemas.microsoft.com/office/drawing/2014/chart" uri="{C3380CC4-5D6E-409C-BE32-E72D297353CC}">
              <c16:uniqueId val="{00000000-5524-45B4-8727-03B67E7FF29F}"/>
            </c:ext>
          </c:extLst>
        </c:ser>
        <c:dLbls>
          <c:showLegendKey val="0"/>
          <c:showVal val="1"/>
          <c:showCatName val="0"/>
          <c:showSerName val="0"/>
          <c:showPercent val="0"/>
          <c:showBubbleSize val="0"/>
        </c:dLbls>
        <c:gapWidth val="70"/>
        <c:axId val="399471440"/>
        <c:axId val="399471832"/>
      </c:barChart>
      <c:lineChart>
        <c:grouping val="standard"/>
        <c:varyColors val="0"/>
        <c:ser>
          <c:idx val="0"/>
          <c:order val="1"/>
          <c:tx>
            <c:strRef>
              <c:f>'17p'!$N$7</c:f>
              <c:strCache>
                <c:ptCount val="1"/>
                <c:pt idx="0">
                  <c:v>特別区税割合</c:v>
                </c:pt>
              </c:strCache>
            </c:strRef>
          </c:tx>
          <c:spPr>
            <a:ln w="22225">
              <a:solidFill>
                <a:schemeClr val="tx1"/>
              </a:solidFill>
            </a:ln>
          </c:spPr>
          <c:marker>
            <c:symbol val="circle"/>
            <c:size val="5"/>
            <c:spPr>
              <a:solidFill>
                <a:schemeClr val="tx1"/>
              </a:solidFill>
              <a:ln>
                <a:noFill/>
                <a:prstDash val="solid"/>
              </a:ln>
            </c:spPr>
          </c:marker>
          <c:dLbls>
            <c:spPr>
              <a:noFill/>
              <a:ln>
                <a:noFill/>
              </a:ln>
              <a:effectLst/>
            </c:spPr>
            <c:txPr>
              <a:bodyPr/>
              <a:lstStyle/>
              <a:p>
                <a:pPr>
                  <a:defRPr b="1">
                    <a:latin typeface="游ゴシック" panose="020B0400000000000000" pitchFamily="50" charset="-128"/>
                    <a:ea typeface="游ゴシック" panose="020B0400000000000000"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'17p'!$N$8:$N$17</c:f>
              <c:numCache>
                <c:formatCode>#,##0.0;[Red]\-#,##0.0</c:formatCode>
                <c:ptCount val="10"/>
                <c:pt idx="0">
                  <c:v>17.100000000000001</c:v>
                </c:pt>
                <c:pt idx="1">
                  <c:v>18</c:v>
                </c:pt>
                <c:pt idx="2">
                  <c:v>17.600000000000001</c:v>
                </c:pt>
                <c:pt idx="3">
                  <c:v>16.8</c:v>
                </c:pt>
                <c:pt idx="4">
                  <c:v>16.8</c:v>
                </c:pt>
                <c:pt idx="5">
                  <c:v>16</c:v>
                </c:pt>
                <c:pt idx="6">
                  <c:v>16.7</c:v>
                </c:pt>
                <c:pt idx="7">
                  <c:v>16.7</c:v>
                </c:pt>
                <c:pt idx="8">
                  <c:v>12.9</c:v>
                </c:pt>
                <c:pt idx="9">
                  <c:v>17.100000000000001</c:v>
                </c:pt>
              </c:numCache>
            </c:numRef>
          </c:val>
          <c:smooth val="0"/>
          <c:extLst>
            <c:ext xmlns:c16="http://schemas.microsoft.com/office/drawing/2014/chart" uri="{C3380CC4-5D6E-409C-BE32-E72D297353CC}">
              <c16:uniqueId val="{00000001-5524-45B4-8727-03B67E7FF29F}"/>
            </c:ext>
          </c:extLst>
        </c:ser>
        <c:ser>
          <c:idx val="2"/>
          <c:order val="2"/>
          <c:tx>
            <c:strRef>
              <c:f>'17p'!$O$7</c:f>
              <c:strCache>
                <c:ptCount val="1"/>
                <c:pt idx="0">
                  <c:v>特別区交付金割合</c:v>
                </c:pt>
              </c:strCache>
            </c:strRef>
          </c:tx>
          <c:spPr>
            <a:ln w="22225">
              <a:solidFill>
                <a:srgbClr val="FF0000"/>
              </a:solidFill>
              <a:prstDash val="dash"/>
            </a:ln>
          </c:spPr>
          <c:marker>
            <c:symbol val="circle"/>
            <c:size val="5"/>
            <c:spPr>
              <a:solidFill>
                <a:schemeClr val="bg1"/>
              </a:solidFill>
              <a:ln>
                <a:solidFill>
                  <a:srgbClr val="FF0000"/>
                </a:solidFill>
                <a:prstDash val="solid"/>
              </a:ln>
            </c:spPr>
          </c:marker>
          <c:dLbls>
            <c:spPr>
              <a:noFill/>
              <a:ln>
                <a:noFill/>
              </a:ln>
              <a:effectLst/>
            </c:spPr>
            <c:txPr>
              <a:bodyPr/>
              <a:lstStyle/>
              <a:p>
                <a:pPr>
                  <a:defRPr b="1">
                    <a:latin typeface="游ゴシック" panose="020B0400000000000000" pitchFamily="50" charset="-128"/>
                    <a:ea typeface="游ゴシック" panose="020B0400000000000000"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'17p'!$O$8:$O$17</c:f>
              <c:numCache>
                <c:formatCode>#,##0.0;[Red]\-#,##0.0</c:formatCode>
                <c:ptCount val="10"/>
                <c:pt idx="0">
                  <c:v>36.700000000000003</c:v>
                </c:pt>
                <c:pt idx="1">
                  <c:v>39.799999999999997</c:v>
                </c:pt>
                <c:pt idx="2">
                  <c:v>39.200000000000003</c:v>
                </c:pt>
                <c:pt idx="3">
                  <c:v>37.9</c:v>
                </c:pt>
                <c:pt idx="4">
                  <c:v>37.4</c:v>
                </c:pt>
                <c:pt idx="5">
                  <c:v>36</c:v>
                </c:pt>
                <c:pt idx="6">
                  <c:v>37.9</c:v>
                </c:pt>
                <c:pt idx="7">
                  <c:v>38</c:v>
                </c:pt>
                <c:pt idx="8">
                  <c:v>27</c:v>
                </c:pt>
                <c:pt idx="9">
                  <c:v>33.799999999999997</c:v>
                </c:pt>
              </c:numCache>
            </c:numRef>
          </c:val>
          <c:smooth val="0"/>
          <c:extLst>
            <c:ext xmlns:c16="http://schemas.microsoft.com/office/drawing/2014/chart" uri="{C3380CC4-5D6E-409C-BE32-E72D297353CC}">
              <c16:uniqueId val="{00000002-5524-45B4-8727-03B67E7FF29F}"/>
            </c:ext>
          </c:extLst>
        </c:ser>
        <c:dLbls>
          <c:showLegendKey val="0"/>
          <c:showVal val="1"/>
          <c:showCatName val="0"/>
          <c:showSerName val="0"/>
          <c:showPercent val="0"/>
          <c:showBubbleSize val="0"/>
        </c:dLbls>
        <c:marker val="1"/>
        <c:smooth val="0"/>
        <c:axId val="642796776"/>
        <c:axId val="642797168"/>
      </c:lineChart>
      <c:catAx>
        <c:axId val="399471440"/>
        <c:scaling>
          <c:orientation val="minMax"/>
        </c:scaling>
        <c:delete val="0"/>
        <c:axPos val="b"/>
        <c:numFmt formatCode="General" sourceLinked="1"/>
        <c:majorTickMark val="in"/>
        <c:minorTickMark val="none"/>
        <c:tickLblPos val="nextTo"/>
        <c:spPr>
          <a:ln w="9525">
            <a:solidFill>
              <a:srgbClr val="000000"/>
            </a:solidFill>
            <a:prstDash val="solid"/>
          </a:ln>
        </c:spPr>
        <c:txPr>
          <a:bodyPr rot="0" vert="horz"/>
          <a:lstStyle/>
          <a:p>
            <a:pPr>
              <a:defRPr/>
            </a:pPr>
            <a:endParaRPr lang="ja-JP"/>
          </a:p>
        </c:txPr>
        <c:crossAx val="399471832"/>
        <c:crosses val="autoZero"/>
        <c:auto val="0"/>
        <c:lblAlgn val="ctr"/>
        <c:lblOffset val="10"/>
        <c:tickLblSkip val="1"/>
        <c:tickMarkSkip val="1"/>
        <c:noMultiLvlLbl val="0"/>
      </c:catAx>
      <c:valAx>
        <c:axId val="399471832"/>
        <c:scaling>
          <c:orientation val="minMax"/>
          <c:max val="3000"/>
          <c:min val="0"/>
        </c:scaling>
        <c:delete val="0"/>
        <c:axPos val="l"/>
        <c:numFmt formatCode="#,##0_);[Red]\(#,##0\)" sourceLinked="1"/>
        <c:majorTickMark val="in"/>
        <c:minorTickMark val="none"/>
        <c:tickLblPos val="nextTo"/>
        <c:spPr>
          <a:noFill/>
          <a:ln w="9525">
            <a:solidFill>
              <a:srgbClr val="000000"/>
            </a:solidFill>
            <a:prstDash val="solid"/>
          </a:ln>
        </c:spPr>
        <c:txPr>
          <a:bodyPr rot="0" vert="horz"/>
          <a:lstStyle/>
          <a:p>
            <a:pPr>
              <a:defRPr/>
            </a:pPr>
            <a:endParaRPr lang="ja-JP"/>
          </a:p>
        </c:txPr>
        <c:crossAx val="399471440"/>
        <c:crosses val="autoZero"/>
        <c:crossBetween val="between"/>
      </c:valAx>
      <c:catAx>
        <c:axId val="642796776"/>
        <c:scaling>
          <c:orientation val="minMax"/>
        </c:scaling>
        <c:delete val="1"/>
        <c:axPos val="b"/>
        <c:numFmt formatCode="General" sourceLinked="1"/>
        <c:majorTickMark val="out"/>
        <c:minorTickMark val="none"/>
        <c:tickLblPos val="nextTo"/>
        <c:crossAx val="642797168"/>
        <c:crosses val="autoZero"/>
        <c:auto val="0"/>
        <c:lblAlgn val="ctr"/>
        <c:lblOffset val="100"/>
        <c:noMultiLvlLbl val="0"/>
      </c:catAx>
      <c:valAx>
        <c:axId val="642797168"/>
        <c:scaling>
          <c:orientation val="minMax"/>
          <c:max val="100"/>
        </c:scaling>
        <c:delete val="0"/>
        <c:axPos val="r"/>
        <c:numFmt formatCode="#,##0_);[Red]\(#,##0\)" sourceLinked="0"/>
        <c:majorTickMark val="in"/>
        <c:minorTickMark val="none"/>
        <c:tickLblPos val="nextTo"/>
        <c:spPr>
          <a:ln w="9525">
            <a:solidFill>
              <a:srgbClr val="000000"/>
            </a:solidFill>
            <a:prstDash val="solid"/>
          </a:ln>
        </c:spPr>
        <c:txPr>
          <a:bodyPr rot="0" vert="horz"/>
          <a:lstStyle/>
          <a:p>
            <a:pPr>
              <a:defRPr/>
            </a:pPr>
            <a:endParaRPr lang="ja-JP"/>
          </a:p>
        </c:txPr>
        <c:crossAx val="642796776"/>
        <c:crosses val="max"/>
        <c:crossBetween val="between"/>
      </c:valAx>
      <c:spPr>
        <a:noFill/>
        <a:ln w="12700">
          <a:noFill/>
          <a:prstDash val="solid"/>
        </a:ln>
      </c:spPr>
    </c:plotArea>
    <c:legend>
      <c:legendPos val="r"/>
      <c:layout>
        <c:manualLayout>
          <c:xMode val="edge"/>
          <c:yMode val="edge"/>
          <c:x val="0.78480234023610485"/>
          <c:y val="0.35171366737052606"/>
          <c:w val="0.20533567665275321"/>
          <c:h val="0.3320581402520507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76703063174506E-2"/>
          <c:y val="7.7499999999999999E-2"/>
          <c:w val="0.64159320412806486"/>
          <c:h val="0.74422792803073534"/>
        </c:manualLayout>
      </c:layout>
      <c:barChart>
        <c:barDir val="col"/>
        <c:grouping val="clustered"/>
        <c:varyColors val="0"/>
        <c:ser>
          <c:idx val="0"/>
          <c:order val="0"/>
          <c:tx>
            <c:strRef>
              <c:f>'17p'!$J$25</c:f>
              <c:strCache>
                <c:ptCount val="1"/>
                <c:pt idx="0">
                  <c:v>特別区債発行額</c:v>
                </c:pt>
              </c:strCache>
            </c:strRef>
          </c:tx>
          <c:spPr>
            <a:solidFill>
              <a:schemeClr val="bg1"/>
            </a:solidFill>
            <a:ln>
              <a:solidFill>
                <a:schemeClr val="tx1"/>
              </a:solidFill>
            </a:ln>
          </c:spPr>
          <c:invertIfNegative val="0"/>
          <c:dLbls>
            <c:dLbl>
              <c:idx val="0"/>
              <c:layout>
                <c:manualLayout>
                  <c:x val="0"/>
                  <c:y val="0.01"/>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58-40BB-AAB5-2C41051209BB}"/>
                </c:ext>
              </c:extLst>
            </c:dLbl>
            <c:dLbl>
              <c:idx val="1"/>
              <c:layout>
                <c:manualLayout>
                  <c:x val="1.9723862814477193E-3"/>
                  <c:y val="0.01"/>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58-40BB-AAB5-2C41051209BB}"/>
                </c:ext>
              </c:extLst>
            </c:dLbl>
            <c:dLbl>
              <c:idx val="2"/>
              <c:layout>
                <c:manualLayout>
                  <c:x val="-1.9723862814477193E-3"/>
                  <c:y val="1.66666666666666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A58-40BB-AAB5-2C41051209BB}"/>
                </c:ext>
              </c:extLst>
            </c:dLbl>
            <c:dLbl>
              <c:idx val="3"/>
              <c:layout>
                <c:manualLayout>
                  <c:x val="-3.9447725628954386E-3"/>
                  <c:y val="1.66666666666666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58-40BB-AAB5-2C41051209BB}"/>
                </c:ext>
              </c:extLst>
            </c:dLbl>
            <c:dLbl>
              <c:idx val="4"/>
              <c:layout>
                <c:manualLayout>
                  <c:x val="-5.9171588443431575E-3"/>
                  <c:y val="1.99999999999998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A58-40BB-AAB5-2C41051209BB}"/>
                </c:ext>
              </c:extLst>
            </c:dLbl>
            <c:dLbl>
              <c:idx val="5"/>
              <c:layout>
                <c:manualLayout>
                  <c:x val="-5.9171588443431575E-3"/>
                  <c:y val="1.66666666666665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A58-40BB-AAB5-2C41051209BB}"/>
                </c:ext>
              </c:extLst>
            </c:dLbl>
            <c:dLbl>
              <c:idx val="6"/>
              <c:layout>
                <c:manualLayout>
                  <c:x val="-7.8895451257908773E-3"/>
                  <c:y val="1.3333333333333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A58-40BB-AAB5-2C41051209BB}"/>
                </c:ext>
              </c:extLst>
            </c:dLbl>
            <c:dLbl>
              <c:idx val="7"/>
              <c:layout>
                <c:manualLayout>
                  <c:x val="-5.9171588443432295E-3"/>
                  <c:y val="1.66666666666665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A58-40BB-AAB5-2C41051209BB}"/>
                </c:ext>
              </c:extLst>
            </c:dLbl>
            <c:dLbl>
              <c:idx val="8"/>
              <c:layout>
                <c:manualLayout>
                  <c:x val="-3.9447725628955106E-3"/>
                  <c:y val="1.3333333333333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A58-40BB-AAB5-2C41051209BB}"/>
                </c:ext>
              </c:extLst>
            </c:dLbl>
            <c:dLbl>
              <c:idx val="9"/>
              <c:layout>
                <c:manualLayout>
                  <c:x val="-7.8895451257908773E-3"/>
                  <c:y val="1.33333333333333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A58-40BB-AAB5-2C41051209BB}"/>
                </c:ext>
              </c:extLst>
            </c:dLbl>
            <c:spPr>
              <a:noFill/>
              <a:ln>
                <a:noFill/>
              </a:ln>
              <a:effectLst/>
            </c:spPr>
            <c:txPr>
              <a:bodyPr/>
              <a:lstStyle/>
              <a:p>
                <a:pPr>
                  <a:defRPr b="1">
                    <a:latin typeface="游ゴシック" panose="020B0400000000000000" pitchFamily="50" charset="-128"/>
                    <a:ea typeface="游ゴシック" panose="020B0400000000000000" pitchFamily="50" charset="-128"/>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'17p'!$I$26:$I$35</c:f>
              <c:strCache>
                <c:ptCount val="10"/>
                <c:pt idx="0">
                  <c:v>平成
24</c:v>
                </c:pt>
                <c:pt idx="1">
                  <c:v>25</c:v>
                </c:pt>
                <c:pt idx="2">
                  <c:v>26</c:v>
                </c:pt>
                <c:pt idx="3">
                  <c:v>27</c:v>
                </c:pt>
                <c:pt idx="4">
                  <c:v>28</c:v>
                </c:pt>
                <c:pt idx="5">
                  <c:v>29</c:v>
                </c:pt>
                <c:pt idx="6">
                  <c:v>30</c:v>
                </c:pt>
                <c:pt idx="7">
                  <c:v>令和
元</c:v>
                </c:pt>
                <c:pt idx="8">
                  <c:v>2</c:v>
                </c:pt>
                <c:pt idx="9">
                  <c:v>3</c:v>
                </c:pt>
              </c:strCache>
            </c:strRef>
          </c:cat>
          <c:val>
            <c:numRef>
              <c:f>'17p'!$J$26:$J$35</c:f>
              <c:numCache>
                <c:formatCode>#,##0_);[Red]\(#,##0\)</c:formatCode>
                <c:ptCount val="10"/>
                <c:pt idx="0">
                  <c:v>76</c:v>
                </c:pt>
                <c:pt idx="1">
                  <c:v>46</c:v>
                </c:pt>
                <c:pt idx="2">
                  <c:v>26</c:v>
                </c:pt>
                <c:pt idx="3">
                  <c:v>27</c:v>
                </c:pt>
                <c:pt idx="4">
                  <c:v>8</c:v>
                </c:pt>
                <c:pt idx="5">
                  <c:v>12</c:v>
                </c:pt>
                <c:pt idx="6">
                  <c:v>13</c:v>
                </c:pt>
                <c:pt idx="7">
                  <c:v>18</c:v>
                </c:pt>
                <c:pt idx="8">
                  <c:v>18</c:v>
                </c:pt>
                <c:pt idx="9">
                  <c:v>28</c:v>
                </c:pt>
              </c:numCache>
            </c:numRef>
          </c:val>
          <c:extLst>
            <c:ext xmlns:c16="http://schemas.microsoft.com/office/drawing/2014/chart" uri="{C3380CC4-5D6E-409C-BE32-E72D297353CC}">
              <c16:uniqueId val="{0000000A-FA58-40BB-AAB5-2C41051209BB}"/>
            </c:ext>
          </c:extLst>
        </c:ser>
        <c:ser>
          <c:idx val="1"/>
          <c:order val="1"/>
          <c:tx>
            <c:strRef>
              <c:f>'17p'!$K$25</c:f>
              <c:strCache>
                <c:ptCount val="1"/>
                <c:pt idx="0">
                  <c:v>基金取崩額</c:v>
                </c:pt>
              </c:strCache>
            </c:strRef>
          </c:tx>
          <c:spPr>
            <a:pattFill prst="pct10">
              <a:fgClr>
                <a:srgbClr val="FF0000"/>
              </a:fgClr>
              <a:bgClr>
                <a:schemeClr val="bg1"/>
              </a:bgClr>
            </a:pattFill>
            <a:ln>
              <a:solidFill>
                <a:srgbClr val="FF0000"/>
              </a:solidFill>
            </a:ln>
          </c:spPr>
          <c:invertIfNegative val="0"/>
          <c:dLbls>
            <c:dLbl>
              <c:idx val="0"/>
              <c:layout>
                <c:manualLayout>
                  <c:x val="3.9447725628954386E-3"/>
                  <c:y val="6.666666666666667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A58-40BB-AAB5-2C41051209BB}"/>
                </c:ext>
              </c:extLst>
            </c:dLbl>
            <c:dLbl>
              <c:idx val="1"/>
              <c:layout>
                <c:manualLayout>
                  <c:x val="3.9447725628954022E-3"/>
                  <c:y val="1.66666666666666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A58-40BB-AAB5-2C41051209BB}"/>
                </c:ext>
              </c:extLst>
            </c:dLbl>
            <c:dLbl>
              <c:idx val="2"/>
              <c:layout>
                <c:manualLayout>
                  <c:x val="-3.615999743649881E-17"/>
                  <c:y val="9.999999999999939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A58-40BB-AAB5-2C41051209BB}"/>
                </c:ext>
              </c:extLst>
            </c:dLbl>
            <c:dLbl>
              <c:idx val="3"/>
              <c:layout>
                <c:manualLayout>
                  <c:x val="1.9723862814476469E-3"/>
                  <c:y val="0.01"/>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A58-40BB-AAB5-2C41051209BB}"/>
                </c:ext>
              </c:extLst>
            </c:dLbl>
            <c:dLbl>
              <c:idx val="4"/>
              <c:layout>
                <c:manualLayout>
                  <c:x val="-7.231999487299762E-17"/>
                  <c:y val="1.66666666666666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A58-40BB-AAB5-2C41051209BB}"/>
                </c:ext>
              </c:extLst>
            </c:dLbl>
            <c:dLbl>
              <c:idx val="5"/>
              <c:layout>
                <c:manualLayout>
                  <c:x val="0"/>
                  <c:y val="1.33333333333332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A58-40BB-AAB5-2C41051209BB}"/>
                </c:ext>
              </c:extLst>
            </c:dLbl>
            <c:dLbl>
              <c:idx val="6"/>
              <c:layout>
                <c:manualLayout>
                  <c:x val="-7.231999487299762E-17"/>
                  <c:y val="1.33333333333332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A58-40BB-AAB5-2C41051209BB}"/>
                </c:ext>
              </c:extLst>
            </c:dLbl>
            <c:dLbl>
              <c:idx val="7"/>
              <c:layout>
                <c:manualLayout>
                  <c:x val="7.231999487299762E-17"/>
                  <c:y val="1.33333333333332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A58-40BB-AAB5-2C41051209BB}"/>
                </c:ext>
              </c:extLst>
            </c:dLbl>
            <c:dLbl>
              <c:idx val="8"/>
              <c:layout>
                <c:manualLayout>
                  <c:x val="0"/>
                  <c:y val="0.01"/>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A58-40BB-AAB5-2C41051209BB}"/>
                </c:ext>
              </c:extLst>
            </c:dLbl>
            <c:dLbl>
              <c:idx val="9"/>
              <c:layout>
                <c:manualLayout>
                  <c:x val="0"/>
                  <c:y val="0.01"/>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A58-40BB-AAB5-2C41051209BB}"/>
                </c:ext>
              </c:extLst>
            </c:dLbl>
            <c:spPr>
              <a:noFill/>
              <a:ln>
                <a:noFill/>
              </a:ln>
              <a:effectLst/>
            </c:spPr>
            <c:txPr>
              <a:bodyPr/>
              <a:lstStyle/>
              <a:p>
                <a:pPr>
                  <a:defRPr b="1">
                    <a:latin typeface="游ゴシック" panose="020B0400000000000000" pitchFamily="50" charset="-128"/>
                    <a:ea typeface="游ゴシック" panose="020B0400000000000000" pitchFamily="50" charset="-128"/>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'17p'!$I$26:$I$35</c:f>
              <c:strCache>
                <c:ptCount val="10"/>
                <c:pt idx="0">
                  <c:v>平成
24</c:v>
                </c:pt>
                <c:pt idx="1">
                  <c:v>25</c:v>
                </c:pt>
                <c:pt idx="2">
                  <c:v>26</c:v>
                </c:pt>
                <c:pt idx="3">
                  <c:v>27</c:v>
                </c:pt>
                <c:pt idx="4">
                  <c:v>28</c:v>
                </c:pt>
                <c:pt idx="5">
                  <c:v>29</c:v>
                </c:pt>
                <c:pt idx="6">
                  <c:v>30</c:v>
                </c:pt>
                <c:pt idx="7">
                  <c:v>令和
元</c:v>
                </c:pt>
                <c:pt idx="8">
                  <c:v>2</c:v>
                </c:pt>
                <c:pt idx="9">
                  <c:v>3</c:v>
                </c:pt>
              </c:strCache>
            </c:strRef>
          </c:cat>
          <c:val>
            <c:numRef>
              <c:f>'17p'!$K$26:$K$35</c:f>
              <c:numCache>
                <c:formatCode>#,##0_);[Red]\(#,##0\)</c:formatCode>
                <c:ptCount val="10"/>
                <c:pt idx="0">
                  <c:v>44</c:v>
                </c:pt>
                <c:pt idx="1">
                  <c:v>30</c:v>
                </c:pt>
                <c:pt idx="2">
                  <c:v>61</c:v>
                </c:pt>
                <c:pt idx="3">
                  <c:v>44</c:v>
                </c:pt>
                <c:pt idx="4">
                  <c:v>39</c:v>
                </c:pt>
                <c:pt idx="5">
                  <c:v>91</c:v>
                </c:pt>
                <c:pt idx="6">
                  <c:v>73</c:v>
                </c:pt>
                <c:pt idx="7">
                  <c:v>65</c:v>
                </c:pt>
                <c:pt idx="8">
                  <c:v>155</c:v>
                </c:pt>
                <c:pt idx="9">
                  <c:v>158</c:v>
                </c:pt>
              </c:numCache>
            </c:numRef>
          </c:val>
          <c:extLst>
            <c:ext xmlns:c16="http://schemas.microsoft.com/office/drawing/2014/chart" uri="{C3380CC4-5D6E-409C-BE32-E72D297353CC}">
              <c16:uniqueId val="{00000015-FA58-40BB-AAB5-2C41051209BB}"/>
            </c:ext>
          </c:extLst>
        </c:ser>
        <c:dLbls>
          <c:dLblPos val="outEnd"/>
          <c:showLegendKey val="0"/>
          <c:showVal val="1"/>
          <c:showCatName val="0"/>
          <c:showSerName val="0"/>
          <c:showPercent val="0"/>
          <c:showBubbleSize val="0"/>
        </c:dLbls>
        <c:gapWidth val="100"/>
        <c:axId val="642790504"/>
        <c:axId val="642792856"/>
      </c:barChart>
      <c:catAx>
        <c:axId val="642790504"/>
        <c:scaling>
          <c:orientation val="minMax"/>
        </c:scaling>
        <c:delete val="0"/>
        <c:axPos val="b"/>
        <c:numFmt formatCode="General" sourceLinked="1"/>
        <c:majorTickMark val="in"/>
        <c:minorTickMark val="none"/>
        <c:tickLblPos val="nextTo"/>
        <c:spPr>
          <a:ln w="9525">
            <a:solidFill>
              <a:srgbClr val="000000"/>
            </a:solidFill>
            <a:prstDash val="solid"/>
          </a:ln>
        </c:spPr>
        <c:txPr>
          <a:bodyPr rot="0" vert="horz"/>
          <a:lstStyle/>
          <a:p>
            <a:pPr>
              <a:defRPr/>
            </a:pPr>
            <a:endParaRPr lang="ja-JP"/>
          </a:p>
        </c:txPr>
        <c:crossAx val="642792856"/>
        <c:crosses val="autoZero"/>
        <c:auto val="1"/>
        <c:lblAlgn val="ctr"/>
        <c:lblOffset val="100"/>
        <c:tickLblSkip val="1"/>
        <c:tickMarkSkip val="1"/>
        <c:noMultiLvlLbl val="0"/>
      </c:catAx>
      <c:valAx>
        <c:axId val="642792856"/>
        <c:scaling>
          <c:orientation val="minMax"/>
          <c:max val="160"/>
        </c:scaling>
        <c:delete val="0"/>
        <c:axPos val="l"/>
        <c:numFmt formatCode="#,##0_);[Red]\(#,##0\)" sourceLinked="1"/>
        <c:majorTickMark val="in"/>
        <c:minorTickMark val="none"/>
        <c:tickLblPos val="nextTo"/>
        <c:spPr>
          <a:noFill/>
          <a:ln w="9525">
            <a:solidFill>
              <a:schemeClr val="tx1"/>
            </a:solidFill>
            <a:prstDash val="solid"/>
          </a:ln>
        </c:spPr>
        <c:txPr>
          <a:bodyPr rot="0" vert="horz"/>
          <a:lstStyle/>
          <a:p>
            <a:pPr>
              <a:defRPr/>
            </a:pPr>
            <a:endParaRPr lang="ja-JP"/>
          </a:p>
        </c:txPr>
        <c:crossAx val="642790504"/>
        <c:crosses val="autoZero"/>
        <c:crossBetween val="between"/>
      </c:valAx>
      <c:spPr>
        <a:solidFill>
          <a:srgbClr val="FFFFFF"/>
        </a:solidFill>
        <a:ln w="12700">
          <a:noFill/>
          <a:prstDash val="solid"/>
        </a:ln>
      </c:spPr>
    </c:plotArea>
    <c:legend>
      <c:legendPos val="r"/>
      <c:layout>
        <c:manualLayout>
          <c:xMode val="edge"/>
          <c:yMode val="edge"/>
          <c:x val="0.7840816486359572"/>
          <c:y val="0.39750039940659593"/>
          <c:w val="0.20378936274979859"/>
          <c:h val="0.15933333333333333"/>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7312564190346"/>
          <c:y val="0.15202420282686124"/>
          <c:w val="0.75599360949446537"/>
          <c:h val="0.66205851428175977"/>
        </c:manualLayout>
      </c:layout>
      <c:barChart>
        <c:barDir val="col"/>
        <c:grouping val="stacked"/>
        <c:varyColors val="0"/>
        <c:ser>
          <c:idx val="2"/>
          <c:order val="0"/>
          <c:tx>
            <c:v>その他</c:v>
          </c:tx>
          <c:spPr>
            <a:pattFill prst="pct10">
              <a:fgClr>
                <a:srgbClr val="FF0000"/>
              </a:fgClr>
              <a:bgClr>
                <a:schemeClr val="bg1"/>
              </a:bgClr>
            </a:pattFill>
            <a:ln w="9525" cap="flat" cmpd="sng" algn="ctr">
              <a:solidFill>
                <a:srgbClr val="FF0000"/>
              </a:solidFill>
              <a:round/>
            </a:ln>
            <a:effectLst>
              <a:outerShdw blurRad="40000" dist="20000" dir="5400000" rotWithShape="0">
                <a:srgbClr val="000000">
                  <a:alpha val="38000"/>
                </a:srgbClr>
              </a:outerShdw>
            </a:effectLst>
          </c:spPr>
          <c:invertIfNegative val="0"/>
          <c:dLbls>
            <c:delete val="1"/>
          </c:dLbls>
          <c:cat>
            <c:strRef>
              <c:f>'50p'!$C$50:$L$50</c:f>
              <c:strCache>
                <c:ptCount val="10"/>
                <c:pt idx="0">
                  <c:v>平成
23</c:v>
                </c:pt>
                <c:pt idx="1">
                  <c:v>24</c:v>
                </c:pt>
                <c:pt idx="2">
                  <c:v>25</c:v>
                </c:pt>
                <c:pt idx="3">
                  <c:v>26</c:v>
                </c:pt>
                <c:pt idx="4">
                  <c:v>27</c:v>
                </c:pt>
                <c:pt idx="5">
                  <c:v>28</c:v>
                </c:pt>
                <c:pt idx="6">
                  <c:v>29</c:v>
                </c:pt>
                <c:pt idx="7">
                  <c:v>30</c:v>
                </c:pt>
                <c:pt idx="8">
                  <c:v>令和
元</c:v>
                </c:pt>
                <c:pt idx="9">
                  <c:v>2</c:v>
                </c:pt>
              </c:strCache>
            </c:strRef>
          </c:cat>
          <c:val>
            <c:numRef>
              <c:f>'50p'!$C$54:$L$54</c:f>
              <c:numCache>
                <c:formatCode>#,##0_ ;[Red]\-#,##0\ </c:formatCode>
                <c:ptCount val="10"/>
                <c:pt idx="0">
                  <c:v>1122</c:v>
                </c:pt>
                <c:pt idx="1">
                  <c:v>934</c:v>
                </c:pt>
                <c:pt idx="2">
                  <c:v>738</c:v>
                </c:pt>
                <c:pt idx="3">
                  <c:v>697</c:v>
                </c:pt>
                <c:pt idx="4">
                  <c:v>569</c:v>
                </c:pt>
                <c:pt idx="5">
                  <c:v>579</c:v>
                </c:pt>
                <c:pt idx="6">
                  <c:v>533</c:v>
                </c:pt>
                <c:pt idx="7">
                  <c:v>573</c:v>
                </c:pt>
                <c:pt idx="8">
                  <c:v>417</c:v>
                </c:pt>
                <c:pt idx="9">
                  <c:v>294</c:v>
                </c:pt>
              </c:numCache>
            </c:numRef>
          </c:val>
          <c:extLst>
            <c:ext xmlns:c16="http://schemas.microsoft.com/office/drawing/2014/chart" uri="{C3380CC4-5D6E-409C-BE32-E72D297353CC}">
              <c16:uniqueId val="{00000000-D7CA-4C27-AB41-0B101CF6571E}"/>
            </c:ext>
          </c:extLst>
        </c:ser>
        <c:ser>
          <c:idx val="1"/>
          <c:order val="1"/>
          <c:tx>
            <c:v>子ども</c:v>
          </c:tx>
          <c:spPr>
            <a:solidFill>
              <a:schemeClr val="bg1"/>
            </a:solidFill>
            <a:ln w="9525" cap="flat" cmpd="sng" algn="ctr">
              <a:solidFill>
                <a:schemeClr val="tx1"/>
              </a:solidFill>
              <a:round/>
            </a:ln>
            <a:effectLst>
              <a:outerShdw blurRad="40000" dist="20000" dir="5400000" rotWithShape="0">
                <a:srgbClr val="000000">
                  <a:alpha val="38000"/>
                </a:srgbClr>
              </a:outerShdw>
            </a:effectLst>
          </c:spPr>
          <c:invertIfNegative val="0"/>
          <c:dLbls>
            <c:delete val="1"/>
          </c:dLbls>
          <c:cat>
            <c:strRef>
              <c:f>'50p'!$C$50:$L$50</c:f>
              <c:strCache>
                <c:ptCount val="10"/>
                <c:pt idx="0">
                  <c:v>平成
23</c:v>
                </c:pt>
                <c:pt idx="1">
                  <c:v>24</c:v>
                </c:pt>
                <c:pt idx="2">
                  <c:v>25</c:v>
                </c:pt>
                <c:pt idx="3">
                  <c:v>26</c:v>
                </c:pt>
                <c:pt idx="4">
                  <c:v>27</c:v>
                </c:pt>
                <c:pt idx="5">
                  <c:v>28</c:v>
                </c:pt>
                <c:pt idx="6">
                  <c:v>29</c:v>
                </c:pt>
                <c:pt idx="7">
                  <c:v>30</c:v>
                </c:pt>
                <c:pt idx="8">
                  <c:v>令和
元</c:v>
                </c:pt>
                <c:pt idx="9">
                  <c:v>2</c:v>
                </c:pt>
              </c:strCache>
            </c:strRef>
          </c:cat>
          <c:val>
            <c:numRef>
              <c:f>'50p'!$C$53:$L$53</c:f>
              <c:numCache>
                <c:formatCode>#,##0_ ;[Red]\-#,##0\ </c:formatCode>
                <c:ptCount val="10"/>
                <c:pt idx="0">
                  <c:v>129</c:v>
                </c:pt>
                <c:pt idx="1">
                  <c:v>124</c:v>
                </c:pt>
                <c:pt idx="2">
                  <c:v>90</c:v>
                </c:pt>
                <c:pt idx="3">
                  <c:v>76</c:v>
                </c:pt>
                <c:pt idx="4">
                  <c:v>51</c:v>
                </c:pt>
                <c:pt idx="5">
                  <c:v>41</c:v>
                </c:pt>
                <c:pt idx="6">
                  <c:v>51</c:v>
                </c:pt>
                <c:pt idx="7">
                  <c:v>61</c:v>
                </c:pt>
                <c:pt idx="8">
                  <c:v>43</c:v>
                </c:pt>
                <c:pt idx="9">
                  <c:v>27</c:v>
                </c:pt>
              </c:numCache>
            </c:numRef>
          </c:val>
          <c:extLst>
            <c:ext xmlns:c16="http://schemas.microsoft.com/office/drawing/2014/chart" uri="{C3380CC4-5D6E-409C-BE32-E72D297353CC}">
              <c16:uniqueId val="{00000001-D7CA-4C27-AB41-0B101CF6571E}"/>
            </c:ext>
          </c:extLst>
        </c:ser>
        <c:ser>
          <c:idx val="0"/>
          <c:order val="2"/>
          <c:tx>
            <c:v>高齢者</c:v>
          </c:tx>
          <c:spPr>
            <a:pattFill prst="ltUpDiag">
              <a:fgClr>
                <a:srgbClr val="0070C0"/>
              </a:fgClr>
              <a:bgClr>
                <a:schemeClr val="bg1"/>
              </a:bgClr>
            </a:pattFill>
            <a:ln w="9525" cap="flat" cmpd="sng" algn="ctr">
              <a:solidFill>
                <a:srgbClr val="0070C0"/>
              </a:solidFill>
              <a:round/>
            </a:ln>
            <a:effectLst>
              <a:outerShdw blurRad="40000" dist="20000" dir="5400000" rotWithShape="0">
                <a:srgbClr val="000000">
                  <a:alpha val="38000"/>
                </a:srgbClr>
              </a:outerShdw>
            </a:effectLst>
          </c:spPr>
          <c:invertIfNegative val="0"/>
          <c:dLbls>
            <c:delete val="1"/>
          </c:dLbls>
          <c:cat>
            <c:strRef>
              <c:f>'50p'!$C$50:$L$50</c:f>
              <c:strCache>
                <c:ptCount val="10"/>
                <c:pt idx="0">
                  <c:v>平成
23</c:v>
                </c:pt>
                <c:pt idx="1">
                  <c:v>24</c:v>
                </c:pt>
                <c:pt idx="2">
                  <c:v>25</c:v>
                </c:pt>
                <c:pt idx="3">
                  <c:v>26</c:v>
                </c:pt>
                <c:pt idx="4">
                  <c:v>27</c:v>
                </c:pt>
                <c:pt idx="5">
                  <c:v>28</c:v>
                </c:pt>
                <c:pt idx="6">
                  <c:v>29</c:v>
                </c:pt>
                <c:pt idx="7">
                  <c:v>30</c:v>
                </c:pt>
                <c:pt idx="8">
                  <c:v>令和
元</c:v>
                </c:pt>
                <c:pt idx="9">
                  <c:v>2</c:v>
                </c:pt>
              </c:strCache>
            </c:strRef>
          </c:cat>
          <c:val>
            <c:numRef>
              <c:f>'50p'!$C$52:$L$52</c:f>
              <c:numCache>
                <c:formatCode>#,##0_ ;[Red]\-#,##0\ </c:formatCode>
                <c:ptCount val="10"/>
                <c:pt idx="0">
                  <c:v>501</c:v>
                </c:pt>
                <c:pt idx="1">
                  <c:v>438</c:v>
                </c:pt>
                <c:pt idx="2">
                  <c:v>463</c:v>
                </c:pt>
                <c:pt idx="3">
                  <c:v>364</c:v>
                </c:pt>
                <c:pt idx="4">
                  <c:v>329</c:v>
                </c:pt>
                <c:pt idx="5">
                  <c:v>305</c:v>
                </c:pt>
                <c:pt idx="6">
                  <c:v>302</c:v>
                </c:pt>
                <c:pt idx="7">
                  <c:v>303</c:v>
                </c:pt>
                <c:pt idx="8">
                  <c:v>320</c:v>
                </c:pt>
                <c:pt idx="9">
                  <c:v>190</c:v>
                </c:pt>
              </c:numCache>
            </c:numRef>
          </c:val>
          <c:extLst>
            <c:ext xmlns:c16="http://schemas.microsoft.com/office/drawing/2014/chart" uri="{C3380CC4-5D6E-409C-BE32-E72D297353CC}">
              <c16:uniqueId val="{00000002-D7CA-4C27-AB41-0B101CF6571E}"/>
            </c:ext>
          </c:extLst>
        </c:ser>
        <c:dLbls>
          <c:dLblPos val="ctr"/>
          <c:showLegendKey val="0"/>
          <c:showVal val="1"/>
          <c:showCatName val="0"/>
          <c:showSerName val="0"/>
          <c:showPercent val="0"/>
          <c:showBubbleSize val="0"/>
        </c:dLbls>
        <c:gapWidth val="100"/>
        <c:overlap val="100"/>
        <c:axId val="159152384"/>
        <c:axId val="159166848"/>
      </c:barChart>
      <c:catAx>
        <c:axId val="159152384"/>
        <c:scaling>
          <c:orientation val="minMax"/>
        </c:scaling>
        <c:delete val="0"/>
        <c:axPos val="b"/>
        <c:title>
          <c:tx>
            <c:rich>
              <a:bodyPr rot="0" spcFirstLastPara="1" vertOverflow="ellipsis" vert="horz" wrap="square" anchor="ctr" anchorCtr="1"/>
              <a:lstStyle/>
              <a:p>
                <a:pPr>
                  <a:defRPr sz="1000" b="0" i="0" u="none" strike="noStrike" kern="1200" cap="all" baseline="0">
                    <a:solidFill>
                      <a:sysClr val="windowText" lastClr="000000"/>
                    </a:solidFill>
                    <a:latin typeface="ＭＳ ゴシック" panose="020B0609070205080204" pitchFamily="49" charset="-128"/>
                    <a:ea typeface="ＭＳ ゴシック" panose="020B0609070205080204" pitchFamily="49" charset="-128"/>
                    <a:cs typeface="+mn-cs"/>
                  </a:defRPr>
                </a:pPr>
                <a:r>
                  <a:rPr lang="ja-JP" altLang="en-US"/>
                  <a:t>（年）</a:t>
                </a:r>
              </a:p>
            </c:rich>
          </c:tx>
          <c:overlay val="0"/>
          <c:spPr>
            <a:noFill/>
            <a:ln>
              <a:noFill/>
            </a:ln>
            <a:effectLst/>
          </c:spPr>
          <c:txPr>
            <a:bodyPr rot="0" spcFirstLastPara="1" vertOverflow="ellipsis" vert="horz" wrap="square" anchor="ctr" anchorCtr="1"/>
            <a:lstStyle/>
            <a:p>
              <a:pPr>
                <a:defRPr sz="1000" b="0" i="0" u="none" strike="noStrike" kern="1200" cap="all"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title>
        <c:numFmt formatCode="General" sourceLinked="1"/>
        <c:majorTickMark val="in"/>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159166848"/>
        <c:crosses val="autoZero"/>
        <c:auto val="1"/>
        <c:lblAlgn val="ctr"/>
        <c:lblOffset val="100"/>
        <c:tickLblSkip val="1"/>
        <c:tickMarkSkip val="1"/>
        <c:noMultiLvlLbl val="0"/>
      </c:catAx>
      <c:valAx>
        <c:axId val="159166848"/>
        <c:scaling>
          <c:orientation val="minMax"/>
          <c:max val="1800"/>
          <c:min val="0"/>
        </c:scaling>
        <c:delete val="0"/>
        <c:axPos val="l"/>
        <c:majorGridlines>
          <c:spPr>
            <a:ln w="9525" cap="flat" cmpd="sng" algn="ctr">
              <a:noFill/>
              <a:round/>
            </a:ln>
            <a:effectLst/>
          </c:spPr>
        </c:majorGridlines>
        <c:title>
          <c:tx>
            <c:rich>
              <a:bodyPr rot="0" spcFirstLastPara="1" vertOverflow="ellipsis" wrap="square" anchor="ctr" anchorCtr="1"/>
              <a:lstStyle/>
              <a:p>
                <a:pPr>
                  <a:defRPr sz="1000" b="0" i="0" u="none" strike="noStrike" kern="1200" cap="all" baseline="0">
                    <a:solidFill>
                      <a:sysClr val="windowText" lastClr="000000"/>
                    </a:solidFill>
                    <a:latin typeface="ＭＳ ゴシック" panose="020B0609070205080204" pitchFamily="49" charset="-128"/>
                    <a:ea typeface="ＭＳ ゴシック" panose="020B0609070205080204" pitchFamily="49" charset="-128"/>
                    <a:cs typeface="+mn-cs"/>
                  </a:defRPr>
                </a:pPr>
                <a:r>
                  <a:rPr lang="ja-JP" altLang="en-US"/>
                  <a:t>（件）</a:t>
                </a:r>
              </a:p>
            </c:rich>
          </c:tx>
          <c:layout>
            <c:manualLayout>
              <c:xMode val="edge"/>
              <c:yMode val="edge"/>
              <c:x val="3.864734299516908E-2"/>
              <c:y val="2.6872718893791774E-2"/>
            </c:manualLayout>
          </c:layout>
          <c:overlay val="0"/>
          <c:spPr>
            <a:noFill/>
            <a:ln>
              <a:noFill/>
            </a:ln>
            <a:effectLst/>
          </c:spPr>
          <c:txPr>
            <a:bodyPr rot="0" spcFirstLastPara="1" vertOverflow="ellipsis" wrap="square" anchor="ctr" anchorCtr="1"/>
            <a:lstStyle/>
            <a:p>
              <a:pPr>
                <a:defRPr sz="1000" b="0" i="0" u="none" strike="noStrike" kern="1200" cap="all"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title>
        <c:numFmt formatCode="#,##0_ " sourceLinked="0"/>
        <c:majorTickMark val="in"/>
        <c:minorTickMark val="none"/>
        <c:tickLblPos val="nextTo"/>
        <c:spPr>
          <a:noFill/>
          <a:ln>
            <a:solidFill>
              <a:sysClr val="windowText" lastClr="000000"/>
            </a:solidFill>
          </a:ln>
          <a:effectLst/>
        </c:spPr>
        <c:txPr>
          <a:bodyPr rot="0" spcFirstLastPara="1" vertOverflow="ellipsis"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159152384"/>
        <c:crosses val="autoZero"/>
        <c:crossBetween val="between"/>
        <c:majorUnit val="300"/>
        <c:minorUnit val="100"/>
      </c:valAx>
      <c:spPr>
        <a:noFill/>
        <a:ln>
          <a:noFill/>
        </a:ln>
        <a:effectLst/>
      </c:spPr>
    </c:plotArea>
    <c:legend>
      <c:legendPos val="l"/>
      <c:layout>
        <c:manualLayout>
          <c:xMode val="edge"/>
          <c:yMode val="edge"/>
          <c:x val="0.87484712237057327"/>
          <c:y val="0.36444728499846613"/>
          <c:w val="0.11530328274183117"/>
          <c:h val="0.32370219261442584"/>
        </c:manualLayout>
      </c:layout>
      <c:overlay val="0"/>
      <c:spPr>
        <a:noFill/>
        <a:ln>
          <a:solidFill>
            <a:sysClr val="windowText" lastClr="000000"/>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ＭＳ ゴシック" panose="020B0609070205080204" pitchFamily="49" charset="-128"/>
          <a:ea typeface="ＭＳ ゴシック" panose="020B0609070205080204" pitchFamily="49"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29778656522559E-2"/>
          <c:y val="6.925224305120857E-2"/>
          <c:w val="0.75161677477539979"/>
          <c:h val="0.73907861935668084"/>
        </c:manualLayout>
      </c:layout>
      <c:lineChart>
        <c:grouping val="standard"/>
        <c:varyColors val="0"/>
        <c:ser>
          <c:idx val="1"/>
          <c:order val="0"/>
          <c:tx>
            <c:strRef>
              <c:f>'67p'!$H$5</c:f>
              <c:strCache>
                <c:ptCount val="1"/>
                <c:pt idx="0">
                  <c:v>総数</c:v>
                </c:pt>
              </c:strCache>
            </c:strRef>
          </c:tx>
          <c:spPr>
            <a:ln w="22225" cap="rnd">
              <a:solidFill>
                <a:schemeClr val="tx1"/>
              </a:solidFill>
              <a:round/>
            </a:ln>
            <a:effectLst/>
          </c:spPr>
          <c:marker>
            <c:symbol val="circle"/>
            <c:size val="5"/>
            <c:spPr>
              <a:solidFill>
                <a:schemeClr val="tx1"/>
              </a:solidFill>
              <a:ln w="9525">
                <a:no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ea"/>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'67p'!$E$6:$E$15</c:f>
              <c:strCache>
                <c:ptCount val="10"/>
                <c:pt idx="0">
                  <c:v>平成
24</c:v>
                </c:pt>
                <c:pt idx="1">
                  <c:v>25</c:v>
                </c:pt>
                <c:pt idx="2">
                  <c:v>26</c:v>
                </c:pt>
                <c:pt idx="3">
                  <c:v>27</c:v>
                </c:pt>
                <c:pt idx="4">
                  <c:v>28</c:v>
                </c:pt>
                <c:pt idx="5">
                  <c:v>29</c:v>
                </c:pt>
                <c:pt idx="6">
                  <c:v>30</c:v>
                </c:pt>
                <c:pt idx="7">
                  <c:v>令和
元</c:v>
                </c:pt>
                <c:pt idx="8">
                  <c:v>2</c:v>
                </c:pt>
                <c:pt idx="9">
                  <c:v>3</c:v>
                </c:pt>
              </c:strCache>
            </c:strRef>
          </c:cat>
          <c:val>
            <c:numRef>
              <c:f>'67p'!$H$6:$H$15</c:f>
              <c:numCache>
                <c:formatCode>#,##0_ ;[Red]\-#,##0\ </c:formatCode>
                <c:ptCount val="10"/>
                <c:pt idx="0">
                  <c:v>29336</c:v>
                </c:pt>
                <c:pt idx="1">
                  <c:v>29020</c:v>
                </c:pt>
                <c:pt idx="2">
                  <c:v>29071</c:v>
                </c:pt>
                <c:pt idx="3">
                  <c:v>29090</c:v>
                </c:pt>
                <c:pt idx="4">
                  <c:v>28976</c:v>
                </c:pt>
                <c:pt idx="5">
                  <c:v>29020</c:v>
                </c:pt>
                <c:pt idx="6">
                  <c:v>29082</c:v>
                </c:pt>
                <c:pt idx="7">
                  <c:v>29080</c:v>
                </c:pt>
                <c:pt idx="8">
                  <c:v>29251</c:v>
                </c:pt>
                <c:pt idx="9">
                  <c:v>29393</c:v>
                </c:pt>
              </c:numCache>
            </c:numRef>
          </c:val>
          <c:smooth val="0"/>
          <c:extLst>
            <c:ext xmlns:c16="http://schemas.microsoft.com/office/drawing/2014/chart" uri="{C3380CC4-5D6E-409C-BE32-E72D297353CC}">
              <c16:uniqueId val="{00000000-46E2-479B-BD20-73EA94584B76}"/>
            </c:ext>
          </c:extLst>
        </c:ser>
        <c:ser>
          <c:idx val="0"/>
          <c:order val="1"/>
          <c:tx>
            <c:strRef>
              <c:f>'67p'!$F$5</c:f>
              <c:strCache>
                <c:ptCount val="1"/>
                <c:pt idx="0">
                  <c:v>児童数</c:v>
                </c:pt>
              </c:strCache>
            </c:strRef>
          </c:tx>
          <c:spPr>
            <a:ln w="22225" cap="rnd">
              <a:solidFill>
                <a:srgbClr val="FF0000"/>
              </a:solidFill>
              <a:prstDash val="dash"/>
              <a:round/>
            </a:ln>
            <a:effectLst/>
          </c:spPr>
          <c:marker>
            <c:symbol val="circle"/>
            <c:size val="6"/>
            <c:spPr>
              <a:solidFill>
                <a:schemeClr val="bg1"/>
              </a:solidFill>
              <a:ln w="9525">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ea"/>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'67p'!$E$6:$E$15</c:f>
              <c:strCache>
                <c:ptCount val="10"/>
                <c:pt idx="0">
                  <c:v>平成
24</c:v>
                </c:pt>
                <c:pt idx="1">
                  <c:v>25</c:v>
                </c:pt>
                <c:pt idx="2">
                  <c:v>26</c:v>
                </c:pt>
                <c:pt idx="3">
                  <c:v>27</c:v>
                </c:pt>
                <c:pt idx="4">
                  <c:v>28</c:v>
                </c:pt>
                <c:pt idx="5">
                  <c:v>29</c:v>
                </c:pt>
                <c:pt idx="6">
                  <c:v>30</c:v>
                </c:pt>
                <c:pt idx="7">
                  <c:v>令和
元</c:v>
                </c:pt>
                <c:pt idx="8">
                  <c:v>2</c:v>
                </c:pt>
                <c:pt idx="9">
                  <c:v>3</c:v>
                </c:pt>
              </c:strCache>
            </c:strRef>
          </c:cat>
          <c:val>
            <c:numRef>
              <c:f>'67p'!$F$6:$F$15</c:f>
              <c:numCache>
                <c:formatCode>#,##0_ ;[Red]\-#,##0\ </c:formatCode>
                <c:ptCount val="10"/>
                <c:pt idx="0">
                  <c:v>20292</c:v>
                </c:pt>
                <c:pt idx="1">
                  <c:v>20009</c:v>
                </c:pt>
                <c:pt idx="2">
                  <c:v>20101</c:v>
                </c:pt>
                <c:pt idx="3">
                  <c:v>20113</c:v>
                </c:pt>
                <c:pt idx="4">
                  <c:v>20105</c:v>
                </c:pt>
                <c:pt idx="5">
                  <c:v>20322</c:v>
                </c:pt>
                <c:pt idx="6">
                  <c:v>20542</c:v>
                </c:pt>
                <c:pt idx="7">
                  <c:v>20617</c:v>
                </c:pt>
                <c:pt idx="8">
                  <c:v>20630</c:v>
                </c:pt>
                <c:pt idx="9">
                  <c:v>20611</c:v>
                </c:pt>
              </c:numCache>
            </c:numRef>
          </c:val>
          <c:smooth val="0"/>
          <c:extLst>
            <c:ext xmlns:c16="http://schemas.microsoft.com/office/drawing/2014/chart" uri="{C3380CC4-5D6E-409C-BE32-E72D297353CC}">
              <c16:uniqueId val="{00000001-46E2-479B-BD20-73EA94584B76}"/>
            </c:ext>
          </c:extLst>
        </c:ser>
        <c:ser>
          <c:idx val="2"/>
          <c:order val="2"/>
          <c:tx>
            <c:strRef>
              <c:f>'67p'!$G$5</c:f>
              <c:strCache>
                <c:ptCount val="1"/>
                <c:pt idx="0">
                  <c:v>生徒数</c:v>
                </c:pt>
              </c:strCache>
            </c:strRef>
          </c:tx>
          <c:spPr>
            <a:ln w="22225" cap="rnd">
              <a:solidFill>
                <a:srgbClr val="0070C0"/>
              </a:solidFill>
              <a:prstDash val="sysDot"/>
              <a:round/>
            </a:ln>
            <a:effectLst/>
          </c:spPr>
          <c:marker>
            <c:symbol val="square"/>
            <c:size val="6"/>
            <c:spPr>
              <a:solidFill>
                <a:srgbClr val="0070C0"/>
              </a:solidFill>
              <a:ln w="9525">
                <a:solidFill>
                  <a:schemeClr val="bg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ea"/>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'67p'!$E$6:$E$15</c:f>
              <c:strCache>
                <c:ptCount val="10"/>
                <c:pt idx="0">
                  <c:v>平成
24</c:v>
                </c:pt>
                <c:pt idx="1">
                  <c:v>25</c:v>
                </c:pt>
                <c:pt idx="2">
                  <c:v>26</c:v>
                </c:pt>
                <c:pt idx="3">
                  <c:v>27</c:v>
                </c:pt>
                <c:pt idx="4">
                  <c:v>28</c:v>
                </c:pt>
                <c:pt idx="5">
                  <c:v>29</c:v>
                </c:pt>
                <c:pt idx="6">
                  <c:v>30</c:v>
                </c:pt>
                <c:pt idx="7">
                  <c:v>令和
元</c:v>
                </c:pt>
                <c:pt idx="8">
                  <c:v>2</c:v>
                </c:pt>
                <c:pt idx="9">
                  <c:v>3</c:v>
                </c:pt>
              </c:strCache>
            </c:strRef>
          </c:cat>
          <c:val>
            <c:numRef>
              <c:f>'67p'!$G$6:$G$15</c:f>
              <c:numCache>
                <c:formatCode>#,##0_ ;[Red]\-#,##0\ </c:formatCode>
                <c:ptCount val="10"/>
                <c:pt idx="0">
                  <c:v>9044</c:v>
                </c:pt>
                <c:pt idx="1">
                  <c:v>9011</c:v>
                </c:pt>
                <c:pt idx="2">
                  <c:v>8970</c:v>
                </c:pt>
                <c:pt idx="3">
                  <c:v>8977</c:v>
                </c:pt>
                <c:pt idx="4">
                  <c:v>8871</c:v>
                </c:pt>
                <c:pt idx="5">
                  <c:v>8698</c:v>
                </c:pt>
                <c:pt idx="6">
                  <c:v>8540</c:v>
                </c:pt>
                <c:pt idx="7">
                  <c:v>8463</c:v>
                </c:pt>
                <c:pt idx="8">
                  <c:v>8621</c:v>
                </c:pt>
                <c:pt idx="9">
                  <c:v>8782</c:v>
                </c:pt>
              </c:numCache>
            </c:numRef>
          </c:val>
          <c:smooth val="0"/>
          <c:extLst>
            <c:ext xmlns:c16="http://schemas.microsoft.com/office/drawing/2014/chart" uri="{C3380CC4-5D6E-409C-BE32-E72D297353CC}">
              <c16:uniqueId val="{00000002-46E2-479B-BD20-73EA94584B76}"/>
            </c:ext>
          </c:extLst>
        </c:ser>
        <c:dLbls>
          <c:showLegendKey val="0"/>
          <c:showVal val="0"/>
          <c:showCatName val="0"/>
          <c:showSerName val="0"/>
          <c:showPercent val="0"/>
          <c:showBubbleSize val="0"/>
        </c:dLbls>
        <c:marker val="1"/>
        <c:smooth val="0"/>
        <c:axId val="75809920"/>
        <c:axId val="75816960"/>
      </c:lineChart>
      <c:catAx>
        <c:axId val="75809920"/>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000" b="0" i="0" u="none" strike="noStrike" kern="1200" cap="all" spc="120" normalizeH="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75816960"/>
        <c:crosses val="autoZero"/>
        <c:auto val="1"/>
        <c:lblAlgn val="ctr"/>
        <c:lblOffset val="100"/>
        <c:tickLblSkip val="1"/>
        <c:tickMarkSkip val="1"/>
        <c:noMultiLvlLbl val="0"/>
      </c:catAx>
      <c:valAx>
        <c:axId val="75816960"/>
        <c:scaling>
          <c:orientation val="minMax"/>
        </c:scaling>
        <c:delete val="0"/>
        <c:axPos val="l"/>
        <c:numFmt formatCode="#,##0_ ;[Red]\-#,##0\ " sourceLinked="1"/>
        <c:majorTickMark val="in"/>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75809920"/>
        <c:crosses val="autoZero"/>
        <c:crossBetween val="between"/>
      </c:valAx>
      <c:spPr>
        <a:noFill/>
        <a:ln>
          <a:noFill/>
        </a:ln>
        <a:effectLst/>
      </c:spPr>
    </c:plotArea>
    <c:legend>
      <c:legendPos val="t"/>
      <c:layout>
        <c:manualLayout>
          <c:xMode val="edge"/>
          <c:yMode val="edge"/>
          <c:x val="0.8622252842114263"/>
          <c:y val="0.21821122888992148"/>
          <c:w val="0.12820134907563835"/>
          <c:h val="0.46270860383618273"/>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lt1"/>
    </a:solidFill>
    <a:ln w="3175" cap="flat" cmpd="sng" algn="ctr">
      <a:solidFill>
        <a:schemeClr val="tx1"/>
      </a:solidFill>
      <a:round/>
    </a:ln>
    <a:effectLst/>
  </c:spPr>
  <c:txPr>
    <a:bodyPr/>
    <a:lstStyle/>
    <a:p>
      <a:pPr>
        <a:defRPr sz="1000">
          <a:solidFill>
            <a:sysClr val="windowText" lastClr="000000"/>
          </a:solidFill>
          <a:latin typeface="ＭＳ ゴシック" panose="020B0609070205080204" pitchFamily="49" charset="-128"/>
          <a:ea typeface="ＭＳ ゴシック" panose="020B0609070205080204" pitchFamily="49"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997755989904942E-2"/>
          <c:y val="8.0118950079199447E-2"/>
          <c:w val="0.75224415953632573"/>
          <c:h val="0.7009502223328371"/>
        </c:manualLayout>
      </c:layout>
      <c:lineChart>
        <c:grouping val="stacked"/>
        <c:varyColors val="0"/>
        <c:ser>
          <c:idx val="0"/>
          <c:order val="0"/>
          <c:tx>
            <c:strRef>
              <c:f>'67p'!$F$20</c:f>
              <c:strCache>
                <c:ptCount val="1"/>
                <c:pt idx="0">
                  <c:v>園児数</c:v>
                </c:pt>
              </c:strCache>
            </c:strRef>
          </c:tx>
          <c:spPr>
            <a:ln w="22225" cap="rnd">
              <a:solidFill>
                <a:schemeClr val="tx1"/>
              </a:solidFill>
              <a:prstDash val="solid"/>
              <a:round/>
            </a:ln>
            <a:effectLst/>
          </c:spPr>
          <c:marker>
            <c:symbol val="circle"/>
            <c:size val="5"/>
            <c:spPr>
              <a:solidFill>
                <a:schemeClr val="tx1"/>
              </a:solidFill>
              <a:ln w="9525">
                <a:no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ea"/>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'67p'!$E$21:$E$30</c:f>
              <c:strCache>
                <c:ptCount val="10"/>
                <c:pt idx="0">
                  <c:v>平成
24</c:v>
                </c:pt>
                <c:pt idx="1">
                  <c:v>25</c:v>
                </c:pt>
                <c:pt idx="2">
                  <c:v>26</c:v>
                </c:pt>
                <c:pt idx="3">
                  <c:v>27</c:v>
                </c:pt>
                <c:pt idx="4">
                  <c:v>28</c:v>
                </c:pt>
                <c:pt idx="5">
                  <c:v>29</c:v>
                </c:pt>
                <c:pt idx="6">
                  <c:v>30</c:v>
                </c:pt>
                <c:pt idx="7">
                  <c:v>令和
元</c:v>
                </c:pt>
                <c:pt idx="8">
                  <c:v>2</c:v>
                </c:pt>
                <c:pt idx="9">
                  <c:v>3</c:v>
                </c:pt>
              </c:strCache>
            </c:strRef>
          </c:cat>
          <c:val>
            <c:numRef>
              <c:f>'67p'!$F$21:$F$30</c:f>
              <c:numCache>
                <c:formatCode>#,##0_ ;[Red]\-#,##0\ </c:formatCode>
                <c:ptCount val="10"/>
                <c:pt idx="0">
                  <c:v>143</c:v>
                </c:pt>
                <c:pt idx="1">
                  <c:v>150</c:v>
                </c:pt>
                <c:pt idx="2">
                  <c:v>126</c:v>
                </c:pt>
                <c:pt idx="3">
                  <c:v>133</c:v>
                </c:pt>
                <c:pt idx="4">
                  <c:v>124</c:v>
                </c:pt>
                <c:pt idx="5">
                  <c:v>103</c:v>
                </c:pt>
                <c:pt idx="6">
                  <c:v>109</c:v>
                </c:pt>
                <c:pt idx="7">
                  <c:v>110</c:v>
                </c:pt>
                <c:pt idx="8">
                  <c:v>82</c:v>
                </c:pt>
                <c:pt idx="9">
                  <c:v>55</c:v>
                </c:pt>
              </c:numCache>
            </c:numRef>
          </c:val>
          <c:smooth val="0"/>
          <c:extLst>
            <c:ext xmlns:c16="http://schemas.microsoft.com/office/drawing/2014/chart" uri="{C3380CC4-5D6E-409C-BE32-E72D297353CC}">
              <c16:uniqueId val="{00000000-2DC5-4D82-A35D-92E4FEC48D27}"/>
            </c:ext>
          </c:extLst>
        </c:ser>
        <c:dLbls>
          <c:showLegendKey val="0"/>
          <c:showVal val="0"/>
          <c:showCatName val="0"/>
          <c:showSerName val="0"/>
          <c:showPercent val="0"/>
          <c:showBubbleSize val="0"/>
        </c:dLbls>
        <c:marker val="1"/>
        <c:smooth val="0"/>
        <c:axId val="77387264"/>
        <c:axId val="77389184"/>
      </c:lineChart>
      <c:catAx>
        <c:axId val="77387264"/>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000" b="0" i="0" u="none" strike="noStrike" kern="1200" cap="all" spc="120" normalizeH="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77389184"/>
        <c:crossesAt val="0"/>
        <c:auto val="1"/>
        <c:lblAlgn val="ctr"/>
        <c:lblOffset val="100"/>
        <c:tickLblSkip val="1"/>
        <c:tickMarkSkip val="1"/>
        <c:noMultiLvlLbl val="0"/>
      </c:catAx>
      <c:valAx>
        <c:axId val="77389184"/>
        <c:scaling>
          <c:orientation val="minMax"/>
          <c:min val="0"/>
        </c:scaling>
        <c:delete val="0"/>
        <c:axPos val="l"/>
        <c:numFmt formatCode="#,##0_ ;[Red]\-#,##0\ " sourceLinked="1"/>
        <c:majorTickMark val="in"/>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77387264"/>
        <c:crosses val="autoZero"/>
        <c:crossBetween val="between"/>
        <c:majorUnit val="50"/>
      </c:valAx>
      <c:spPr>
        <a:noFill/>
        <a:ln>
          <a:noFill/>
        </a:ln>
        <a:effectLst/>
      </c:spPr>
    </c:plotArea>
    <c:legend>
      <c:legendPos val="t"/>
      <c:layout>
        <c:manualLayout>
          <c:xMode val="edge"/>
          <c:yMode val="edge"/>
          <c:x val="0.8611562091651731"/>
          <c:y val="0.34109873303134391"/>
          <c:w val="0.13045146805124999"/>
          <c:h val="0.17432775308468404"/>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zero"/>
    <c:showDLblsOverMax val="0"/>
  </c:chart>
  <c:spPr>
    <a:solidFill>
      <a:schemeClr val="lt1"/>
    </a:solidFill>
    <a:ln w="3175" cap="flat" cmpd="sng" algn="ctr">
      <a:solidFill>
        <a:schemeClr val="tx1"/>
      </a:solidFill>
      <a:round/>
    </a:ln>
    <a:effectLst/>
  </c:spPr>
  <c:txPr>
    <a:bodyPr/>
    <a:lstStyle/>
    <a:p>
      <a:pPr>
        <a:defRPr sz="1000" b="0">
          <a:solidFill>
            <a:sysClr val="windowText" lastClr="000000"/>
          </a:solidFill>
          <a:latin typeface="ＭＳ ゴシック" panose="020B0609070205080204" pitchFamily="49" charset="-128"/>
          <a:ea typeface="ＭＳ ゴシック" panose="020B0609070205080204" pitchFamily="49"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26073627564349E-2"/>
          <c:y val="7.4999999999999997E-2"/>
          <c:w val="0.75173189845667654"/>
          <c:h val="0.72151493460011717"/>
        </c:manualLayout>
      </c:layout>
      <c:lineChart>
        <c:grouping val="standard"/>
        <c:varyColors val="0"/>
        <c:ser>
          <c:idx val="2"/>
          <c:order val="0"/>
          <c:tx>
            <c:strRef>
              <c:f>'67p'!$H$35</c:f>
              <c:strCache>
                <c:ptCount val="1"/>
                <c:pt idx="0">
                  <c:v>総数</c:v>
                </c:pt>
              </c:strCache>
            </c:strRef>
          </c:tx>
          <c:spPr>
            <a:ln w="22225" cap="rnd">
              <a:solidFill>
                <a:schemeClr val="tx1">
                  <a:alpha val="96000"/>
                </a:schemeClr>
              </a:solidFill>
              <a:round/>
            </a:ln>
            <a:effectLst/>
          </c:spPr>
          <c:marker>
            <c:symbol val="circle"/>
            <c:size val="6"/>
            <c:spPr>
              <a:solidFill>
                <a:schemeClr val="tx1"/>
              </a:solidFill>
              <a:ln w="9525">
                <a:no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normalizeH="0" baseline="0">
                    <a:solidFill>
                      <a:sysClr val="windowText" lastClr="000000"/>
                    </a:solidFill>
                    <a:latin typeface="+mn-ea"/>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'67p'!$E$36:$E$45</c:f>
              <c:strCache>
                <c:ptCount val="10"/>
                <c:pt idx="0">
                  <c:v>平成
24</c:v>
                </c:pt>
                <c:pt idx="1">
                  <c:v>25</c:v>
                </c:pt>
                <c:pt idx="2">
                  <c:v>26</c:v>
                </c:pt>
                <c:pt idx="3">
                  <c:v>27</c:v>
                </c:pt>
                <c:pt idx="4">
                  <c:v>28</c:v>
                </c:pt>
                <c:pt idx="5">
                  <c:v>29</c:v>
                </c:pt>
                <c:pt idx="6">
                  <c:v>30</c:v>
                </c:pt>
                <c:pt idx="7">
                  <c:v>令和
元</c:v>
                </c:pt>
                <c:pt idx="8">
                  <c:v>2</c:v>
                </c:pt>
                <c:pt idx="9">
                  <c:v>3</c:v>
                </c:pt>
              </c:strCache>
            </c:strRef>
          </c:cat>
          <c:val>
            <c:numRef>
              <c:f>'67p'!$H$36:$H$45</c:f>
              <c:numCache>
                <c:formatCode>#,##0_ ;[Red]\-#,##0\ </c:formatCode>
                <c:ptCount val="10"/>
                <c:pt idx="0">
                  <c:v>1003</c:v>
                </c:pt>
                <c:pt idx="1">
                  <c:v>991</c:v>
                </c:pt>
                <c:pt idx="2">
                  <c:v>993</c:v>
                </c:pt>
                <c:pt idx="3">
                  <c:v>1008</c:v>
                </c:pt>
                <c:pt idx="4">
                  <c:v>983</c:v>
                </c:pt>
                <c:pt idx="5">
                  <c:v>996</c:v>
                </c:pt>
                <c:pt idx="6">
                  <c:v>1006</c:v>
                </c:pt>
                <c:pt idx="7">
                  <c:v>999</c:v>
                </c:pt>
                <c:pt idx="8">
                  <c:v>1010</c:v>
                </c:pt>
                <c:pt idx="9">
                  <c:v>1021</c:v>
                </c:pt>
              </c:numCache>
            </c:numRef>
          </c:val>
          <c:smooth val="0"/>
          <c:extLst>
            <c:ext xmlns:c16="http://schemas.microsoft.com/office/drawing/2014/chart" uri="{C3380CC4-5D6E-409C-BE32-E72D297353CC}">
              <c16:uniqueId val="{00000000-98C3-49E1-B264-92EB775DB846}"/>
            </c:ext>
          </c:extLst>
        </c:ser>
        <c:ser>
          <c:idx val="3"/>
          <c:order val="1"/>
          <c:tx>
            <c:strRef>
              <c:f>'67p'!$F$35</c:f>
              <c:strCache>
                <c:ptCount val="1"/>
                <c:pt idx="0">
                  <c:v>小学校</c:v>
                </c:pt>
              </c:strCache>
            </c:strRef>
          </c:tx>
          <c:spPr>
            <a:ln w="22225" cap="rnd">
              <a:solidFill>
                <a:srgbClr val="FF0000"/>
              </a:solidFill>
              <a:prstDash val="dash"/>
              <a:round/>
            </a:ln>
            <a:effectLst/>
          </c:spPr>
          <c:marker>
            <c:symbol val="circle"/>
            <c:size val="5"/>
            <c:spPr>
              <a:solidFill>
                <a:schemeClr val="bg1"/>
              </a:solidFill>
              <a:ln w="9525">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normalizeH="0" baseline="0">
                    <a:solidFill>
                      <a:sysClr val="windowText" lastClr="000000"/>
                    </a:solidFill>
                    <a:latin typeface="+mn-ea"/>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'67p'!$E$36:$E$45</c:f>
              <c:strCache>
                <c:ptCount val="10"/>
                <c:pt idx="0">
                  <c:v>平成
24</c:v>
                </c:pt>
                <c:pt idx="1">
                  <c:v>25</c:v>
                </c:pt>
                <c:pt idx="2">
                  <c:v>26</c:v>
                </c:pt>
                <c:pt idx="3">
                  <c:v>27</c:v>
                </c:pt>
                <c:pt idx="4">
                  <c:v>28</c:v>
                </c:pt>
                <c:pt idx="5">
                  <c:v>29</c:v>
                </c:pt>
                <c:pt idx="6">
                  <c:v>30</c:v>
                </c:pt>
                <c:pt idx="7">
                  <c:v>令和
元</c:v>
                </c:pt>
                <c:pt idx="8">
                  <c:v>2</c:v>
                </c:pt>
                <c:pt idx="9">
                  <c:v>3</c:v>
                </c:pt>
              </c:strCache>
            </c:strRef>
          </c:cat>
          <c:val>
            <c:numRef>
              <c:f>'67p'!$F$36:$F$45</c:f>
              <c:numCache>
                <c:formatCode>#,##0_ ;[Red]\-#,##0\ </c:formatCode>
                <c:ptCount val="10"/>
                <c:pt idx="0">
                  <c:v>709</c:v>
                </c:pt>
                <c:pt idx="1">
                  <c:v>696</c:v>
                </c:pt>
                <c:pt idx="2">
                  <c:v>698</c:v>
                </c:pt>
                <c:pt idx="3">
                  <c:v>713</c:v>
                </c:pt>
                <c:pt idx="4">
                  <c:v>690</c:v>
                </c:pt>
                <c:pt idx="5">
                  <c:v>702</c:v>
                </c:pt>
                <c:pt idx="6">
                  <c:v>712</c:v>
                </c:pt>
                <c:pt idx="7">
                  <c:v>719</c:v>
                </c:pt>
                <c:pt idx="8">
                  <c:v>727</c:v>
                </c:pt>
                <c:pt idx="9">
                  <c:v>728</c:v>
                </c:pt>
              </c:numCache>
            </c:numRef>
          </c:val>
          <c:smooth val="0"/>
          <c:extLst>
            <c:ext xmlns:c16="http://schemas.microsoft.com/office/drawing/2014/chart" uri="{C3380CC4-5D6E-409C-BE32-E72D297353CC}">
              <c16:uniqueId val="{00000001-98C3-49E1-B264-92EB775DB846}"/>
            </c:ext>
          </c:extLst>
        </c:ser>
        <c:ser>
          <c:idx val="0"/>
          <c:order val="2"/>
          <c:tx>
            <c:strRef>
              <c:f>'67p'!$G$35</c:f>
              <c:strCache>
                <c:ptCount val="1"/>
                <c:pt idx="0">
                  <c:v>中学校</c:v>
                </c:pt>
              </c:strCache>
            </c:strRef>
          </c:tx>
          <c:spPr>
            <a:ln w="22225" cap="rnd">
              <a:solidFill>
                <a:srgbClr val="0070C0"/>
              </a:solidFill>
              <a:prstDash val="sysDot"/>
              <a:round/>
            </a:ln>
            <a:effectLst/>
          </c:spPr>
          <c:marker>
            <c:symbol val="square"/>
            <c:size val="5"/>
            <c:spPr>
              <a:solidFill>
                <a:srgbClr val="0070C0"/>
              </a:solidFill>
              <a:ln w="9525">
                <a:no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normalizeH="0" baseline="0">
                    <a:solidFill>
                      <a:sysClr val="windowText" lastClr="000000"/>
                    </a:solidFill>
                    <a:latin typeface="+mn-ea"/>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'67p'!$E$36:$E$45</c:f>
              <c:strCache>
                <c:ptCount val="10"/>
                <c:pt idx="0">
                  <c:v>平成
24</c:v>
                </c:pt>
                <c:pt idx="1">
                  <c:v>25</c:v>
                </c:pt>
                <c:pt idx="2">
                  <c:v>26</c:v>
                </c:pt>
                <c:pt idx="3">
                  <c:v>27</c:v>
                </c:pt>
                <c:pt idx="4">
                  <c:v>28</c:v>
                </c:pt>
                <c:pt idx="5">
                  <c:v>29</c:v>
                </c:pt>
                <c:pt idx="6">
                  <c:v>30</c:v>
                </c:pt>
                <c:pt idx="7">
                  <c:v>令和
元</c:v>
                </c:pt>
                <c:pt idx="8">
                  <c:v>2</c:v>
                </c:pt>
                <c:pt idx="9">
                  <c:v>3</c:v>
                </c:pt>
              </c:strCache>
            </c:strRef>
          </c:cat>
          <c:val>
            <c:numRef>
              <c:f>'67p'!$G$36:$G$45</c:f>
              <c:numCache>
                <c:formatCode>#,##0_ ;[Red]\-#,##0\ </c:formatCode>
                <c:ptCount val="10"/>
                <c:pt idx="0">
                  <c:v>294</c:v>
                </c:pt>
                <c:pt idx="1">
                  <c:v>295</c:v>
                </c:pt>
                <c:pt idx="2">
                  <c:v>295</c:v>
                </c:pt>
                <c:pt idx="3">
                  <c:v>295</c:v>
                </c:pt>
                <c:pt idx="4">
                  <c:v>293</c:v>
                </c:pt>
                <c:pt idx="5">
                  <c:v>294</c:v>
                </c:pt>
                <c:pt idx="6">
                  <c:v>294</c:v>
                </c:pt>
                <c:pt idx="7">
                  <c:v>280</c:v>
                </c:pt>
                <c:pt idx="8">
                  <c:v>283</c:v>
                </c:pt>
                <c:pt idx="9">
                  <c:v>293</c:v>
                </c:pt>
              </c:numCache>
            </c:numRef>
          </c:val>
          <c:smooth val="0"/>
          <c:extLst>
            <c:ext xmlns:c16="http://schemas.microsoft.com/office/drawing/2014/chart" uri="{C3380CC4-5D6E-409C-BE32-E72D297353CC}">
              <c16:uniqueId val="{00000002-98C3-49E1-B264-92EB775DB846}"/>
            </c:ext>
          </c:extLst>
        </c:ser>
        <c:dLbls>
          <c:showLegendKey val="0"/>
          <c:showVal val="0"/>
          <c:showCatName val="0"/>
          <c:showSerName val="0"/>
          <c:showPercent val="0"/>
          <c:showBubbleSize val="0"/>
        </c:dLbls>
        <c:marker val="1"/>
        <c:smooth val="0"/>
        <c:axId val="77623680"/>
        <c:axId val="77625600"/>
      </c:lineChart>
      <c:catAx>
        <c:axId val="77623680"/>
        <c:scaling>
          <c:orientation val="minMax"/>
        </c:scaling>
        <c:delete val="0"/>
        <c:axPos val="b"/>
        <c:numFmt formatCode="General" sourceLinked="1"/>
        <c:majorTickMark val="in"/>
        <c:minorTickMark val="none"/>
        <c:tickLblPos val="nextTo"/>
        <c:spPr>
          <a:noFill/>
          <a:ln w="3175" cap="flat" cmpd="sng" algn="ctr">
            <a:solidFill>
              <a:schemeClr val="tx1"/>
            </a:solidFill>
            <a:round/>
          </a:ln>
          <a:effectLst/>
        </c:spPr>
        <c:txPr>
          <a:bodyPr rot="0" spcFirstLastPara="1" vertOverflow="ellipsis" wrap="square" anchor="ctr" anchorCtr="1"/>
          <a:lstStyle/>
          <a:p>
            <a:pPr>
              <a:defRPr sz="1000" b="0" i="0" u="none" strike="noStrike" kern="1200" cap="all" spc="120" normalizeH="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77625600"/>
        <c:crosses val="autoZero"/>
        <c:auto val="1"/>
        <c:lblAlgn val="ctr"/>
        <c:lblOffset val="100"/>
        <c:tickLblSkip val="1"/>
        <c:tickMarkSkip val="1"/>
        <c:noMultiLvlLbl val="0"/>
      </c:catAx>
      <c:valAx>
        <c:axId val="77625600"/>
        <c:scaling>
          <c:orientation val="minMax"/>
        </c:scaling>
        <c:delete val="0"/>
        <c:axPos val="l"/>
        <c:numFmt formatCode="#,##0_ ;[Red]\-#,##0\ " sourceLinked="1"/>
        <c:majorTickMark val="in"/>
        <c:minorTickMark val="none"/>
        <c:tickLblPos val="nextTo"/>
        <c:spPr>
          <a:noFill/>
          <a:ln w="3175" cap="flat" cmpd="sng" algn="ctr">
            <a:solidFill>
              <a:schemeClr val="tx1"/>
            </a:solidFill>
            <a:round/>
          </a:ln>
          <a:effectLst/>
        </c:spPr>
        <c:txPr>
          <a:bodyPr rot="0" spcFirstLastPara="1" vertOverflow="ellipsis" wrap="square" anchor="ctr" anchorCtr="1"/>
          <a:lstStyle/>
          <a:p>
            <a:pPr>
              <a:defRPr sz="1000" b="0" i="0" u="none" strike="noStrike" kern="1200" normalizeH="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77623680"/>
        <c:crosses val="autoZero"/>
        <c:crossBetween val="between"/>
      </c:valAx>
      <c:spPr>
        <a:noFill/>
        <a:ln>
          <a:noFill/>
        </a:ln>
        <a:effectLst/>
      </c:spPr>
    </c:plotArea>
    <c:legend>
      <c:legendPos val="t"/>
      <c:layout>
        <c:manualLayout>
          <c:xMode val="edge"/>
          <c:yMode val="edge"/>
          <c:x val="0.85962044648413216"/>
          <c:y val="0.21331305733125966"/>
          <c:w val="0.13035326468371111"/>
          <c:h val="0.4329047619047619"/>
        </c:manualLayout>
      </c:layout>
      <c:overlay val="0"/>
      <c:spPr>
        <a:noFill/>
        <a:ln>
          <a:solidFill>
            <a:schemeClr val="tx1"/>
          </a:solidFill>
        </a:ln>
        <a:effectLst/>
      </c:spPr>
      <c:txPr>
        <a:bodyPr rot="0" spcFirstLastPara="1" vertOverflow="ellipsis" vert="horz" wrap="square" anchor="ctr" anchorCtr="1"/>
        <a:lstStyle/>
        <a:p>
          <a:pPr>
            <a:defRPr sz="1000" b="0" i="0" u="none" strike="noStrike" kern="1200" normalizeH="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lt1"/>
    </a:solidFill>
    <a:ln w="3175" cap="flat" cmpd="sng" algn="ctr">
      <a:solidFill>
        <a:schemeClr val="tx1"/>
      </a:solidFill>
      <a:round/>
    </a:ln>
    <a:effectLst/>
  </c:spPr>
  <c:txPr>
    <a:bodyPr/>
    <a:lstStyle/>
    <a:p>
      <a:pPr>
        <a:defRPr sz="1000" normalizeH="0" baseline="0">
          <a:solidFill>
            <a:sysClr val="windowText" lastClr="000000"/>
          </a:solidFill>
          <a:latin typeface="ＭＳ ゴシック" panose="020B0609070205080204" pitchFamily="49" charset="-128"/>
          <a:ea typeface="ＭＳ ゴシック" panose="020B0609070205080204" pitchFamily="49" charset="-128"/>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556444904638091E-2"/>
          <c:y val="6.1495444186831699E-2"/>
          <c:w val="0.73221989849253466"/>
          <c:h val="0.64965843734228934"/>
        </c:manualLayout>
      </c:layout>
      <c:lineChart>
        <c:grouping val="standard"/>
        <c:varyColors val="0"/>
        <c:ser>
          <c:idx val="0"/>
          <c:order val="0"/>
          <c:tx>
            <c:strRef>
              <c:f>'68p'!$H$6</c:f>
              <c:strCache>
                <c:ptCount val="1"/>
                <c:pt idx="0">
                  <c:v>小学校</c:v>
                </c:pt>
              </c:strCache>
            </c:strRef>
          </c:tx>
          <c:spPr>
            <a:ln w="22225" cap="rnd">
              <a:solidFill>
                <a:schemeClr val="tx1"/>
              </a:solidFill>
              <a:prstDash val="solid"/>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'68p'!$I$5:$R$5</c:f>
              <c:strCache>
                <c:ptCount val="10"/>
                <c:pt idx="0">
                  <c:v>平成
22</c:v>
                </c:pt>
                <c:pt idx="1">
                  <c:v>23</c:v>
                </c:pt>
                <c:pt idx="2">
                  <c:v>24</c:v>
                </c:pt>
                <c:pt idx="3">
                  <c:v>25</c:v>
                </c:pt>
                <c:pt idx="4">
                  <c:v>26</c:v>
                </c:pt>
                <c:pt idx="5">
                  <c:v>27</c:v>
                </c:pt>
                <c:pt idx="6">
                  <c:v>28</c:v>
                </c:pt>
                <c:pt idx="7">
                  <c:v>29</c:v>
                </c:pt>
                <c:pt idx="8">
                  <c:v>30</c:v>
                </c:pt>
                <c:pt idx="9">
                  <c:v>令和
元</c:v>
                </c:pt>
              </c:strCache>
            </c:strRef>
          </c:cat>
          <c:val>
            <c:numRef>
              <c:f>'68p'!$I$6:$R$6</c:f>
              <c:numCache>
                <c:formatCode>#,##0_);[Red]\(#,##0\)</c:formatCode>
                <c:ptCount val="10"/>
                <c:pt idx="0">
                  <c:v>71</c:v>
                </c:pt>
                <c:pt idx="1">
                  <c:v>69</c:v>
                </c:pt>
                <c:pt idx="2">
                  <c:v>64</c:v>
                </c:pt>
                <c:pt idx="3">
                  <c:v>60</c:v>
                </c:pt>
                <c:pt idx="4">
                  <c:v>78</c:v>
                </c:pt>
                <c:pt idx="5">
                  <c:v>102</c:v>
                </c:pt>
                <c:pt idx="6">
                  <c:v>97</c:v>
                </c:pt>
                <c:pt idx="7">
                  <c:v>91</c:v>
                </c:pt>
                <c:pt idx="8">
                  <c:v>129</c:v>
                </c:pt>
                <c:pt idx="9">
                  <c:v>151</c:v>
                </c:pt>
              </c:numCache>
            </c:numRef>
          </c:val>
          <c:smooth val="0"/>
          <c:extLst>
            <c:ext xmlns:c16="http://schemas.microsoft.com/office/drawing/2014/chart" uri="{C3380CC4-5D6E-409C-BE32-E72D297353CC}">
              <c16:uniqueId val="{00000000-0034-460E-8673-C87FD89E1AF9}"/>
            </c:ext>
          </c:extLst>
        </c:ser>
        <c:ser>
          <c:idx val="1"/>
          <c:order val="1"/>
          <c:tx>
            <c:strRef>
              <c:f>'68p'!$H$7</c:f>
              <c:strCache>
                <c:ptCount val="1"/>
                <c:pt idx="0">
                  <c:v>中学校</c:v>
                </c:pt>
              </c:strCache>
            </c:strRef>
          </c:tx>
          <c:spPr>
            <a:ln w="22225" cap="rnd">
              <a:solidFill>
                <a:srgbClr val="FF0000"/>
              </a:solidFill>
              <a:prstDash val="dash"/>
              <a:round/>
            </a:ln>
            <a:effectLst/>
          </c:spPr>
          <c:marker>
            <c:symbol val="circle"/>
            <c:size val="5"/>
            <c:spPr>
              <a:solidFill>
                <a:schemeClr val="bg1"/>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ea"/>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'68p'!$I$5:$R$5</c:f>
              <c:strCache>
                <c:ptCount val="10"/>
                <c:pt idx="0">
                  <c:v>平成
22</c:v>
                </c:pt>
                <c:pt idx="1">
                  <c:v>23</c:v>
                </c:pt>
                <c:pt idx="2">
                  <c:v>24</c:v>
                </c:pt>
                <c:pt idx="3">
                  <c:v>25</c:v>
                </c:pt>
                <c:pt idx="4">
                  <c:v>26</c:v>
                </c:pt>
                <c:pt idx="5">
                  <c:v>27</c:v>
                </c:pt>
                <c:pt idx="6">
                  <c:v>28</c:v>
                </c:pt>
                <c:pt idx="7">
                  <c:v>29</c:v>
                </c:pt>
                <c:pt idx="8">
                  <c:v>30</c:v>
                </c:pt>
                <c:pt idx="9">
                  <c:v>令和
元</c:v>
                </c:pt>
              </c:strCache>
            </c:strRef>
          </c:cat>
          <c:val>
            <c:numRef>
              <c:f>'68p'!$I$7:$R$7</c:f>
              <c:numCache>
                <c:formatCode>#,##0_);[Red]\(#,##0\)</c:formatCode>
                <c:ptCount val="10"/>
                <c:pt idx="0">
                  <c:v>282</c:v>
                </c:pt>
                <c:pt idx="1">
                  <c:v>262</c:v>
                </c:pt>
                <c:pt idx="2">
                  <c:v>205</c:v>
                </c:pt>
                <c:pt idx="3">
                  <c:v>193</c:v>
                </c:pt>
                <c:pt idx="4">
                  <c:v>275</c:v>
                </c:pt>
                <c:pt idx="5">
                  <c:v>331</c:v>
                </c:pt>
                <c:pt idx="6">
                  <c:v>324</c:v>
                </c:pt>
                <c:pt idx="7">
                  <c:v>336</c:v>
                </c:pt>
                <c:pt idx="8">
                  <c:v>393</c:v>
                </c:pt>
                <c:pt idx="9">
                  <c:v>385</c:v>
                </c:pt>
              </c:numCache>
            </c:numRef>
          </c:val>
          <c:smooth val="0"/>
          <c:extLst>
            <c:ext xmlns:c16="http://schemas.microsoft.com/office/drawing/2014/chart" uri="{C3380CC4-5D6E-409C-BE32-E72D297353CC}">
              <c16:uniqueId val="{00000001-0034-460E-8673-C87FD89E1AF9}"/>
            </c:ext>
          </c:extLst>
        </c:ser>
        <c:dLbls>
          <c:showLegendKey val="0"/>
          <c:showVal val="0"/>
          <c:showCatName val="0"/>
          <c:showSerName val="0"/>
          <c:showPercent val="0"/>
          <c:showBubbleSize val="0"/>
        </c:dLbls>
        <c:marker val="1"/>
        <c:smooth val="0"/>
        <c:axId val="689176760"/>
        <c:axId val="689183320"/>
      </c:lineChart>
      <c:catAx>
        <c:axId val="689176760"/>
        <c:scaling>
          <c:orientation val="minMax"/>
        </c:scaling>
        <c:delete val="0"/>
        <c:axPos val="b"/>
        <c:numFmt formatCode="General" sourceLinked="1"/>
        <c:majorTickMark val="in"/>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89183320"/>
        <c:crosses val="autoZero"/>
        <c:auto val="1"/>
        <c:lblAlgn val="ctr"/>
        <c:lblOffset val="100"/>
        <c:tickLblSkip val="1"/>
        <c:noMultiLvlLbl val="0"/>
      </c:catAx>
      <c:valAx>
        <c:axId val="689183320"/>
        <c:scaling>
          <c:orientation val="minMax"/>
        </c:scaling>
        <c:delete val="0"/>
        <c:axPos val="l"/>
        <c:majorGridlines>
          <c:spPr>
            <a:ln w="9525" cap="flat" cmpd="sng" algn="ctr">
              <a:noFill/>
              <a:round/>
            </a:ln>
            <a:effectLst/>
          </c:spPr>
        </c:majorGridlines>
        <c:numFmt formatCode="#,##0_);[Red]\(#,##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89176760"/>
        <c:crosses val="autoZero"/>
        <c:crossBetween val="between"/>
      </c:valAx>
      <c:spPr>
        <a:noFill/>
        <a:ln>
          <a:noFill/>
        </a:ln>
        <a:effectLst/>
      </c:spPr>
    </c:plotArea>
    <c:legend>
      <c:legendPos val="r"/>
      <c:layout>
        <c:manualLayout>
          <c:xMode val="edge"/>
          <c:yMode val="edge"/>
          <c:x val="0.83641292227728237"/>
          <c:y val="0.29944011413413579"/>
          <c:w val="0.1458487198973627"/>
          <c:h val="0.3004904228659166"/>
        </c:manualLayout>
      </c:layout>
      <c:overlay val="0"/>
      <c:spPr>
        <a:noFill/>
        <a:ln>
          <a:solidFill>
            <a:sysClr val="windowText" lastClr="000000"/>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31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27373246028961E-2"/>
          <c:y val="6.1495444186831699E-2"/>
          <c:w val="0.73024897015114387"/>
          <c:h val="0.63629168361630684"/>
        </c:manualLayout>
      </c:layout>
      <c:lineChart>
        <c:grouping val="standard"/>
        <c:varyColors val="0"/>
        <c:ser>
          <c:idx val="0"/>
          <c:order val="0"/>
          <c:tx>
            <c:strRef>
              <c:f>'68p'!$H$12</c:f>
              <c:strCache>
                <c:ptCount val="1"/>
                <c:pt idx="0">
                  <c:v>小学校</c:v>
                </c:pt>
              </c:strCache>
            </c:strRef>
          </c:tx>
          <c:spPr>
            <a:ln w="22225" cap="rnd">
              <a:solidFill>
                <a:schemeClr val="tx1"/>
              </a:solidFill>
              <a:prstDash val="solid"/>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'68p'!$I$11:$R$11</c:f>
              <c:strCache>
                <c:ptCount val="10"/>
                <c:pt idx="0">
                  <c:v>平成
22</c:v>
                </c:pt>
                <c:pt idx="1">
                  <c:v>23</c:v>
                </c:pt>
                <c:pt idx="2">
                  <c:v>24</c:v>
                </c:pt>
                <c:pt idx="3">
                  <c:v>25</c:v>
                </c:pt>
                <c:pt idx="4">
                  <c:v>26</c:v>
                </c:pt>
                <c:pt idx="5">
                  <c:v>27</c:v>
                </c:pt>
                <c:pt idx="6">
                  <c:v>28</c:v>
                </c:pt>
                <c:pt idx="7">
                  <c:v>29</c:v>
                </c:pt>
                <c:pt idx="8">
                  <c:v>30</c:v>
                </c:pt>
                <c:pt idx="9">
                  <c:v>令和
元</c:v>
                </c:pt>
              </c:strCache>
            </c:strRef>
          </c:cat>
          <c:val>
            <c:numRef>
              <c:f>'68p'!$I$12:$R$12</c:f>
              <c:numCache>
                <c:formatCode>#,##0.00_);[Red]\(#,##0.00\)</c:formatCode>
                <c:ptCount val="10"/>
                <c:pt idx="0">
                  <c:v>0.34</c:v>
                </c:pt>
                <c:pt idx="1">
                  <c:v>0.34</c:v>
                </c:pt>
                <c:pt idx="2">
                  <c:v>0.32</c:v>
                </c:pt>
                <c:pt idx="3">
                  <c:v>0.3</c:v>
                </c:pt>
                <c:pt idx="4">
                  <c:v>0.38</c:v>
                </c:pt>
                <c:pt idx="5">
                  <c:v>0.51</c:v>
                </c:pt>
                <c:pt idx="6">
                  <c:v>0.48</c:v>
                </c:pt>
                <c:pt idx="7">
                  <c:v>0.45</c:v>
                </c:pt>
                <c:pt idx="8">
                  <c:v>0.63</c:v>
                </c:pt>
                <c:pt idx="9">
                  <c:v>0.73</c:v>
                </c:pt>
              </c:numCache>
            </c:numRef>
          </c:val>
          <c:smooth val="0"/>
          <c:extLst>
            <c:ext xmlns:c16="http://schemas.microsoft.com/office/drawing/2014/chart" uri="{C3380CC4-5D6E-409C-BE32-E72D297353CC}">
              <c16:uniqueId val="{00000000-528F-440D-908E-F300E726D65A}"/>
            </c:ext>
          </c:extLst>
        </c:ser>
        <c:ser>
          <c:idx val="1"/>
          <c:order val="1"/>
          <c:tx>
            <c:strRef>
              <c:f>'68p'!$H$13</c:f>
              <c:strCache>
                <c:ptCount val="1"/>
                <c:pt idx="0">
                  <c:v>中学校</c:v>
                </c:pt>
              </c:strCache>
            </c:strRef>
          </c:tx>
          <c:spPr>
            <a:ln w="22225" cap="rnd">
              <a:solidFill>
                <a:srgbClr val="FF0000"/>
              </a:solidFill>
              <a:prstDash val="dash"/>
              <a:round/>
            </a:ln>
            <a:effectLst/>
          </c:spPr>
          <c:marker>
            <c:symbol val="circle"/>
            <c:size val="5"/>
            <c:spPr>
              <a:solidFill>
                <a:schemeClr val="bg1"/>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'68p'!$I$11:$R$11</c:f>
              <c:strCache>
                <c:ptCount val="10"/>
                <c:pt idx="0">
                  <c:v>平成
22</c:v>
                </c:pt>
                <c:pt idx="1">
                  <c:v>23</c:v>
                </c:pt>
                <c:pt idx="2">
                  <c:v>24</c:v>
                </c:pt>
                <c:pt idx="3">
                  <c:v>25</c:v>
                </c:pt>
                <c:pt idx="4">
                  <c:v>26</c:v>
                </c:pt>
                <c:pt idx="5">
                  <c:v>27</c:v>
                </c:pt>
                <c:pt idx="6">
                  <c:v>28</c:v>
                </c:pt>
                <c:pt idx="7">
                  <c:v>29</c:v>
                </c:pt>
                <c:pt idx="8">
                  <c:v>30</c:v>
                </c:pt>
                <c:pt idx="9">
                  <c:v>令和
元</c:v>
                </c:pt>
              </c:strCache>
            </c:strRef>
          </c:cat>
          <c:val>
            <c:numRef>
              <c:f>'68p'!$I$13:$R$13</c:f>
              <c:numCache>
                <c:formatCode>#,##0.00_);[Red]\(#,##0.00\)</c:formatCode>
                <c:ptCount val="10"/>
                <c:pt idx="0">
                  <c:v>3.14</c:v>
                </c:pt>
                <c:pt idx="1">
                  <c:v>2.87</c:v>
                </c:pt>
                <c:pt idx="2">
                  <c:v>2.27</c:v>
                </c:pt>
                <c:pt idx="3">
                  <c:v>2.14</c:v>
                </c:pt>
                <c:pt idx="4">
                  <c:v>3.06</c:v>
                </c:pt>
                <c:pt idx="5">
                  <c:v>3.71</c:v>
                </c:pt>
                <c:pt idx="6">
                  <c:v>3.55</c:v>
                </c:pt>
                <c:pt idx="7">
                  <c:v>3.89</c:v>
                </c:pt>
                <c:pt idx="8">
                  <c:v>4.62</c:v>
                </c:pt>
                <c:pt idx="9">
                  <c:v>4.55</c:v>
                </c:pt>
              </c:numCache>
            </c:numRef>
          </c:val>
          <c:smooth val="0"/>
          <c:extLst>
            <c:ext xmlns:c16="http://schemas.microsoft.com/office/drawing/2014/chart" uri="{C3380CC4-5D6E-409C-BE32-E72D297353CC}">
              <c16:uniqueId val="{00000001-528F-440D-908E-F300E726D65A}"/>
            </c:ext>
          </c:extLst>
        </c:ser>
        <c:dLbls>
          <c:showLegendKey val="0"/>
          <c:showVal val="0"/>
          <c:showCatName val="0"/>
          <c:showSerName val="0"/>
          <c:showPercent val="0"/>
          <c:showBubbleSize val="0"/>
        </c:dLbls>
        <c:marker val="1"/>
        <c:smooth val="0"/>
        <c:axId val="689176760"/>
        <c:axId val="689183320"/>
      </c:lineChart>
      <c:catAx>
        <c:axId val="689176760"/>
        <c:scaling>
          <c:orientation val="minMax"/>
        </c:scaling>
        <c:delete val="0"/>
        <c:axPos val="b"/>
        <c:numFmt formatCode="General" sourceLinked="1"/>
        <c:majorTickMark val="in"/>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89183320"/>
        <c:crosses val="autoZero"/>
        <c:auto val="1"/>
        <c:lblAlgn val="ctr"/>
        <c:lblOffset val="100"/>
        <c:tickLblSkip val="1"/>
        <c:noMultiLvlLbl val="0"/>
      </c:catAx>
      <c:valAx>
        <c:axId val="689183320"/>
        <c:scaling>
          <c:orientation val="minMax"/>
        </c:scaling>
        <c:delete val="0"/>
        <c:axPos val="l"/>
        <c:majorGridlines>
          <c:spPr>
            <a:ln w="9525" cap="flat" cmpd="sng" algn="ctr">
              <a:noFill/>
              <a:round/>
            </a:ln>
            <a:effectLst/>
          </c:spPr>
        </c:majorGridlines>
        <c:numFmt formatCode="#,##0.00_);[Red]\(#,##0.0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89176760"/>
        <c:crosses val="autoZero"/>
        <c:crossBetween val="between"/>
      </c:valAx>
      <c:spPr>
        <a:noFill/>
        <a:ln>
          <a:noFill/>
        </a:ln>
        <a:effectLst/>
      </c:spPr>
    </c:plotArea>
    <c:legend>
      <c:legendPos val="r"/>
      <c:layout>
        <c:manualLayout>
          <c:xMode val="edge"/>
          <c:yMode val="edge"/>
          <c:x val="0.83641292227728237"/>
          <c:y val="0.29944011413413579"/>
          <c:w val="0.1458487198973627"/>
          <c:h val="0.3004904228659166"/>
        </c:manualLayout>
      </c:layout>
      <c:overlay val="0"/>
      <c:spPr>
        <a:noFill/>
        <a:ln>
          <a:solidFill>
            <a:sysClr val="windowText" lastClr="000000"/>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31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06682130370603"/>
          <c:y val="0.16212095406674473"/>
          <c:w val="0.7523707633139346"/>
          <c:h val="0.78841306256048238"/>
        </c:manualLayout>
      </c:layout>
      <c:barChart>
        <c:barDir val="bar"/>
        <c:grouping val="clustered"/>
        <c:varyColors val="0"/>
        <c:ser>
          <c:idx val="0"/>
          <c:order val="0"/>
          <c:tx>
            <c:strRef>
              <c:f>'4p'!$J$30</c:f>
              <c:strCache>
                <c:ptCount val="1"/>
                <c:pt idx="0">
                  <c:v>人員</c:v>
                </c:pt>
              </c:strCache>
            </c:strRef>
          </c:tx>
          <c:spPr>
            <a:no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'4p'!$I$31:$I$41</c:f>
              <c:strCache>
                <c:ptCount val="11"/>
                <c:pt idx="0">
                  <c:v>中国</c:v>
                </c:pt>
                <c:pt idx="1">
                  <c:v>韓国・朝鮮</c:v>
                </c:pt>
                <c:pt idx="2">
                  <c:v>フィリピン</c:v>
                </c:pt>
                <c:pt idx="3">
                  <c:v>ベトナム</c:v>
                </c:pt>
                <c:pt idx="4">
                  <c:v>ネパール</c:v>
                </c:pt>
                <c:pt idx="5">
                  <c:v>バングラデシュ</c:v>
                </c:pt>
                <c:pt idx="6">
                  <c:v>台湾</c:v>
                </c:pt>
                <c:pt idx="7">
                  <c:v>ミャンマー</c:v>
                </c:pt>
                <c:pt idx="8">
                  <c:v>タイ</c:v>
                </c:pt>
                <c:pt idx="9">
                  <c:v>米国</c:v>
                </c:pt>
                <c:pt idx="10">
                  <c:v>その他</c:v>
                </c:pt>
              </c:strCache>
            </c:strRef>
          </c:cat>
          <c:val>
            <c:numRef>
              <c:f>'4p'!$J$31:$J$41</c:f>
              <c:numCache>
                <c:formatCode>#,##0_);[Red]\(#,##0\)</c:formatCode>
                <c:ptCount val="11"/>
                <c:pt idx="0">
                  <c:v>11432</c:v>
                </c:pt>
                <c:pt idx="1">
                  <c:v>3274</c:v>
                </c:pt>
                <c:pt idx="2">
                  <c:v>1602</c:v>
                </c:pt>
                <c:pt idx="3" formatCode="#,##0">
                  <c:v>1407</c:v>
                </c:pt>
                <c:pt idx="4" formatCode="General">
                  <c:v>946</c:v>
                </c:pt>
                <c:pt idx="5" formatCode="General">
                  <c:v>694</c:v>
                </c:pt>
                <c:pt idx="6" formatCode="General">
                  <c:v>431</c:v>
                </c:pt>
                <c:pt idx="7" formatCode="General">
                  <c:v>262</c:v>
                </c:pt>
                <c:pt idx="8" formatCode="General">
                  <c:v>260</c:v>
                </c:pt>
                <c:pt idx="9" formatCode="General">
                  <c:v>191</c:v>
                </c:pt>
                <c:pt idx="10">
                  <c:v>1687</c:v>
                </c:pt>
              </c:numCache>
            </c:numRef>
          </c:val>
          <c:extLst>
            <c:ext xmlns:c16="http://schemas.microsoft.com/office/drawing/2014/chart" uri="{C3380CC4-5D6E-409C-BE32-E72D297353CC}">
              <c16:uniqueId val="{00000000-942C-4E5E-A867-C9DFE60C212F}"/>
            </c:ext>
          </c:extLst>
        </c:ser>
        <c:dLbls>
          <c:showLegendKey val="0"/>
          <c:showVal val="0"/>
          <c:showCatName val="0"/>
          <c:showSerName val="0"/>
          <c:showPercent val="0"/>
          <c:showBubbleSize val="0"/>
        </c:dLbls>
        <c:gapWidth val="100"/>
        <c:axId val="312436352"/>
        <c:axId val="312439960"/>
      </c:barChart>
      <c:catAx>
        <c:axId val="312436352"/>
        <c:scaling>
          <c:orientation val="maxMin"/>
        </c:scaling>
        <c:delete val="0"/>
        <c:axPos val="l"/>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312439960"/>
        <c:crosses val="autoZero"/>
        <c:auto val="1"/>
        <c:lblAlgn val="ctr"/>
        <c:lblOffset val="100"/>
        <c:noMultiLvlLbl val="0"/>
      </c:catAx>
      <c:valAx>
        <c:axId val="312439960"/>
        <c:scaling>
          <c:orientation val="minMax"/>
        </c:scaling>
        <c:delete val="0"/>
        <c:axPos val="t"/>
        <c:majorGridlines>
          <c:spPr>
            <a:ln w="9525" cap="flat" cmpd="sng" algn="ctr">
              <a:noFill/>
              <a:round/>
            </a:ln>
            <a:effectLst/>
          </c:spPr>
        </c:majorGridlines>
        <c:numFmt formatCode="#,##0_);[Red]\(#,##0\)" sourceLinked="1"/>
        <c:majorTickMark val="in"/>
        <c:minorTickMark val="none"/>
        <c:tickLblPos val="nextTo"/>
        <c:spPr>
          <a:noFill/>
          <a:ln w="9525">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312436352"/>
        <c:crosses val="autoZero"/>
        <c:crossBetween val="between"/>
      </c:valAx>
      <c:spPr>
        <a:noFill/>
        <a:ln>
          <a:noFill/>
        </a:ln>
        <a:effectLst/>
      </c:spPr>
    </c:plotArea>
    <c:plotVisOnly val="1"/>
    <c:dispBlanksAs val="gap"/>
    <c:showDLblsOverMax val="0"/>
  </c:chart>
  <c:spPr>
    <a:solidFill>
      <a:schemeClr val="bg1"/>
    </a:solidFill>
    <a:ln w="31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7197549770292"/>
          <c:y val="0.11896873327727238"/>
          <c:w val="0.74715894572276442"/>
          <c:h val="0.86432484774354679"/>
        </c:manualLayout>
      </c:layout>
      <c:barChart>
        <c:barDir val="bar"/>
        <c:grouping val="clustered"/>
        <c:varyColors val="0"/>
        <c:ser>
          <c:idx val="0"/>
          <c:order val="0"/>
          <c:tx>
            <c:strRef>
              <c:f>'5p'!$K$6</c:f>
              <c:strCache>
                <c:ptCount val="1"/>
                <c:pt idx="0">
                  <c:v>世帯数</c:v>
                </c:pt>
              </c:strCache>
            </c:strRef>
          </c:tx>
          <c:spPr>
            <a:pattFill prst="pct10">
              <a:fgClr>
                <a:srgbClr val="FF0000"/>
              </a:fgClr>
              <a:bgClr>
                <a:schemeClr val="bg1"/>
              </a:bgClr>
            </a:pattFill>
            <a:ln w="9525" cap="flat" cmpd="sng" algn="ctr">
              <a:solidFill>
                <a:srgbClr val="FF0000"/>
              </a:solidFill>
              <a:round/>
            </a:ln>
            <a:effectLst>
              <a:outerShdw blurRad="40000" dist="20000" dir="5400000" rotWithShape="0">
                <a:srgbClr val="000000">
                  <a:alpha val="38000"/>
                </a:srgbClr>
              </a:outerShdw>
            </a:effectLst>
          </c:spPr>
          <c:invertIfNegative val="0"/>
          <c:dLbls>
            <c:dLbl>
              <c:idx val="0"/>
              <c:layout>
                <c:manualLayout>
                  <c:x val="0"/>
                  <c:y val="5.637773079633596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C3E-4606-949B-67A56F31D05D}"/>
                </c:ext>
              </c:extLst>
            </c:dLbl>
            <c:dLbl>
              <c:idx val="1"/>
              <c:layout>
                <c:manualLayout>
                  <c:x val="0"/>
                  <c:y val="5.6377730796335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C3E-4606-949B-67A56F31D05D}"/>
                </c:ext>
              </c:extLst>
            </c:dLbl>
            <c:dLbl>
              <c:idx val="2"/>
              <c:layout>
                <c:manualLayout>
                  <c:x val="0"/>
                  <c:y val="5.6377730796335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C3E-4606-949B-67A56F31D05D}"/>
                </c:ext>
              </c:extLst>
            </c:dLbl>
            <c:dLbl>
              <c:idx val="3"/>
              <c:layout>
                <c:manualLayout>
                  <c:x val="0"/>
                  <c:y val="8.45665961945031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C3E-4606-949B-67A56F31D05D}"/>
                </c:ext>
              </c:extLst>
            </c:dLbl>
            <c:dLbl>
              <c:idx val="4"/>
              <c:layout>
                <c:manualLayout>
                  <c:x val="0"/>
                  <c:y val="5.6377730796335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C3E-4606-949B-67A56F31D05D}"/>
                </c:ext>
              </c:extLst>
            </c:dLbl>
            <c:dLbl>
              <c:idx val="5"/>
              <c:layout>
                <c:manualLayout>
                  <c:x val="-7.1873455052626838E-17"/>
                  <c:y val="5.637773079633648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C3E-4606-949B-67A56F31D05D}"/>
                </c:ext>
              </c:extLst>
            </c:dLbl>
            <c:dLbl>
              <c:idx val="6"/>
              <c:layout>
                <c:manualLayout>
                  <c:x val="-7.1873455052626838E-17"/>
                  <c:y val="5.6377730796335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C3E-4606-949B-67A56F31D05D}"/>
                </c:ext>
              </c:extLst>
            </c:dLbl>
            <c:dLbl>
              <c:idx val="7"/>
              <c:layout>
                <c:manualLayout>
                  <c:x val="-7.1873455052626838E-17"/>
                  <c:y val="5.637995039203712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C3E-4606-949B-67A56F31D05D}"/>
                </c:ext>
              </c:extLst>
            </c:dLbl>
            <c:dLbl>
              <c:idx val="8"/>
              <c:layout>
                <c:manualLayout>
                  <c:x val="0"/>
                  <c:y val="5.638882877483866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C3E-4606-949B-67A56F31D05D}"/>
                </c:ext>
              </c:extLst>
            </c:dLbl>
            <c:dLbl>
              <c:idx val="9"/>
              <c:layout>
                <c:manualLayout>
                  <c:x val="0"/>
                  <c:y val="5.637995039203608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C3E-4606-949B-67A56F31D05D}"/>
                </c:ext>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'5p'!$J$7:$J$16</c:f>
              <c:strCache>
                <c:ptCount val="10"/>
                <c:pt idx="0">
                  <c:v>平成24</c:v>
                </c:pt>
                <c:pt idx="1">
                  <c:v>25</c:v>
                </c:pt>
                <c:pt idx="2">
                  <c:v>26</c:v>
                </c:pt>
                <c:pt idx="3">
                  <c:v>27</c:v>
                </c:pt>
                <c:pt idx="4">
                  <c:v>28</c:v>
                </c:pt>
                <c:pt idx="5">
                  <c:v>29</c:v>
                </c:pt>
                <c:pt idx="6">
                  <c:v>30</c:v>
                </c:pt>
                <c:pt idx="7">
                  <c:v>31</c:v>
                </c:pt>
                <c:pt idx="8">
                  <c:v>令和2</c:v>
                </c:pt>
                <c:pt idx="9">
                  <c:v>3</c:v>
                </c:pt>
              </c:strCache>
            </c:strRef>
          </c:cat>
          <c:val>
            <c:numRef>
              <c:f>'5p'!$K$7:$K$16</c:f>
              <c:numCache>
                <c:formatCode>#,##0_);[Red]\(#,##0\)</c:formatCode>
                <c:ptCount val="10"/>
                <c:pt idx="0">
                  <c:v>207050</c:v>
                </c:pt>
                <c:pt idx="1">
                  <c:v>213977</c:v>
                </c:pt>
                <c:pt idx="2">
                  <c:v>216388</c:v>
                </c:pt>
                <c:pt idx="3">
                  <c:v>219332</c:v>
                </c:pt>
                <c:pt idx="4">
                  <c:v>222921</c:v>
                </c:pt>
                <c:pt idx="5">
                  <c:v>227222</c:v>
                </c:pt>
                <c:pt idx="6">
                  <c:v>231093</c:v>
                </c:pt>
                <c:pt idx="7">
                  <c:v>234549</c:v>
                </c:pt>
                <c:pt idx="8">
                  <c:v>237862</c:v>
                </c:pt>
                <c:pt idx="9">
                  <c:v>239400</c:v>
                </c:pt>
              </c:numCache>
            </c:numRef>
          </c:val>
          <c:extLst>
            <c:ext xmlns:c16="http://schemas.microsoft.com/office/drawing/2014/chart" uri="{C3380CC4-5D6E-409C-BE32-E72D297353CC}">
              <c16:uniqueId val="{0000000A-7C3E-4606-949B-67A56F31D05D}"/>
            </c:ext>
          </c:extLst>
        </c:ser>
        <c:ser>
          <c:idx val="1"/>
          <c:order val="1"/>
          <c:tx>
            <c:strRef>
              <c:f>'5p'!$L$6</c:f>
              <c:strCache>
                <c:ptCount val="1"/>
                <c:pt idx="0">
                  <c:v>人口</c:v>
                </c:pt>
              </c:strCache>
            </c:strRef>
          </c:tx>
          <c:spPr>
            <a:solidFill>
              <a:schemeClr val="bg1"/>
            </a:solidFill>
            <a:ln w="9525" cap="flat" cmpd="sng" algn="ctr">
              <a:solidFill>
                <a:schemeClr val="tx1"/>
              </a:solidFill>
              <a:round/>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'5p'!$J$7:$J$16</c:f>
              <c:strCache>
                <c:ptCount val="10"/>
                <c:pt idx="0">
                  <c:v>平成24</c:v>
                </c:pt>
                <c:pt idx="1">
                  <c:v>25</c:v>
                </c:pt>
                <c:pt idx="2">
                  <c:v>26</c:v>
                </c:pt>
                <c:pt idx="3">
                  <c:v>27</c:v>
                </c:pt>
                <c:pt idx="4">
                  <c:v>28</c:v>
                </c:pt>
                <c:pt idx="5">
                  <c:v>29</c:v>
                </c:pt>
                <c:pt idx="6">
                  <c:v>30</c:v>
                </c:pt>
                <c:pt idx="7">
                  <c:v>31</c:v>
                </c:pt>
                <c:pt idx="8">
                  <c:v>令和2</c:v>
                </c:pt>
                <c:pt idx="9">
                  <c:v>3</c:v>
                </c:pt>
              </c:strCache>
            </c:strRef>
          </c:cat>
          <c:val>
            <c:numRef>
              <c:f>'5p'!$L$7:$L$16</c:f>
              <c:numCache>
                <c:formatCode>#,##0_);[Red]\(#,##0\)</c:formatCode>
                <c:ptCount val="10"/>
                <c:pt idx="0">
                  <c:v>434112</c:v>
                </c:pt>
                <c:pt idx="1">
                  <c:v>446612</c:v>
                </c:pt>
                <c:pt idx="2">
                  <c:v>448680</c:v>
                </c:pt>
                <c:pt idx="3">
                  <c:v>450838</c:v>
                </c:pt>
                <c:pt idx="4">
                  <c:v>453734</c:v>
                </c:pt>
                <c:pt idx="5">
                  <c:v>457927</c:v>
                </c:pt>
                <c:pt idx="6">
                  <c:v>461060</c:v>
                </c:pt>
                <c:pt idx="7">
                  <c:v>463099</c:v>
                </c:pt>
                <c:pt idx="8">
                  <c:v>465079</c:v>
                </c:pt>
                <c:pt idx="9">
                  <c:v>463176</c:v>
                </c:pt>
              </c:numCache>
            </c:numRef>
          </c:val>
          <c:extLst>
            <c:ext xmlns:c16="http://schemas.microsoft.com/office/drawing/2014/chart" uri="{C3380CC4-5D6E-409C-BE32-E72D297353CC}">
              <c16:uniqueId val="{0000000B-7C3E-4606-949B-67A56F31D05D}"/>
            </c:ext>
          </c:extLst>
        </c:ser>
        <c:dLbls>
          <c:dLblPos val="inEnd"/>
          <c:showLegendKey val="0"/>
          <c:showVal val="1"/>
          <c:showCatName val="0"/>
          <c:showSerName val="0"/>
          <c:showPercent val="0"/>
          <c:showBubbleSize val="0"/>
        </c:dLbls>
        <c:gapWidth val="100"/>
        <c:axId val="642822256"/>
        <c:axId val="642826176"/>
      </c:barChart>
      <c:catAx>
        <c:axId val="642822256"/>
        <c:scaling>
          <c:orientation val="maxMin"/>
        </c:scaling>
        <c:delete val="0"/>
        <c:axPos val="l"/>
        <c:title>
          <c:tx>
            <c:rich>
              <a:bodyPr rot="-54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r>
                  <a:rPr lang="ja-JP"/>
                  <a:t>
</a:t>
                </a:r>
              </a:p>
            </c:rich>
          </c:tx>
          <c:layout>
            <c:manualLayout>
              <c:xMode val="edge"/>
              <c:yMode val="edge"/>
              <c:x val="7.6570210994232257E-3"/>
              <c:y val="0.5322196143751261"/>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ja-JP"/>
            </a:p>
          </c:txPr>
        </c:title>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42826176"/>
        <c:crosses val="autoZero"/>
        <c:auto val="1"/>
        <c:lblAlgn val="ctr"/>
        <c:lblOffset val="100"/>
        <c:tickLblSkip val="1"/>
        <c:tickMarkSkip val="1"/>
        <c:noMultiLvlLbl val="0"/>
      </c:catAx>
      <c:valAx>
        <c:axId val="642826176"/>
        <c:scaling>
          <c:orientation val="minMax"/>
        </c:scaling>
        <c:delete val="0"/>
        <c:axPos val="t"/>
        <c:numFmt formatCode="#,##0_);[Red]\(#,##0\)" sourceLinked="1"/>
        <c:majorTickMark val="in"/>
        <c:minorTickMark val="none"/>
        <c:tickLblPos val="nextTo"/>
        <c:spPr>
          <a:noFill/>
          <a:ln>
            <a:solidFill>
              <a:schemeClr val="tx1"/>
            </a:solidFill>
          </a:ln>
          <a:effectLst/>
        </c:spPr>
        <c:txPr>
          <a:bodyPr rot="0" spcFirstLastPara="1" vertOverflow="ellipsis"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42822256"/>
        <c:crosses val="autoZero"/>
        <c:crossBetween val="between"/>
        <c:majorUnit val="100000"/>
      </c:valAx>
      <c:spPr>
        <a:noFill/>
        <a:ln>
          <a:noFill/>
        </a:ln>
        <a:effectLst/>
      </c:spPr>
    </c:plotArea>
    <c:legend>
      <c:legendPos val="b"/>
      <c:layout>
        <c:manualLayout>
          <c:xMode val="edge"/>
          <c:yMode val="edge"/>
          <c:x val="0.86236192500543707"/>
          <c:y val="0.14847186495702999"/>
          <c:w val="0.12859914184130433"/>
          <c:h val="0.13213563949326629"/>
        </c:manualLayout>
      </c:layout>
      <c:overlay val="0"/>
      <c:spPr>
        <a:noFill/>
        <a:ln w="3175">
          <a:solidFill>
            <a:schemeClr val="tx1"/>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3175" cap="flat" cmpd="sng" algn="ctr">
      <a:solidFill>
        <a:schemeClr val="tx1"/>
      </a:solidFill>
      <a:round/>
    </a:ln>
    <a:effectLst/>
  </c:spPr>
  <c:txPr>
    <a:bodyPr/>
    <a:lstStyle/>
    <a:p>
      <a:pPr>
        <a:defRPr>
          <a:solidFill>
            <a:sysClr val="windowText" lastClr="000000"/>
          </a:solidFill>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92024539877307E-2"/>
          <c:y val="2.6388867338148801E-2"/>
          <c:w val="0.83128834355828218"/>
          <c:h val="0.89903846153846156"/>
        </c:manualLayout>
      </c:layout>
      <c:barChart>
        <c:barDir val="bar"/>
        <c:grouping val="clustered"/>
        <c:varyColors val="0"/>
        <c:ser>
          <c:idx val="0"/>
          <c:order val="0"/>
          <c:tx>
            <c:strRef>
              <c:f>'5p'!$K$21</c:f>
              <c:strCache>
                <c:ptCount val="1"/>
                <c:pt idx="0">
                  <c:v>男</c:v>
                </c:pt>
              </c:strCache>
            </c:strRef>
          </c:tx>
          <c:spPr>
            <a:solidFill>
              <a:schemeClr val="bg1"/>
            </a:solidFill>
            <a:ln w="12700">
              <a:solidFill>
                <a:srgbClr val="000000"/>
              </a:solidFill>
              <a:prstDash val="solid"/>
            </a:ln>
          </c:spPr>
          <c:invertIfNegative val="0"/>
          <c:dPt>
            <c:idx val="3"/>
            <c:invertIfNegative val="0"/>
            <c:bubble3D val="0"/>
            <c:extLst>
              <c:ext xmlns:c16="http://schemas.microsoft.com/office/drawing/2014/chart" uri="{C3380CC4-5D6E-409C-BE32-E72D297353CC}">
                <c16:uniqueId val="{00000000-962F-41D0-9906-A03BF7417C5A}"/>
              </c:ext>
            </c:extLst>
          </c:dPt>
          <c:dPt>
            <c:idx val="4"/>
            <c:invertIfNegative val="0"/>
            <c:bubble3D val="0"/>
            <c:extLst>
              <c:ext xmlns:c16="http://schemas.microsoft.com/office/drawing/2014/chart" uri="{C3380CC4-5D6E-409C-BE32-E72D297353CC}">
                <c16:uniqueId val="{00000001-962F-41D0-9906-A03BF7417C5A}"/>
              </c:ext>
            </c:extLst>
          </c:dPt>
          <c:dPt>
            <c:idx val="5"/>
            <c:invertIfNegative val="0"/>
            <c:bubble3D val="0"/>
            <c:extLst>
              <c:ext xmlns:c16="http://schemas.microsoft.com/office/drawing/2014/chart" uri="{C3380CC4-5D6E-409C-BE32-E72D297353CC}">
                <c16:uniqueId val="{00000002-962F-41D0-9906-A03BF7417C5A}"/>
              </c:ext>
            </c:extLst>
          </c:dPt>
          <c:dPt>
            <c:idx val="6"/>
            <c:invertIfNegative val="0"/>
            <c:bubble3D val="0"/>
            <c:extLst>
              <c:ext xmlns:c16="http://schemas.microsoft.com/office/drawing/2014/chart" uri="{C3380CC4-5D6E-409C-BE32-E72D297353CC}">
                <c16:uniqueId val="{00000003-962F-41D0-9906-A03BF7417C5A}"/>
              </c:ext>
            </c:extLst>
          </c:dPt>
          <c:dPt>
            <c:idx val="7"/>
            <c:invertIfNegative val="0"/>
            <c:bubble3D val="0"/>
            <c:extLst>
              <c:ext xmlns:c16="http://schemas.microsoft.com/office/drawing/2014/chart" uri="{C3380CC4-5D6E-409C-BE32-E72D297353CC}">
                <c16:uniqueId val="{00000004-962F-41D0-9906-A03BF7417C5A}"/>
              </c:ext>
            </c:extLst>
          </c:dPt>
          <c:dPt>
            <c:idx val="8"/>
            <c:invertIfNegative val="0"/>
            <c:bubble3D val="0"/>
            <c:extLst>
              <c:ext xmlns:c16="http://schemas.microsoft.com/office/drawing/2014/chart" uri="{C3380CC4-5D6E-409C-BE32-E72D297353CC}">
                <c16:uniqueId val="{00000005-962F-41D0-9906-A03BF7417C5A}"/>
              </c:ext>
            </c:extLst>
          </c:dPt>
          <c:dPt>
            <c:idx val="9"/>
            <c:invertIfNegative val="0"/>
            <c:bubble3D val="0"/>
            <c:extLst>
              <c:ext xmlns:c16="http://schemas.microsoft.com/office/drawing/2014/chart" uri="{C3380CC4-5D6E-409C-BE32-E72D297353CC}">
                <c16:uniqueId val="{00000006-962F-41D0-9906-A03BF7417C5A}"/>
              </c:ext>
            </c:extLst>
          </c:dPt>
          <c:dPt>
            <c:idx val="10"/>
            <c:invertIfNegative val="0"/>
            <c:bubble3D val="0"/>
            <c:extLst>
              <c:ext xmlns:c16="http://schemas.microsoft.com/office/drawing/2014/chart" uri="{C3380CC4-5D6E-409C-BE32-E72D297353CC}">
                <c16:uniqueId val="{00000007-962F-41D0-9906-A03BF7417C5A}"/>
              </c:ext>
            </c:extLst>
          </c:dPt>
          <c:dPt>
            <c:idx val="11"/>
            <c:invertIfNegative val="0"/>
            <c:bubble3D val="0"/>
            <c:extLst>
              <c:ext xmlns:c16="http://schemas.microsoft.com/office/drawing/2014/chart" uri="{C3380CC4-5D6E-409C-BE32-E72D297353CC}">
                <c16:uniqueId val="{00000008-962F-41D0-9906-A03BF7417C5A}"/>
              </c:ext>
            </c:extLst>
          </c:dPt>
          <c:dPt>
            <c:idx val="12"/>
            <c:invertIfNegative val="0"/>
            <c:bubble3D val="0"/>
            <c:extLst>
              <c:ext xmlns:c16="http://schemas.microsoft.com/office/drawing/2014/chart" uri="{C3380CC4-5D6E-409C-BE32-E72D297353CC}">
                <c16:uniqueId val="{00000009-962F-41D0-9906-A03BF7417C5A}"/>
              </c:ext>
            </c:extLst>
          </c:dPt>
          <c:dLbls>
            <c:spPr>
              <a:noFill/>
              <a:ln w="25400">
                <a:noFill/>
              </a:ln>
            </c:spPr>
            <c:txPr>
              <a:bodyPr/>
              <a:lstStyle/>
              <a:p>
                <a:pPr>
                  <a:defRPr sz="900" b="1" i="0" u="none" strike="noStrike" baseline="0">
                    <a:solidFill>
                      <a:sysClr val="windowText" lastClr="000000"/>
                    </a:solidFill>
                    <a:latin typeface="游ゴシック" panose="020B0400000000000000" pitchFamily="50" charset="-128"/>
                    <a:ea typeface="游ゴシック" panose="020B0400000000000000" pitchFamily="50" charset="-128"/>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'5p'!$J$22:$J$40</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90以上</c:v>
                </c:pt>
              </c:strCache>
            </c:strRef>
          </c:cat>
          <c:val>
            <c:numRef>
              <c:f>'5p'!$K$22:$K$40</c:f>
              <c:numCache>
                <c:formatCode>#,##0_);[Red]\(#,##0\)</c:formatCode>
                <c:ptCount val="19"/>
                <c:pt idx="0">
                  <c:v>8617</c:v>
                </c:pt>
                <c:pt idx="1">
                  <c:v>9212</c:v>
                </c:pt>
                <c:pt idx="2">
                  <c:v>9252</c:v>
                </c:pt>
                <c:pt idx="3">
                  <c:v>9558</c:v>
                </c:pt>
                <c:pt idx="4">
                  <c:v>13618</c:v>
                </c:pt>
                <c:pt idx="5">
                  <c:v>15151</c:v>
                </c:pt>
                <c:pt idx="6">
                  <c:v>14930</c:v>
                </c:pt>
                <c:pt idx="7">
                  <c:v>15715</c:v>
                </c:pt>
                <c:pt idx="8">
                  <c:v>16975</c:v>
                </c:pt>
                <c:pt idx="9">
                  <c:v>19843</c:v>
                </c:pt>
                <c:pt idx="10">
                  <c:v>18793</c:v>
                </c:pt>
                <c:pt idx="11">
                  <c:v>16168</c:v>
                </c:pt>
                <c:pt idx="12">
                  <c:v>13071</c:v>
                </c:pt>
                <c:pt idx="13">
                  <c:v>12546</c:v>
                </c:pt>
                <c:pt idx="14">
                  <c:v>14343</c:v>
                </c:pt>
                <c:pt idx="15">
                  <c:v>9720</c:v>
                </c:pt>
                <c:pt idx="16">
                  <c:v>7357</c:v>
                </c:pt>
                <c:pt idx="17">
                  <c:v>4620</c:v>
                </c:pt>
                <c:pt idx="18">
                  <c:v>1801</c:v>
                </c:pt>
              </c:numCache>
            </c:numRef>
          </c:val>
          <c:extLst>
            <c:ext xmlns:c16="http://schemas.microsoft.com/office/drawing/2014/chart" uri="{C3380CC4-5D6E-409C-BE32-E72D297353CC}">
              <c16:uniqueId val="{0000000A-962F-41D0-9906-A03BF7417C5A}"/>
            </c:ext>
          </c:extLst>
        </c:ser>
        <c:dLbls>
          <c:showLegendKey val="0"/>
          <c:showVal val="0"/>
          <c:showCatName val="0"/>
          <c:showSerName val="0"/>
          <c:showPercent val="0"/>
          <c:showBubbleSize val="0"/>
        </c:dLbls>
        <c:gapWidth val="0"/>
        <c:axId val="642821080"/>
        <c:axId val="642820688"/>
      </c:barChart>
      <c:catAx>
        <c:axId val="642821080"/>
        <c:scaling>
          <c:orientation val="minMax"/>
        </c:scaling>
        <c:delete val="1"/>
        <c:axPos val="r"/>
        <c:numFmt formatCode="General" sourceLinked="0"/>
        <c:majorTickMark val="out"/>
        <c:minorTickMark val="none"/>
        <c:tickLblPos val="nextTo"/>
        <c:crossAx val="642820688"/>
        <c:crosses val="autoZero"/>
        <c:auto val="1"/>
        <c:lblAlgn val="ctr"/>
        <c:lblOffset val="100"/>
        <c:noMultiLvlLbl val="0"/>
      </c:catAx>
      <c:valAx>
        <c:axId val="642820688"/>
        <c:scaling>
          <c:orientation val="maxMin"/>
          <c:max val="25000"/>
        </c:scaling>
        <c:delete val="0"/>
        <c:axPos val="b"/>
        <c:numFmt formatCode="#,##0_);[Red]\(#,##0\)" sourceLinked="1"/>
        <c:majorTickMark val="in"/>
        <c:minorTickMark val="none"/>
        <c:tickLblPos val="nextTo"/>
        <c:spPr>
          <a:ln w="9525">
            <a:solidFill>
              <a:srgbClr val="000000"/>
            </a:solidFill>
            <a:prstDash val="solid"/>
          </a:ln>
        </c:spPr>
        <c:txPr>
          <a:bodyPr rot="0" vert="horz"/>
          <a:lstStyle/>
          <a:p>
            <a:pPr>
              <a:defRPr sz="10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crossAx val="64282108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84754231036862"/>
          <c:y val="1.201923076923077E-2"/>
          <c:w val="0.77676072952721686"/>
          <c:h val="0.90625"/>
        </c:manualLayout>
      </c:layout>
      <c:barChart>
        <c:barDir val="bar"/>
        <c:grouping val="clustered"/>
        <c:varyColors val="0"/>
        <c:ser>
          <c:idx val="1"/>
          <c:order val="0"/>
          <c:tx>
            <c:strRef>
              <c:f>'5p'!$N$21</c:f>
              <c:strCache>
                <c:ptCount val="1"/>
                <c:pt idx="0">
                  <c:v>女</c:v>
                </c:pt>
              </c:strCache>
            </c:strRef>
          </c:tx>
          <c:spPr>
            <a:solidFill>
              <a:schemeClr val="bg1"/>
            </a:solidFill>
            <a:ln w="12700">
              <a:solidFill>
                <a:srgbClr val="000000"/>
              </a:solidFill>
              <a:prstDash val="solid"/>
            </a:ln>
          </c:spPr>
          <c:invertIfNegative val="0"/>
          <c:dPt>
            <c:idx val="3"/>
            <c:invertIfNegative val="0"/>
            <c:bubble3D val="0"/>
            <c:extLst>
              <c:ext xmlns:c16="http://schemas.microsoft.com/office/drawing/2014/chart" uri="{C3380CC4-5D6E-409C-BE32-E72D297353CC}">
                <c16:uniqueId val="{00000000-DA77-4B3E-AA4A-B18426C1051A}"/>
              </c:ext>
            </c:extLst>
          </c:dPt>
          <c:dPt>
            <c:idx val="4"/>
            <c:invertIfNegative val="0"/>
            <c:bubble3D val="0"/>
            <c:extLst>
              <c:ext xmlns:c16="http://schemas.microsoft.com/office/drawing/2014/chart" uri="{C3380CC4-5D6E-409C-BE32-E72D297353CC}">
                <c16:uniqueId val="{00000001-DA77-4B3E-AA4A-B18426C1051A}"/>
              </c:ext>
            </c:extLst>
          </c:dPt>
          <c:dPt>
            <c:idx val="5"/>
            <c:invertIfNegative val="0"/>
            <c:bubble3D val="0"/>
            <c:extLst>
              <c:ext xmlns:c16="http://schemas.microsoft.com/office/drawing/2014/chart" uri="{C3380CC4-5D6E-409C-BE32-E72D297353CC}">
                <c16:uniqueId val="{00000002-DA77-4B3E-AA4A-B18426C1051A}"/>
              </c:ext>
            </c:extLst>
          </c:dPt>
          <c:dPt>
            <c:idx val="6"/>
            <c:invertIfNegative val="0"/>
            <c:bubble3D val="0"/>
            <c:extLst>
              <c:ext xmlns:c16="http://schemas.microsoft.com/office/drawing/2014/chart" uri="{C3380CC4-5D6E-409C-BE32-E72D297353CC}">
                <c16:uniqueId val="{00000003-DA77-4B3E-AA4A-B18426C1051A}"/>
              </c:ext>
            </c:extLst>
          </c:dPt>
          <c:dPt>
            <c:idx val="7"/>
            <c:invertIfNegative val="0"/>
            <c:bubble3D val="0"/>
            <c:extLst>
              <c:ext xmlns:c16="http://schemas.microsoft.com/office/drawing/2014/chart" uri="{C3380CC4-5D6E-409C-BE32-E72D297353CC}">
                <c16:uniqueId val="{00000004-DA77-4B3E-AA4A-B18426C1051A}"/>
              </c:ext>
            </c:extLst>
          </c:dPt>
          <c:dPt>
            <c:idx val="8"/>
            <c:invertIfNegative val="0"/>
            <c:bubble3D val="0"/>
            <c:extLst>
              <c:ext xmlns:c16="http://schemas.microsoft.com/office/drawing/2014/chart" uri="{C3380CC4-5D6E-409C-BE32-E72D297353CC}">
                <c16:uniqueId val="{00000005-DA77-4B3E-AA4A-B18426C1051A}"/>
              </c:ext>
            </c:extLst>
          </c:dPt>
          <c:dPt>
            <c:idx val="9"/>
            <c:invertIfNegative val="0"/>
            <c:bubble3D val="0"/>
            <c:extLst>
              <c:ext xmlns:c16="http://schemas.microsoft.com/office/drawing/2014/chart" uri="{C3380CC4-5D6E-409C-BE32-E72D297353CC}">
                <c16:uniqueId val="{00000006-DA77-4B3E-AA4A-B18426C1051A}"/>
              </c:ext>
            </c:extLst>
          </c:dPt>
          <c:dPt>
            <c:idx val="10"/>
            <c:invertIfNegative val="0"/>
            <c:bubble3D val="0"/>
            <c:extLst>
              <c:ext xmlns:c16="http://schemas.microsoft.com/office/drawing/2014/chart" uri="{C3380CC4-5D6E-409C-BE32-E72D297353CC}">
                <c16:uniqueId val="{00000007-DA77-4B3E-AA4A-B18426C1051A}"/>
              </c:ext>
            </c:extLst>
          </c:dPt>
          <c:dPt>
            <c:idx val="11"/>
            <c:invertIfNegative val="0"/>
            <c:bubble3D val="0"/>
            <c:extLst>
              <c:ext xmlns:c16="http://schemas.microsoft.com/office/drawing/2014/chart" uri="{C3380CC4-5D6E-409C-BE32-E72D297353CC}">
                <c16:uniqueId val="{00000008-DA77-4B3E-AA4A-B18426C1051A}"/>
              </c:ext>
            </c:extLst>
          </c:dPt>
          <c:dPt>
            <c:idx val="12"/>
            <c:invertIfNegative val="0"/>
            <c:bubble3D val="0"/>
            <c:extLst>
              <c:ext xmlns:c16="http://schemas.microsoft.com/office/drawing/2014/chart" uri="{C3380CC4-5D6E-409C-BE32-E72D297353CC}">
                <c16:uniqueId val="{00000009-DA77-4B3E-AA4A-B18426C1051A}"/>
              </c:ext>
            </c:extLst>
          </c:dPt>
          <c:dPt>
            <c:idx val="13"/>
            <c:invertIfNegative val="0"/>
            <c:bubble3D val="0"/>
            <c:extLst>
              <c:ext xmlns:c16="http://schemas.microsoft.com/office/drawing/2014/chart" uri="{C3380CC4-5D6E-409C-BE32-E72D297353CC}">
                <c16:uniqueId val="{0000000A-DA77-4B3E-AA4A-B18426C1051A}"/>
              </c:ext>
            </c:extLst>
          </c:dPt>
          <c:dPt>
            <c:idx val="14"/>
            <c:invertIfNegative val="0"/>
            <c:bubble3D val="0"/>
            <c:extLst>
              <c:ext xmlns:c16="http://schemas.microsoft.com/office/drawing/2014/chart" uri="{C3380CC4-5D6E-409C-BE32-E72D297353CC}">
                <c16:uniqueId val="{0000000B-DA77-4B3E-AA4A-B18426C1051A}"/>
              </c:ext>
            </c:extLst>
          </c:dPt>
          <c:dPt>
            <c:idx val="15"/>
            <c:invertIfNegative val="0"/>
            <c:bubble3D val="0"/>
            <c:extLst>
              <c:ext xmlns:c16="http://schemas.microsoft.com/office/drawing/2014/chart" uri="{C3380CC4-5D6E-409C-BE32-E72D297353CC}">
                <c16:uniqueId val="{0000000C-DA77-4B3E-AA4A-B18426C1051A}"/>
              </c:ext>
            </c:extLst>
          </c:dPt>
          <c:dLbls>
            <c:spPr>
              <a:noFill/>
              <a:ln w="25400">
                <a:noFill/>
              </a:ln>
            </c:spPr>
            <c:txPr>
              <a:bodyPr wrap="square" lIns="38100" tIns="19050" rIns="38100" bIns="19050" anchor="ctr">
                <a:spAutoFit/>
              </a:bodyPr>
              <a:lstStyle/>
              <a:p>
                <a:pPr>
                  <a:defRPr sz="900" b="1">
                    <a:latin typeface="游ゴシック" panose="020B0400000000000000" pitchFamily="50" charset="-128"/>
                    <a:ea typeface="游ゴシック" panose="020B0400000000000000" pitchFamily="50" charset="-128"/>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'5p'!$M$22:$M$40</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90以上</c:v>
                </c:pt>
              </c:strCache>
            </c:strRef>
          </c:cat>
          <c:val>
            <c:numRef>
              <c:f>'5p'!$N$22:$N$40</c:f>
              <c:numCache>
                <c:formatCode>#,##0_);[Red]\(#,##0\)</c:formatCode>
                <c:ptCount val="19"/>
                <c:pt idx="0">
                  <c:v>8148</c:v>
                </c:pt>
                <c:pt idx="1">
                  <c:v>8740</c:v>
                </c:pt>
                <c:pt idx="2">
                  <c:v>8733</c:v>
                </c:pt>
                <c:pt idx="3">
                  <c:v>8912</c:v>
                </c:pt>
                <c:pt idx="4">
                  <c:v>13054</c:v>
                </c:pt>
                <c:pt idx="5">
                  <c:v>14502</c:v>
                </c:pt>
                <c:pt idx="6">
                  <c:v>13762</c:v>
                </c:pt>
                <c:pt idx="7">
                  <c:v>14559</c:v>
                </c:pt>
                <c:pt idx="8">
                  <c:v>15333</c:v>
                </c:pt>
                <c:pt idx="9">
                  <c:v>18442</c:v>
                </c:pt>
                <c:pt idx="10">
                  <c:v>17205</c:v>
                </c:pt>
                <c:pt idx="11">
                  <c:v>14898</c:v>
                </c:pt>
                <c:pt idx="12">
                  <c:v>11960</c:v>
                </c:pt>
                <c:pt idx="13">
                  <c:v>11848</c:v>
                </c:pt>
                <c:pt idx="14">
                  <c:v>14960</c:v>
                </c:pt>
                <c:pt idx="15">
                  <c:v>12429</c:v>
                </c:pt>
                <c:pt idx="16">
                  <c:v>11228</c:v>
                </c:pt>
                <c:pt idx="17">
                  <c:v>8236</c:v>
                </c:pt>
                <c:pt idx="18">
                  <c:v>4937</c:v>
                </c:pt>
              </c:numCache>
            </c:numRef>
          </c:val>
          <c:extLst>
            <c:ext xmlns:c16="http://schemas.microsoft.com/office/drawing/2014/chart" uri="{C3380CC4-5D6E-409C-BE32-E72D297353CC}">
              <c16:uniqueId val="{0000000D-DA77-4B3E-AA4A-B18426C1051A}"/>
            </c:ext>
          </c:extLst>
        </c:ser>
        <c:dLbls>
          <c:showLegendKey val="0"/>
          <c:showVal val="0"/>
          <c:showCatName val="0"/>
          <c:showSerName val="0"/>
          <c:showPercent val="0"/>
          <c:showBubbleSize val="0"/>
        </c:dLbls>
        <c:gapWidth val="0"/>
        <c:overlap val="100"/>
        <c:axId val="642822648"/>
        <c:axId val="642819120"/>
      </c:barChart>
      <c:catAx>
        <c:axId val="64282264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a:pPr>
            <a:endParaRPr lang="ja-JP"/>
          </a:p>
        </c:txPr>
        <c:crossAx val="642819120"/>
        <c:crosses val="autoZero"/>
        <c:auto val="1"/>
        <c:lblAlgn val="ctr"/>
        <c:lblOffset val="0"/>
        <c:tickLblSkip val="1"/>
        <c:tickMarkSkip val="1"/>
        <c:noMultiLvlLbl val="0"/>
      </c:catAx>
      <c:valAx>
        <c:axId val="642819120"/>
        <c:scaling>
          <c:orientation val="minMax"/>
          <c:max val="25000"/>
        </c:scaling>
        <c:delete val="0"/>
        <c:axPos val="b"/>
        <c:numFmt formatCode="#,##0_);[Red]\(#,##0\)" sourceLinked="1"/>
        <c:majorTickMark val="in"/>
        <c:minorTickMark val="none"/>
        <c:tickLblPos val="low"/>
        <c:spPr>
          <a:ln w="9525">
            <a:solidFill>
              <a:srgbClr val="000000"/>
            </a:solidFill>
            <a:prstDash val="solid"/>
          </a:ln>
        </c:spPr>
        <c:txPr>
          <a:bodyPr rot="0" vert="horz"/>
          <a:lstStyle/>
          <a:p>
            <a:pPr>
              <a:defRPr sz="1000"/>
            </a:pPr>
            <a:endParaRPr lang="ja-JP"/>
          </a:p>
        </c:txPr>
        <c:crossAx val="64282264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9.4704960441095942E-2"/>
          <c:y val="0.15745031871016124"/>
          <c:w val="0.85380887101342551"/>
          <c:h val="0.5699190303914714"/>
        </c:manualLayout>
      </c:layout>
      <c:barChart>
        <c:barDir val="col"/>
        <c:grouping val="clustered"/>
        <c:varyColors val="0"/>
        <c:ser>
          <c:idx val="0"/>
          <c:order val="0"/>
          <c:tx>
            <c:strRef>
              <c:f>'6p'!$C$5:$C$6</c:f>
              <c:strCache>
                <c:ptCount val="2"/>
                <c:pt idx="0">
                  <c:v>人口</c:v>
                </c:pt>
                <c:pt idx="1">
                  <c:v>総数</c:v>
                </c:pt>
              </c:strCache>
            </c:strRef>
          </c:tx>
          <c:spPr>
            <a:solidFill>
              <a:schemeClr val="bg1"/>
            </a:solidFill>
            <a:ln w="9525" cap="flat" cmpd="sng" algn="ctr">
              <a:solidFill>
                <a:schemeClr val="tx1"/>
              </a:solidFill>
              <a:round/>
            </a:ln>
            <a:effectLst/>
          </c:spPr>
          <c:invertIfNegative val="0"/>
          <c:cat>
            <c:strRef>
              <c:f>'6p'!$A$7:$A$36</c:f>
              <c:strCache>
                <c:ptCount val="30"/>
                <c:pt idx="0">
                  <c:v>青戸</c:v>
                </c:pt>
                <c:pt idx="1">
                  <c:v>奥戸</c:v>
                </c:pt>
                <c:pt idx="2">
                  <c:v>お花茶屋</c:v>
                </c:pt>
                <c:pt idx="3">
                  <c:v>金町</c:v>
                </c:pt>
                <c:pt idx="4">
                  <c:v>金町浄水場</c:v>
                </c:pt>
                <c:pt idx="5">
                  <c:v>鎌倉</c:v>
                </c:pt>
                <c:pt idx="6">
                  <c:v>亀有</c:v>
                </c:pt>
                <c:pt idx="7">
                  <c:v>小菅</c:v>
                </c:pt>
                <c:pt idx="8">
                  <c:v>柴又</c:v>
                </c:pt>
                <c:pt idx="9">
                  <c:v>白鳥</c:v>
                </c:pt>
                <c:pt idx="10">
                  <c:v>新小岩</c:v>
                </c:pt>
                <c:pt idx="11">
                  <c:v>高砂</c:v>
                </c:pt>
                <c:pt idx="12">
                  <c:v>宝町</c:v>
                </c:pt>
                <c:pt idx="13">
                  <c:v>立石</c:v>
                </c:pt>
                <c:pt idx="14">
                  <c:v>新宿</c:v>
                </c:pt>
                <c:pt idx="15">
                  <c:v>西亀有</c:v>
                </c:pt>
                <c:pt idx="16">
                  <c:v>西新小岩</c:v>
                </c:pt>
                <c:pt idx="17">
                  <c:v>西水元</c:v>
                </c:pt>
                <c:pt idx="18">
                  <c:v>東金町</c:v>
                </c:pt>
                <c:pt idx="19">
                  <c:v>東新小岩</c:v>
                </c:pt>
                <c:pt idx="20">
                  <c:v>東立石</c:v>
                </c:pt>
                <c:pt idx="21">
                  <c:v>東堀切</c:v>
                </c:pt>
                <c:pt idx="22">
                  <c:v>東水元</c:v>
                </c:pt>
                <c:pt idx="23">
                  <c:v>東四つ木</c:v>
                </c:pt>
                <c:pt idx="24">
                  <c:v>細田</c:v>
                </c:pt>
                <c:pt idx="25">
                  <c:v>堀切</c:v>
                </c:pt>
                <c:pt idx="26">
                  <c:v>水元</c:v>
                </c:pt>
                <c:pt idx="27">
                  <c:v>水元公園</c:v>
                </c:pt>
                <c:pt idx="28">
                  <c:v>南水元</c:v>
                </c:pt>
                <c:pt idx="29">
                  <c:v>四つ木</c:v>
                </c:pt>
              </c:strCache>
            </c:strRef>
          </c:cat>
          <c:val>
            <c:numRef>
              <c:f>'6p'!$C$7:$C$36</c:f>
              <c:numCache>
                <c:formatCode>#,##0_ </c:formatCode>
                <c:ptCount val="30"/>
                <c:pt idx="0">
                  <c:v>27922</c:v>
                </c:pt>
                <c:pt idx="1">
                  <c:v>21032</c:v>
                </c:pt>
                <c:pt idx="2">
                  <c:v>6676</c:v>
                </c:pt>
                <c:pt idx="3">
                  <c:v>17984</c:v>
                </c:pt>
                <c:pt idx="4">
                  <c:v>0</c:v>
                </c:pt>
                <c:pt idx="5">
                  <c:v>13382</c:v>
                </c:pt>
                <c:pt idx="6">
                  <c:v>26848</c:v>
                </c:pt>
                <c:pt idx="7">
                  <c:v>12489</c:v>
                </c:pt>
                <c:pt idx="8">
                  <c:v>23049</c:v>
                </c:pt>
                <c:pt idx="9">
                  <c:v>12213</c:v>
                </c:pt>
                <c:pt idx="10">
                  <c:v>15799</c:v>
                </c:pt>
                <c:pt idx="11">
                  <c:v>20482</c:v>
                </c:pt>
                <c:pt idx="12">
                  <c:v>7360</c:v>
                </c:pt>
                <c:pt idx="13">
                  <c:v>23411</c:v>
                </c:pt>
                <c:pt idx="14">
                  <c:v>15461</c:v>
                </c:pt>
                <c:pt idx="15">
                  <c:v>15116</c:v>
                </c:pt>
                <c:pt idx="16">
                  <c:v>16314</c:v>
                </c:pt>
                <c:pt idx="17">
                  <c:v>12404</c:v>
                </c:pt>
                <c:pt idx="18">
                  <c:v>24351</c:v>
                </c:pt>
                <c:pt idx="19">
                  <c:v>26721</c:v>
                </c:pt>
                <c:pt idx="20">
                  <c:v>11472</c:v>
                </c:pt>
                <c:pt idx="21">
                  <c:v>8291</c:v>
                </c:pt>
                <c:pt idx="22">
                  <c:v>9608</c:v>
                </c:pt>
                <c:pt idx="23">
                  <c:v>14112</c:v>
                </c:pt>
                <c:pt idx="24">
                  <c:v>11584</c:v>
                </c:pt>
                <c:pt idx="25">
                  <c:v>28380</c:v>
                </c:pt>
                <c:pt idx="26">
                  <c:v>13604</c:v>
                </c:pt>
                <c:pt idx="27">
                  <c:v>0</c:v>
                </c:pt>
                <c:pt idx="28">
                  <c:v>13799</c:v>
                </c:pt>
                <c:pt idx="29">
                  <c:v>13312</c:v>
                </c:pt>
              </c:numCache>
            </c:numRef>
          </c:val>
          <c:extLst xmlns:c15="http://schemas.microsoft.com/office/drawing/2012/chart">
            <c:ext xmlns:c16="http://schemas.microsoft.com/office/drawing/2014/chart" uri="{C3380CC4-5D6E-409C-BE32-E72D297353CC}">
              <c16:uniqueId val="{00000001-3263-4945-BCD5-6884DC4D7770}"/>
            </c:ext>
          </c:extLst>
        </c:ser>
        <c:dLbls>
          <c:showLegendKey val="0"/>
          <c:showVal val="0"/>
          <c:showCatName val="0"/>
          <c:showSerName val="0"/>
          <c:showPercent val="0"/>
          <c:showBubbleSize val="0"/>
        </c:dLbls>
        <c:gapWidth val="100"/>
        <c:axId val="842644800"/>
        <c:axId val="842640864"/>
        <c:extLst/>
      </c:barChart>
      <c:catAx>
        <c:axId val="842644800"/>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842640864"/>
        <c:crosses val="autoZero"/>
        <c:auto val="1"/>
        <c:lblAlgn val="ctr"/>
        <c:lblOffset val="100"/>
        <c:noMultiLvlLbl val="0"/>
      </c:catAx>
      <c:valAx>
        <c:axId val="842640864"/>
        <c:scaling>
          <c:orientation val="minMax"/>
        </c:scaling>
        <c:delete val="0"/>
        <c:axPos val="l"/>
        <c:numFmt formatCode="#,##0_);[Red]\(#,##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842644800"/>
        <c:crosses val="autoZero"/>
        <c:crossBetween val="between"/>
      </c:valAx>
      <c:spPr>
        <a:noFill/>
        <a:ln w="3175">
          <a:noFill/>
        </a:ln>
        <a:effectLst/>
      </c:spPr>
    </c:plotArea>
    <c:plotVisOnly val="1"/>
    <c:dispBlanksAs val="gap"/>
    <c:showDLblsOverMax val="0"/>
  </c:chart>
  <c:spPr>
    <a:solidFill>
      <a:schemeClr val="bg1"/>
    </a:solidFill>
    <a:ln w="3175" cap="flat" cmpd="sng" algn="ctr">
      <a:solidFill>
        <a:schemeClr val="tx1"/>
      </a:solidFill>
      <a:round/>
    </a:ln>
    <a:effectLst/>
  </c:spPr>
  <c:txPr>
    <a:bodyPr/>
    <a:lstStyle/>
    <a:p>
      <a:pPr>
        <a:defRPr b="1"/>
      </a:pPr>
      <a:endParaRPr lang="ja-JP"/>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1848373322266753"/>
          <c:y val="0.15230798200435641"/>
          <c:w val="0.65765949159267723"/>
          <c:h val="0.64668756019206031"/>
        </c:manualLayout>
      </c:layout>
      <c:barChart>
        <c:barDir val="col"/>
        <c:grouping val="clustered"/>
        <c:varyColors val="0"/>
        <c:ser>
          <c:idx val="1"/>
          <c:order val="1"/>
          <c:tx>
            <c:strRef>
              <c:f>'7p'!$J$24</c:f>
              <c:strCache>
                <c:ptCount val="1"/>
                <c:pt idx="0">
                  <c:v>ひとり暮らし高齢者数</c:v>
                </c:pt>
              </c:strCache>
            </c:strRef>
          </c:tx>
          <c:spPr>
            <a:solidFill>
              <a:schemeClr val="bg1"/>
            </a:solidFill>
            <a:ln w="9525" cap="flat" cmpd="sng" algn="ctr">
              <a:solidFill>
                <a:schemeClr val="tx1"/>
              </a:solidFill>
              <a:round/>
            </a:ln>
            <a:effectLst>
              <a:outerShdw blurRad="40000" dist="20000" dir="5400000" rotWithShape="0">
                <a:srgbClr val="000000">
                  <a:alpha val="38000"/>
                </a:srgbClr>
              </a:outerShdw>
            </a:effectLst>
          </c:spPr>
          <c:invertIfNegative val="0"/>
          <c:dLbls>
            <c:dLbl>
              <c:idx val="0"/>
              <c:layout>
                <c:manualLayout>
                  <c:x val="1.1095700416088749E-2"/>
                  <c:y val="2.3464799336703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3F-44E3-8E2B-ECE37F90EA4B}"/>
                </c:ext>
              </c:extLst>
            </c:dLbl>
            <c:dLbl>
              <c:idx val="3"/>
              <c:layout>
                <c:manualLayout>
                  <c:x val="3.6985668053628878E-3"/>
                  <c:y val="2.3464799336703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3F-44E3-8E2B-ECE37F90EA4B}"/>
                </c:ext>
              </c:extLst>
            </c:dLbl>
            <c:dLbl>
              <c:idx val="6"/>
              <c:layout>
                <c:manualLayout>
                  <c:x val="0"/>
                  <c:y val="1.75985995025277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3F-44E3-8E2B-ECE37F90EA4B}"/>
                </c:ext>
              </c:extLst>
            </c:dLbl>
            <c:dLbl>
              <c:idx val="9"/>
              <c:layout>
                <c:manualLayout>
                  <c:x val="0"/>
                  <c:y val="2.3464799336703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B3F-44E3-8E2B-ECE37F90EA4B}"/>
                </c:ext>
              </c:extLst>
            </c:dLbl>
            <c:dLbl>
              <c:idx val="12"/>
              <c:layout>
                <c:manualLayout>
                  <c:x val="0"/>
                  <c:y val="1.75985995025277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3F-44E3-8E2B-ECE37F90EA4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'7p'!$I$25:$I$40</c:f>
              <c:strCache>
                <c:ptCount val="16"/>
                <c:pt idx="0">
                  <c:v>平成17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令和
元</c:v>
                </c:pt>
                <c:pt idx="15">
                  <c:v>2</c:v>
                </c:pt>
              </c:strCache>
            </c:strRef>
          </c:cat>
          <c:val>
            <c:numRef>
              <c:f>'7p'!$J$25:$J$40</c:f>
              <c:numCache>
                <c:formatCode>#,##0_);[Red]\(#,##0\)</c:formatCode>
                <c:ptCount val="16"/>
                <c:pt idx="0">
                  <c:v>12304</c:v>
                </c:pt>
                <c:pt idx="3">
                  <c:v>13698</c:v>
                </c:pt>
                <c:pt idx="6">
                  <c:v>15319</c:v>
                </c:pt>
                <c:pt idx="9">
                  <c:v>17293</c:v>
                </c:pt>
                <c:pt idx="12">
                  <c:v>18105</c:v>
                </c:pt>
              </c:numCache>
            </c:numRef>
          </c:val>
          <c:extLst>
            <c:ext xmlns:c16="http://schemas.microsoft.com/office/drawing/2014/chart" uri="{C3380CC4-5D6E-409C-BE32-E72D297353CC}">
              <c16:uniqueId val="{00000005-7B3F-44E3-8E2B-ECE37F90EA4B}"/>
            </c:ext>
          </c:extLst>
        </c:ser>
        <c:dLbls>
          <c:showLegendKey val="0"/>
          <c:showVal val="0"/>
          <c:showCatName val="0"/>
          <c:showSerName val="0"/>
          <c:showPercent val="0"/>
          <c:showBubbleSize val="0"/>
        </c:dLbls>
        <c:gapWidth val="100"/>
        <c:axId val="642284256"/>
        <c:axId val="642285824"/>
      </c:barChart>
      <c:lineChart>
        <c:grouping val="standard"/>
        <c:varyColors val="0"/>
        <c:ser>
          <c:idx val="0"/>
          <c:order val="0"/>
          <c:tx>
            <c:strRef>
              <c:f>'7p'!$K$24</c:f>
              <c:strCache>
                <c:ptCount val="1"/>
                <c:pt idx="0">
                  <c:v>高齢者人口</c:v>
                </c:pt>
              </c:strCache>
            </c:strRef>
          </c:tx>
          <c:spPr>
            <a:ln w="15875" cap="rnd">
              <a:noFill/>
              <a:round/>
            </a:ln>
            <a:effectLst/>
          </c:spPr>
          <c:marker>
            <c:symbol val="circle"/>
            <c:size val="5"/>
            <c:spPr>
              <a:solidFill>
                <a:srgbClr val="FF0000"/>
              </a:solidFill>
              <a:ln w="9525" cap="flat" cmpd="sng" algn="ctr">
                <a:noFill/>
                <a:round/>
              </a:ln>
              <a:effectLst/>
            </c:spPr>
          </c:marker>
          <c:dLbls>
            <c:dLbl>
              <c:idx val="0"/>
              <c:layout>
                <c:manualLayout>
                  <c:x val="-3.332874652804322E-2"/>
                  <c:y val="-6.13535216829988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3F-44E3-8E2B-ECE37F90EA4B}"/>
                </c:ext>
              </c:extLst>
            </c:dLbl>
            <c:dLbl>
              <c:idx val="1"/>
              <c:layout>
                <c:manualLayout>
                  <c:x val="-2.0383762709272991E-2"/>
                  <c:y val="-8.07437452924292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3F-44E3-8E2B-ECE37F90EA4B}"/>
                </c:ext>
              </c:extLst>
            </c:dLbl>
            <c:dLbl>
              <c:idx val="10"/>
              <c:layout>
                <c:manualLayout>
                  <c:x val="-4.3092962894201399E-2"/>
                  <c:y val="-6.13536428964028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3F-44E3-8E2B-ECE37F90EA4B}"/>
                </c:ext>
              </c:extLst>
            </c:dLbl>
            <c:dLbl>
              <c:idx val="13"/>
              <c:layout>
                <c:manualLayout>
                  <c:x val="-3.9394396088838407E-2"/>
                  <c:y val="-6.13536428964029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3F-44E3-8E2B-ECE37F90EA4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'7p'!$I$25:$I$40</c:f>
              <c:strCache>
                <c:ptCount val="16"/>
                <c:pt idx="0">
                  <c:v>平成17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令和
元</c:v>
                </c:pt>
                <c:pt idx="15">
                  <c:v>2</c:v>
                </c:pt>
              </c:strCache>
            </c:strRef>
          </c:cat>
          <c:val>
            <c:numRef>
              <c:f>'7p'!$K$25:$K$40</c:f>
              <c:numCache>
                <c:formatCode>#,##0_);[Red]\(#,##0\)</c:formatCode>
                <c:ptCount val="16"/>
                <c:pt idx="0">
                  <c:v>84409</c:v>
                </c:pt>
                <c:pt idx="3">
                  <c:v>92590</c:v>
                </c:pt>
                <c:pt idx="6">
                  <c:v>97639</c:v>
                </c:pt>
                <c:pt idx="9">
                  <c:v>106272</c:v>
                </c:pt>
                <c:pt idx="12">
                  <c:v>112212</c:v>
                </c:pt>
              </c:numCache>
            </c:numRef>
          </c:val>
          <c:smooth val="0"/>
          <c:extLst>
            <c:ext xmlns:c16="http://schemas.microsoft.com/office/drawing/2014/chart" uri="{C3380CC4-5D6E-409C-BE32-E72D297353CC}">
              <c16:uniqueId val="{0000000A-7B3F-44E3-8E2B-ECE37F90EA4B}"/>
            </c:ext>
          </c:extLst>
        </c:ser>
        <c:dLbls>
          <c:showLegendKey val="0"/>
          <c:showVal val="0"/>
          <c:showCatName val="0"/>
          <c:showSerName val="0"/>
          <c:showPercent val="0"/>
          <c:showBubbleSize val="0"/>
        </c:dLbls>
        <c:marker val="1"/>
        <c:smooth val="0"/>
        <c:axId val="642283080"/>
        <c:axId val="642276416"/>
      </c:lineChart>
      <c:catAx>
        <c:axId val="642284256"/>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000" b="0" i="0" u="none" strike="noStrike" kern="1200" normalizeH="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42285824"/>
        <c:crosses val="autoZero"/>
        <c:auto val="1"/>
        <c:lblAlgn val="ctr"/>
        <c:lblOffset val="10"/>
        <c:tickLblSkip val="1"/>
        <c:tickMarkSkip val="1"/>
        <c:noMultiLvlLbl val="0"/>
      </c:catAx>
      <c:valAx>
        <c:axId val="642285824"/>
        <c:scaling>
          <c:orientation val="minMax"/>
          <c:max val="24000"/>
          <c:min val="0"/>
        </c:scaling>
        <c:delete val="0"/>
        <c:axPos val="l"/>
        <c:numFmt formatCode="#,##0_);[Red]\(#,##0\)" sourceLinked="1"/>
        <c:majorTickMark val="in"/>
        <c:minorTickMark val="none"/>
        <c:tickLblPos val="nextTo"/>
        <c:spPr>
          <a:noFill/>
          <a:ln>
            <a:solidFill>
              <a:schemeClr val="tx1"/>
            </a:solidFill>
          </a:ln>
          <a:effectLst/>
        </c:spPr>
        <c:txPr>
          <a:bodyPr rot="0" spcFirstLastPara="1" vertOverflow="ellipsis"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42284256"/>
        <c:crosses val="autoZero"/>
        <c:crossBetween val="between"/>
        <c:majorUnit val="4000"/>
      </c:valAx>
      <c:catAx>
        <c:axId val="642283080"/>
        <c:scaling>
          <c:orientation val="minMax"/>
        </c:scaling>
        <c:delete val="1"/>
        <c:axPos val="b"/>
        <c:numFmt formatCode="General" sourceLinked="1"/>
        <c:majorTickMark val="none"/>
        <c:minorTickMark val="none"/>
        <c:tickLblPos val="nextTo"/>
        <c:crossAx val="642276416"/>
        <c:crosses val="autoZero"/>
        <c:auto val="0"/>
        <c:lblAlgn val="ctr"/>
        <c:lblOffset val="100"/>
        <c:noMultiLvlLbl val="0"/>
      </c:catAx>
      <c:valAx>
        <c:axId val="642276416"/>
        <c:scaling>
          <c:orientation val="minMax"/>
          <c:max val="120000"/>
          <c:min val="0"/>
        </c:scaling>
        <c:delete val="0"/>
        <c:axPos val="r"/>
        <c:numFmt formatCode="#,##0_);[Red]\(#,##0\)" sourceLinked="1"/>
        <c:majorTickMark val="in"/>
        <c:minorTickMark val="none"/>
        <c:tickLblPos val="nextTo"/>
        <c:spPr>
          <a:noFill/>
          <a:ln>
            <a:solidFill>
              <a:schemeClr val="tx1"/>
            </a:solidFill>
          </a:ln>
          <a:effectLst/>
        </c:spPr>
        <c:txPr>
          <a:bodyPr rot="0" spcFirstLastPara="1" vertOverflow="ellipsis" wrap="square" anchor="ctr" anchorCtr="1"/>
          <a:lstStyle/>
          <a:p>
            <a:pPr>
              <a:defRPr sz="10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642283080"/>
        <c:crosses val="max"/>
        <c:crossBetween val="between"/>
        <c:majorUnit val="20000"/>
      </c:valAx>
      <c:spPr>
        <a:noFill/>
        <a:ln w="3175">
          <a:noFill/>
        </a:ln>
        <a:effectLst/>
      </c:spPr>
    </c:plotArea>
    <c:legend>
      <c:legendPos val="r"/>
      <c:layout>
        <c:manualLayout>
          <c:xMode val="edge"/>
          <c:yMode val="edge"/>
          <c:x val="0.85596572273126048"/>
          <c:y val="0.30690618006462056"/>
          <c:w val="0.13478786025533215"/>
          <c:h val="0.40340008637632829"/>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050" b="0" i="0" u="none" strike="noStrike" kern="1200" cap="none" spc="20" baseline="0">
                <a:solidFill>
                  <a:sysClr val="windowText" lastClr="000000"/>
                </a:solidFill>
                <a:latin typeface="ＭＳ ゴシック" panose="020B0609070205080204" pitchFamily="49" charset="-128"/>
                <a:ea typeface="ＭＳ ゴシック" panose="020B0609070205080204" pitchFamily="49" charset="-128"/>
                <a:cs typeface="+mn-cs"/>
              </a:defRPr>
            </a:pPr>
            <a:r>
              <a:rPr lang="ja-JP" altLang="en-US" sz="1050" b="0">
                <a:solidFill>
                  <a:sysClr val="windowText" lastClr="000000"/>
                </a:solidFill>
                <a:latin typeface="ＭＳ ゴシック" panose="020B0609070205080204" pitchFamily="49" charset="-128"/>
                <a:ea typeface="ＭＳ ゴシック" panose="020B0609070205080204" pitchFamily="49" charset="-128"/>
              </a:rPr>
              <a:t>（</a:t>
            </a:r>
            <a:r>
              <a:rPr lang="ja-JP" sz="1050" b="0">
                <a:solidFill>
                  <a:sysClr val="windowText" lastClr="000000"/>
                </a:solidFill>
                <a:latin typeface="ＭＳ ゴシック" panose="020B0609070205080204" pitchFamily="49" charset="-128"/>
                <a:ea typeface="ＭＳ ゴシック" panose="020B0609070205080204" pitchFamily="49" charset="-128"/>
              </a:rPr>
              <a:t>人）</a:t>
            </a:r>
            <a:endParaRPr lang="en-US" sz="1050" b="0">
              <a:solidFill>
                <a:sysClr val="windowText" lastClr="000000"/>
              </a:solidFill>
              <a:latin typeface="ＭＳ ゴシック" panose="020B0609070205080204" pitchFamily="49" charset="-128"/>
              <a:ea typeface="ＭＳ ゴシック" panose="020B0609070205080204" pitchFamily="49" charset="-128"/>
            </a:endParaRPr>
          </a:p>
        </c:rich>
      </c:tx>
      <c:layout>
        <c:manualLayout>
          <c:xMode val="edge"/>
          <c:yMode val="edge"/>
          <c:x val="7.4177097821047748E-3"/>
          <c:y val="3.1218048963391771E-2"/>
        </c:manualLayout>
      </c:layout>
      <c:overlay val="0"/>
      <c:spPr>
        <a:noFill/>
        <a:ln>
          <a:noFill/>
        </a:ln>
        <a:effectLst/>
      </c:spPr>
      <c:txPr>
        <a:bodyPr rot="0" spcFirstLastPara="1" vertOverflow="ellipsis" vert="horz" wrap="square" anchor="ctr" anchorCtr="1"/>
        <a:lstStyle/>
        <a:p>
          <a:pPr>
            <a:defRPr sz="1050" b="0" i="0" u="none" strike="noStrike" kern="1200" cap="none" spc="2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barChart>
        <c:barDir val="col"/>
        <c:grouping val="clustered"/>
        <c:varyColors val="0"/>
        <c:ser>
          <c:idx val="0"/>
          <c:order val="0"/>
          <c:tx>
            <c:strRef>
              <c:f>'7p'!$J$44</c:f>
              <c:strCache>
                <c:ptCount val="1"/>
                <c:pt idx="0">
                  <c:v>65歳以上</c:v>
                </c:pt>
              </c:strCache>
            </c:strRef>
          </c:tx>
          <c:spPr>
            <a:solidFill>
              <a:schemeClr val="bg1"/>
            </a:solidFill>
            <a:ln w="9525" cap="flat" cmpd="sng" algn="ctr">
              <a:solidFill>
                <a:schemeClr val="tx1"/>
              </a:solidFill>
              <a:round/>
            </a:ln>
            <a:effectLst>
              <a:outerShdw blurRad="40000" dist="20000" dir="5400000" rotWithShape="0">
                <a:srgbClr val="000000">
                  <a:alpha val="38000"/>
                </a:srgbClr>
              </a:outerShdw>
            </a:effectLst>
          </c:spPr>
          <c:invertIfNegative val="0"/>
          <c:dLbls>
            <c:dLbl>
              <c:idx val="0"/>
              <c:layout>
                <c:manualLayout>
                  <c:x val="7.4177097821047748E-3"/>
                  <c:y val="1.195466725900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AD-48AB-AD3D-F2F4D81D4048}"/>
                </c:ext>
              </c:extLst>
            </c:dLbl>
            <c:dLbl>
              <c:idx val="1"/>
              <c:layout>
                <c:manualLayout>
                  <c:x val="0"/>
                  <c:y val="1.19545726240286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AD-48AB-AD3D-F2F4D81D4048}"/>
                </c:ext>
              </c:extLst>
            </c:dLbl>
            <c:dLbl>
              <c:idx val="2"/>
              <c:layout>
                <c:manualLayout>
                  <c:x val="0"/>
                  <c:y val="7.96971508268579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AD-48AB-AD3D-F2F4D81D4048}"/>
                </c:ext>
              </c:extLst>
            </c:dLbl>
            <c:dLbl>
              <c:idx val="3"/>
              <c:layout>
                <c:manualLayout>
                  <c:x val="-1.699872187997106E-17"/>
                  <c:y val="1.59394301653715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AD-48AB-AD3D-F2F4D81D4048}"/>
                </c:ext>
              </c:extLst>
            </c:dLbl>
            <c:dLbl>
              <c:idx val="4"/>
              <c:layout>
                <c:manualLayout>
                  <c:x val="-3.3997443759942121E-17"/>
                  <c:y val="1.59394301653715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AD-48AB-AD3D-F2F4D81D4048}"/>
                </c:ext>
              </c:extLst>
            </c:dLbl>
            <c:dLbl>
              <c:idx val="5"/>
              <c:layout>
                <c:manualLayout>
                  <c:x val="1.8544274455261937E-3"/>
                  <c:y val="1.59394301653715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AD-48AB-AD3D-F2F4D81D4048}"/>
                </c:ext>
              </c:extLst>
            </c:dLbl>
            <c:dLbl>
              <c:idx val="6"/>
              <c:layout>
                <c:manualLayout>
                  <c:x val="1.8544274455261937E-3"/>
                  <c:y val="1.19545726240286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AD-48AB-AD3D-F2F4D81D4048}"/>
                </c:ext>
              </c:extLst>
            </c:dLbl>
            <c:dLbl>
              <c:idx val="7"/>
              <c:layout>
                <c:manualLayout>
                  <c:x val="-3.3997443759942121E-17"/>
                  <c:y val="1.59394301653716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AD-48AB-AD3D-F2F4D81D4048}"/>
                </c:ext>
              </c:extLst>
            </c:dLbl>
            <c:dLbl>
              <c:idx val="8"/>
              <c:layout>
                <c:manualLayout>
                  <c:x val="0"/>
                  <c:y val="1.19545726240286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AD-48AB-AD3D-F2F4D81D4048}"/>
                </c:ext>
              </c:extLst>
            </c:dLbl>
            <c:dLbl>
              <c:idx val="9"/>
              <c:layout>
                <c:manualLayout>
                  <c:x val="0"/>
                  <c:y val="1.19545726240286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AD-48AB-AD3D-F2F4D81D4048}"/>
                </c:ext>
              </c:extLst>
            </c:dLbl>
            <c:dLbl>
              <c:idx val="10"/>
              <c:layout>
                <c:manualLayout>
                  <c:x val="0"/>
                  <c:y val="1.59394301653715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AD-48AB-AD3D-F2F4D81D4048}"/>
                </c:ext>
              </c:extLst>
            </c:dLbl>
            <c:dLbl>
              <c:idx val="11"/>
              <c:layout>
                <c:manualLayout>
                  <c:x val="-6.7994887519884241E-17"/>
                  <c:y val="1.59394301653715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3AD-48AB-AD3D-F2F4D81D4048}"/>
                </c:ext>
              </c:extLst>
            </c:dLbl>
            <c:dLbl>
              <c:idx val="12"/>
              <c:layout>
                <c:manualLayout>
                  <c:x val="-6.7994887519884241E-17"/>
                  <c:y val="1.19545726240286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3AD-48AB-AD3D-F2F4D81D4048}"/>
                </c:ext>
              </c:extLst>
            </c:dLbl>
            <c:dLbl>
              <c:idx val="13"/>
              <c:layout>
                <c:manualLayout>
                  <c:x val="0"/>
                  <c:y val="-1.59394301653715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3AD-48AB-AD3D-F2F4D81D4048}"/>
                </c:ext>
              </c:extLst>
            </c:dLbl>
            <c:dLbl>
              <c:idx val="14"/>
              <c:layout>
                <c:manualLayout>
                  <c:x val="1.8544274455261258E-3"/>
                  <c:y val="1.19545726240286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3AD-48AB-AD3D-F2F4D81D4048}"/>
                </c:ext>
              </c:extLst>
            </c:dLbl>
            <c:dLbl>
              <c:idx val="17"/>
              <c:layout>
                <c:manualLayout>
                  <c:x val="0"/>
                  <c:y val="1.19545726240286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AD-48AB-AD3D-F2F4D81D4048}"/>
                </c:ext>
              </c:extLst>
            </c:dLbl>
            <c:dLbl>
              <c:idx val="18"/>
              <c:layout>
                <c:manualLayout>
                  <c:x val="0"/>
                  <c:y val="1.99242877067144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3AD-48AB-AD3D-F2F4D81D4048}"/>
                </c:ext>
              </c:extLst>
            </c:dLbl>
            <c:dLbl>
              <c:idx val="20"/>
              <c:layout>
                <c:manualLayout>
                  <c:x val="0"/>
                  <c:y val="-2.48164079352551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AD-48AB-AD3D-F2F4D81D4048}"/>
                </c:ext>
              </c:extLst>
            </c:dLbl>
            <c:dLbl>
              <c:idx val="21"/>
              <c:layout>
                <c:manualLayout>
                  <c:x val="0"/>
                  <c:y val="1.59394301653715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AD-48AB-AD3D-F2F4D81D4048}"/>
                </c:ext>
              </c:extLst>
            </c:dLbl>
            <c:dLbl>
              <c:idx val="23"/>
              <c:layout>
                <c:manualLayout>
                  <c:x val="0"/>
                  <c:y val="1.59394301653715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3AD-48AB-AD3D-F2F4D81D4048}"/>
                </c:ext>
              </c:extLst>
            </c:dLbl>
            <c:dLbl>
              <c:idx val="25"/>
              <c:layout>
                <c:manualLayout>
                  <c:x val="0"/>
                  <c:y val="1.19545726240286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3AD-48AB-AD3D-F2F4D81D4048}"/>
                </c:ext>
              </c:extLst>
            </c:dLbl>
            <c:dLbl>
              <c:idx val="26"/>
              <c:layout>
                <c:manualLayout>
                  <c:x val="0"/>
                  <c:y val="-1.59394301653715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3AD-48AB-AD3D-F2F4D81D4048}"/>
                </c:ext>
              </c:extLst>
            </c:dLbl>
            <c:dLbl>
              <c:idx val="27"/>
              <c:layout>
                <c:manualLayout>
                  <c:x val="-1.3598977503976848E-16"/>
                  <c:y val="1.59394301653715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3AD-48AB-AD3D-F2F4D81D4048}"/>
                </c:ext>
              </c:extLst>
            </c:dLbl>
            <c:numFmt formatCode="#,##0_);[Red]\(#,##0\)" sourceLinked="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'7p'!$I$45:$I$72</c:f>
              <c:strCache>
                <c:ptCount val="28"/>
                <c:pt idx="0">
                  <c:v>青戸</c:v>
                </c:pt>
                <c:pt idx="1">
                  <c:v>奥戸</c:v>
                </c:pt>
                <c:pt idx="2">
                  <c:v>お花茶屋</c:v>
                </c:pt>
                <c:pt idx="3">
                  <c:v>金町</c:v>
                </c:pt>
                <c:pt idx="4">
                  <c:v>鎌倉</c:v>
                </c:pt>
                <c:pt idx="5">
                  <c:v>亀有</c:v>
                </c:pt>
                <c:pt idx="6">
                  <c:v>小菅</c:v>
                </c:pt>
                <c:pt idx="7">
                  <c:v>柴又</c:v>
                </c:pt>
                <c:pt idx="8">
                  <c:v>白鳥</c:v>
                </c:pt>
                <c:pt idx="9">
                  <c:v>新小岩</c:v>
                </c:pt>
                <c:pt idx="10">
                  <c:v>高砂</c:v>
                </c:pt>
                <c:pt idx="11">
                  <c:v>宝町</c:v>
                </c:pt>
                <c:pt idx="12">
                  <c:v>立石</c:v>
                </c:pt>
                <c:pt idx="13">
                  <c:v>新宿</c:v>
                </c:pt>
                <c:pt idx="14">
                  <c:v>西亀有</c:v>
                </c:pt>
                <c:pt idx="15">
                  <c:v>西新小岩</c:v>
                </c:pt>
                <c:pt idx="16">
                  <c:v>西水元</c:v>
                </c:pt>
                <c:pt idx="17">
                  <c:v>東金町</c:v>
                </c:pt>
                <c:pt idx="18">
                  <c:v>東新小岩</c:v>
                </c:pt>
                <c:pt idx="19">
                  <c:v>東立石</c:v>
                </c:pt>
                <c:pt idx="20">
                  <c:v>東堀切</c:v>
                </c:pt>
                <c:pt idx="21">
                  <c:v>東水元</c:v>
                </c:pt>
                <c:pt idx="22">
                  <c:v>東四つ木</c:v>
                </c:pt>
                <c:pt idx="23">
                  <c:v>細田</c:v>
                </c:pt>
                <c:pt idx="24">
                  <c:v>堀切</c:v>
                </c:pt>
                <c:pt idx="25">
                  <c:v>水元</c:v>
                </c:pt>
                <c:pt idx="26">
                  <c:v>南水元</c:v>
                </c:pt>
                <c:pt idx="27">
                  <c:v>四つ木</c:v>
                </c:pt>
              </c:strCache>
            </c:strRef>
          </c:cat>
          <c:val>
            <c:numRef>
              <c:f>'7p'!$J$45:$J$72</c:f>
              <c:numCache>
                <c:formatCode>General</c:formatCode>
                <c:ptCount val="28"/>
                <c:pt idx="0">
                  <c:v>6465</c:v>
                </c:pt>
                <c:pt idx="1">
                  <c:v>5272</c:v>
                </c:pt>
                <c:pt idx="2">
                  <c:v>1658</c:v>
                </c:pt>
                <c:pt idx="3">
                  <c:v>4637</c:v>
                </c:pt>
                <c:pt idx="4">
                  <c:v>3380</c:v>
                </c:pt>
                <c:pt idx="5">
                  <c:v>6042</c:v>
                </c:pt>
                <c:pt idx="6">
                  <c:v>2213</c:v>
                </c:pt>
                <c:pt idx="7">
                  <c:v>6135</c:v>
                </c:pt>
                <c:pt idx="8">
                  <c:v>2904</c:v>
                </c:pt>
                <c:pt idx="9">
                  <c:v>3507</c:v>
                </c:pt>
                <c:pt idx="10">
                  <c:v>5527</c:v>
                </c:pt>
                <c:pt idx="11">
                  <c:v>1991</c:v>
                </c:pt>
                <c:pt idx="12">
                  <c:v>5845</c:v>
                </c:pt>
                <c:pt idx="13">
                  <c:v>3686</c:v>
                </c:pt>
                <c:pt idx="14">
                  <c:v>3588</c:v>
                </c:pt>
                <c:pt idx="15">
                  <c:v>4527</c:v>
                </c:pt>
                <c:pt idx="16">
                  <c:v>3420</c:v>
                </c:pt>
                <c:pt idx="17">
                  <c:v>5932</c:v>
                </c:pt>
                <c:pt idx="18">
                  <c:v>5261</c:v>
                </c:pt>
                <c:pt idx="19">
                  <c:v>2968</c:v>
                </c:pt>
                <c:pt idx="20">
                  <c:v>2182</c:v>
                </c:pt>
                <c:pt idx="21">
                  <c:v>2142</c:v>
                </c:pt>
                <c:pt idx="22">
                  <c:v>3837</c:v>
                </c:pt>
                <c:pt idx="23">
                  <c:v>2635</c:v>
                </c:pt>
                <c:pt idx="24">
                  <c:v>7859</c:v>
                </c:pt>
                <c:pt idx="25">
                  <c:v>3289</c:v>
                </c:pt>
                <c:pt idx="26">
                  <c:v>3831</c:v>
                </c:pt>
                <c:pt idx="27">
                  <c:v>3292</c:v>
                </c:pt>
              </c:numCache>
            </c:numRef>
          </c:val>
          <c:extLst>
            <c:ext xmlns:c16="http://schemas.microsoft.com/office/drawing/2014/chart" uri="{C3380CC4-5D6E-409C-BE32-E72D297353CC}">
              <c16:uniqueId val="{00000017-93AD-48AB-AD3D-F2F4D81D4048}"/>
            </c:ext>
          </c:extLst>
        </c:ser>
        <c:dLbls>
          <c:dLblPos val="outEnd"/>
          <c:showLegendKey val="0"/>
          <c:showVal val="1"/>
          <c:showCatName val="0"/>
          <c:showSerName val="0"/>
          <c:showPercent val="0"/>
          <c:showBubbleSize val="0"/>
        </c:dLbls>
        <c:gapWidth val="100"/>
        <c:overlap val="-24"/>
        <c:axId val="842644800"/>
        <c:axId val="842640864"/>
      </c:barChart>
      <c:catAx>
        <c:axId val="842644800"/>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842640864"/>
        <c:crosses val="autoZero"/>
        <c:auto val="1"/>
        <c:lblAlgn val="ctr"/>
        <c:lblOffset val="100"/>
        <c:noMultiLvlLbl val="0"/>
      </c:catAx>
      <c:valAx>
        <c:axId val="842640864"/>
        <c:scaling>
          <c:orientation val="minMax"/>
          <c:max val="8000"/>
        </c:scaling>
        <c:delete val="0"/>
        <c:axPos val="l"/>
        <c:numFmt formatCode="#,##0_);[Red]\(#,##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842644800"/>
        <c:crosses val="autoZero"/>
        <c:crossBetween val="between"/>
      </c:valAx>
      <c:spPr>
        <a:noFill/>
        <a:ln w="3175">
          <a:noFill/>
        </a:ln>
        <a:effectLst/>
      </c:spPr>
    </c:plotArea>
    <c:plotVisOnly val="1"/>
    <c:dispBlanksAs val="gap"/>
    <c:showDLblsOverMax val="0"/>
  </c:chart>
  <c:spPr>
    <a:solidFill>
      <a:schemeClr val="bg1"/>
    </a:solidFill>
    <a:ln w="3175" cap="flat" cmpd="sng" algn="ctr">
      <a:solidFill>
        <a:schemeClr val="tx1"/>
      </a:solidFill>
      <a:round/>
    </a:ln>
    <a:effectLst/>
  </c:spPr>
  <c:txPr>
    <a:bodyPr/>
    <a:lstStyle/>
    <a:p>
      <a:pPr>
        <a:defRPr b="1"/>
      </a:pPr>
      <a:endParaRPr lang="ja-JP"/>
    </a:p>
  </c:tx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93521849549654"/>
          <c:y val="0.15210404057961854"/>
          <c:w val="0.7709302892641039"/>
          <c:h val="0.60453695675055263"/>
        </c:manualLayout>
      </c:layout>
      <c:barChart>
        <c:barDir val="col"/>
        <c:grouping val="clustered"/>
        <c:varyColors val="0"/>
        <c:ser>
          <c:idx val="0"/>
          <c:order val="0"/>
          <c:spPr>
            <a:noFill/>
            <a:ln w="12700">
              <a:solidFill>
                <a:schemeClr val="tx1"/>
              </a:solidFill>
              <a:prstDash val="solid"/>
            </a:ln>
          </c:spPr>
          <c:invertIfNegative val="0"/>
          <c:cat>
            <c:strRef>
              <c:f>'16p'!$L$35:$L$44</c:f>
              <c:strCache>
                <c:ptCount val="10"/>
                <c:pt idx="0">
                  <c:v>平成
24</c:v>
                </c:pt>
                <c:pt idx="1">
                  <c:v>25</c:v>
                </c:pt>
                <c:pt idx="2">
                  <c:v>26</c:v>
                </c:pt>
                <c:pt idx="3">
                  <c:v>27</c:v>
                </c:pt>
                <c:pt idx="4">
                  <c:v>28</c:v>
                </c:pt>
                <c:pt idx="5">
                  <c:v>29</c:v>
                </c:pt>
                <c:pt idx="6">
                  <c:v>30</c:v>
                </c:pt>
                <c:pt idx="7">
                  <c:v>令和
元</c:v>
                </c:pt>
                <c:pt idx="8">
                  <c:v>2</c:v>
                </c:pt>
                <c:pt idx="9">
                  <c:v>3</c:v>
                </c:pt>
              </c:strCache>
            </c:strRef>
          </c:cat>
          <c:val>
            <c:numRef>
              <c:f>'16p'!$M$35:$M$44</c:f>
              <c:numCache>
                <c:formatCode>#,##0.0;[Red]\-#,##0.0</c:formatCode>
                <c:ptCount val="10"/>
                <c:pt idx="0">
                  <c:v>1691</c:v>
                </c:pt>
                <c:pt idx="1">
                  <c:v>1717</c:v>
                </c:pt>
                <c:pt idx="2">
                  <c:v>1727.1</c:v>
                </c:pt>
                <c:pt idx="3">
                  <c:v>1754.6</c:v>
                </c:pt>
                <c:pt idx="4">
                  <c:v>1801.2</c:v>
                </c:pt>
                <c:pt idx="5">
                  <c:v>1906.1</c:v>
                </c:pt>
                <c:pt idx="6">
                  <c:v>1907.1</c:v>
                </c:pt>
                <c:pt idx="7">
                  <c:v>1961.5</c:v>
                </c:pt>
                <c:pt idx="8">
                  <c:v>2049.1</c:v>
                </c:pt>
                <c:pt idx="9">
                  <c:v>1994.2</c:v>
                </c:pt>
              </c:numCache>
            </c:numRef>
          </c:val>
          <c:extLst>
            <c:ext xmlns:c16="http://schemas.microsoft.com/office/drawing/2014/chart" uri="{C3380CC4-5D6E-409C-BE32-E72D297353CC}">
              <c16:uniqueId val="{00000000-E69A-4D03-A0DD-9EC662DB2A10}"/>
            </c:ext>
          </c:extLst>
        </c:ser>
        <c:dLbls>
          <c:showLegendKey val="0"/>
          <c:showVal val="0"/>
          <c:showCatName val="0"/>
          <c:showSerName val="0"/>
          <c:showPercent val="0"/>
          <c:showBubbleSize val="0"/>
        </c:dLbls>
        <c:gapWidth val="100"/>
        <c:axId val="399458112"/>
        <c:axId val="399459680"/>
      </c:barChart>
      <c:catAx>
        <c:axId val="39945811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sz="1000"/>
                  <a:t>（年度）</a:t>
                </a:r>
              </a:p>
            </c:rich>
          </c:tx>
          <c:layout>
            <c:manualLayout>
              <c:xMode val="edge"/>
              <c:yMode val="edge"/>
              <c:x val="0.42829919009051931"/>
              <c:y val="0.88271927139849571"/>
            </c:manualLayout>
          </c:layout>
          <c:overlay val="0"/>
          <c:spPr>
            <a:noFill/>
            <a:ln w="25400">
              <a:noFill/>
            </a:ln>
          </c:spPr>
        </c:title>
        <c:numFmt formatCode="General" sourceLinked="1"/>
        <c:majorTickMark val="in"/>
        <c:minorTickMark val="none"/>
        <c:tickLblPos val="nextTo"/>
        <c:spPr>
          <a:ln w="9525">
            <a:solidFill>
              <a:srgbClr val="000000"/>
            </a:solidFill>
            <a:prstDash val="solid"/>
          </a:ln>
        </c:spPr>
        <c:txPr>
          <a:bodyPr rot="0" vert="horz"/>
          <a:lstStyle/>
          <a:p>
            <a:pPr>
              <a:defRPr sz="1000" b="0" i="0" u="none" strike="noStrike" normalizeH="0" baseline="0">
                <a:solidFill>
                  <a:srgbClr val="000000"/>
                </a:solidFill>
                <a:latin typeface="ＭＳ ゴシック"/>
                <a:ea typeface="ＭＳ ゴシック"/>
                <a:cs typeface="ＭＳ ゴシック"/>
              </a:defRPr>
            </a:pPr>
            <a:endParaRPr lang="ja-JP"/>
          </a:p>
        </c:txPr>
        <c:crossAx val="399459680"/>
        <c:crossesAt val="0"/>
        <c:auto val="1"/>
        <c:lblAlgn val="ctr"/>
        <c:lblOffset val="100"/>
        <c:tickLblSkip val="1"/>
        <c:tickMarkSkip val="1"/>
        <c:noMultiLvlLbl val="0"/>
      </c:catAx>
      <c:valAx>
        <c:axId val="399459680"/>
        <c:scaling>
          <c:orientation val="minMax"/>
          <c:max val="2100"/>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sz="1000"/>
                  <a:t>（億円）</a:t>
                </a:r>
              </a:p>
            </c:rich>
          </c:tx>
          <c:layout>
            <c:manualLayout>
              <c:xMode val="edge"/>
              <c:yMode val="edge"/>
              <c:x val="9.0909090909090905E-3"/>
              <c:y val="4.5307443365695796E-2"/>
            </c:manualLayout>
          </c:layout>
          <c:overlay val="0"/>
          <c:spPr>
            <a:noFill/>
            <a:ln w="25400">
              <a:noFill/>
            </a:ln>
          </c:spPr>
        </c:title>
        <c:numFmt formatCode="#,##0_);[Red]\(#,##0\)" sourceLinked="0"/>
        <c:majorTickMark val="in"/>
        <c:minorTickMark val="none"/>
        <c:tickLblPos val="nextTo"/>
        <c:spPr>
          <a:noFill/>
          <a:ln w="952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99458112"/>
        <c:crosses val="autoZero"/>
        <c:crossBetween val="between"/>
        <c:majorUnit val="500"/>
        <c:minorUnit val="40"/>
      </c:valAx>
      <c:spPr>
        <a:solidFill>
          <a:srgbClr val="FFFFFF"/>
        </a:solidFill>
        <a:ln w="12700">
          <a:no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85724</xdr:colOff>
      <xdr:row>15</xdr:row>
      <xdr:rowOff>71436</xdr:rowOff>
    </xdr:from>
    <xdr:to>
      <xdr:col>6</xdr:col>
      <xdr:colOff>914399</xdr:colOff>
      <xdr:row>25</xdr:row>
      <xdr:rowOff>171449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90486</xdr:colOff>
      <xdr:row>30</xdr:row>
      <xdr:rowOff>71436</xdr:rowOff>
    </xdr:from>
    <xdr:to>
      <xdr:col>6</xdr:col>
      <xdr:colOff>895350</xdr:colOff>
      <xdr:row>41</xdr:row>
      <xdr:rowOff>171449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30</xdr:row>
      <xdr:rowOff>238125</xdr:rowOff>
    </xdr:from>
    <xdr:to>
      <xdr:col>1</xdr:col>
      <xdr:colOff>0</xdr:colOff>
      <xdr:row>32</xdr:row>
      <xdr:rowOff>28575</xdr:rowOff>
    </xdr:to>
    <xdr:sp macro="" textlink="">
      <xdr:nvSpPr>
        <xdr:cNvPr id="4" name="テキスト ボックス 3"/>
        <xdr:cNvSpPr txBox="1"/>
      </xdr:nvSpPr>
      <xdr:spPr>
        <a:xfrm>
          <a:off x="276225" y="6905625"/>
          <a:ext cx="685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（国籍）</a:t>
          </a:r>
        </a:p>
      </xdr:txBody>
    </xdr:sp>
    <xdr:clientData/>
  </xdr:twoCellAnchor>
  <xdr:twoCellAnchor>
    <xdr:from>
      <xdr:col>3</xdr:col>
      <xdr:colOff>466726</xdr:colOff>
      <xdr:row>30</xdr:row>
      <xdr:rowOff>66675</xdr:rowOff>
    </xdr:from>
    <xdr:to>
      <xdr:col>4</xdr:col>
      <xdr:colOff>123826</xdr:colOff>
      <xdr:row>31</xdr:row>
      <xdr:rowOff>104775</xdr:rowOff>
    </xdr:to>
    <xdr:sp macro="" textlink="">
      <xdr:nvSpPr>
        <xdr:cNvPr id="5" name="テキスト ボックス 4"/>
        <xdr:cNvSpPr txBox="1"/>
      </xdr:nvSpPr>
      <xdr:spPr>
        <a:xfrm>
          <a:off x="3352801" y="6734175"/>
          <a:ext cx="6191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（人）</a:t>
          </a:r>
        </a:p>
      </xdr:txBody>
    </xdr:sp>
    <xdr:clientData/>
  </xdr:twoCellAnchor>
  <xdr:twoCellAnchor>
    <xdr:from>
      <xdr:col>0</xdr:col>
      <xdr:colOff>276225</xdr:colOff>
      <xdr:row>15</xdr:row>
      <xdr:rowOff>66675</xdr:rowOff>
    </xdr:from>
    <xdr:to>
      <xdr:col>0</xdr:col>
      <xdr:colOff>895350</xdr:colOff>
      <xdr:row>16</xdr:row>
      <xdr:rowOff>104775</xdr:rowOff>
    </xdr:to>
    <xdr:sp macro="" textlink="">
      <xdr:nvSpPr>
        <xdr:cNvPr id="6" name="テキスト ボックス 5"/>
        <xdr:cNvSpPr txBox="1"/>
      </xdr:nvSpPr>
      <xdr:spPr>
        <a:xfrm>
          <a:off x="276225" y="3162300"/>
          <a:ext cx="6191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（人）</a:t>
          </a:r>
        </a:p>
      </xdr:txBody>
    </xdr:sp>
    <xdr:clientData/>
  </xdr:twoCellAnchor>
  <xdr:twoCellAnchor>
    <xdr:from>
      <xdr:col>3</xdr:col>
      <xdr:colOff>57149</xdr:colOff>
      <xdr:row>24</xdr:row>
      <xdr:rowOff>123825</xdr:rowOff>
    </xdr:from>
    <xdr:to>
      <xdr:col>3</xdr:col>
      <xdr:colOff>981074</xdr:colOff>
      <xdr:row>25</xdr:row>
      <xdr:rowOff>209550</xdr:rowOff>
    </xdr:to>
    <xdr:sp macro="" textlink="">
      <xdr:nvSpPr>
        <xdr:cNvPr id="7" name="テキスト ボックス 6"/>
        <xdr:cNvSpPr txBox="1"/>
      </xdr:nvSpPr>
      <xdr:spPr>
        <a:xfrm>
          <a:off x="2943224" y="5362575"/>
          <a:ext cx="9048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（年度）</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123826</xdr:colOff>
      <xdr:row>35</xdr:row>
      <xdr:rowOff>57152</xdr:rowOff>
    </xdr:from>
    <xdr:to>
      <xdr:col>11</xdr:col>
      <xdr:colOff>457201</xdr:colOff>
      <xdr:row>48</xdr:row>
      <xdr:rowOff>123826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32</xdr:row>
      <xdr:rowOff>0</xdr:rowOff>
    </xdr:from>
    <xdr:to>
      <xdr:col>8</xdr:col>
      <xdr:colOff>38100</xdr:colOff>
      <xdr:row>32</xdr:row>
      <xdr:rowOff>0</xdr:rowOff>
    </xdr:to>
    <xdr:cxnSp macro="">
      <xdr:nvCxnSpPr>
        <xdr:cNvPr id="3" name="直線コネクタ 2"/>
        <xdr:cNvCxnSpPr/>
      </xdr:nvCxnSpPr>
      <xdr:spPr>
        <a:xfrm>
          <a:off x="161925" y="7143750"/>
          <a:ext cx="536257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295275</xdr:colOff>
      <xdr:row>4</xdr:row>
      <xdr:rowOff>52105</xdr:rowOff>
    </xdr:from>
    <xdr:to>
      <xdr:col>2</xdr:col>
      <xdr:colOff>1600199</xdr:colOff>
      <xdr:row>15</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295276</xdr:colOff>
      <xdr:row>19</xdr:row>
      <xdr:rowOff>56212</xdr:rowOff>
    </xdr:from>
    <xdr:to>
      <xdr:col>2</xdr:col>
      <xdr:colOff>1600200</xdr:colOff>
      <xdr:row>30</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295276</xdr:colOff>
      <xdr:row>34</xdr:row>
      <xdr:rowOff>54907</xdr:rowOff>
    </xdr:from>
    <xdr:to>
      <xdr:col>2</xdr:col>
      <xdr:colOff>1600200</xdr:colOff>
      <xdr:row>45</xdr:row>
      <xdr:rowOff>180974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428625</xdr:colOff>
      <xdr:row>13</xdr:row>
      <xdr:rowOff>171448</xdr:rowOff>
    </xdr:from>
    <xdr:to>
      <xdr:col>1</xdr:col>
      <xdr:colOff>380348</xdr:colOff>
      <xdr:row>15</xdr:row>
      <xdr:rowOff>38111</xdr:rowOff>
    </xdr:to>
    <xdr:sp macro="" textlink="">
      <xdr:nvSpPr>
        <xdr:cNvPr id="5" name="テキスト ボックス 5"/>
        <xdr:cNvSpPr txBox="1"/>
      </xdr:nvSpPr>
      <xdr:spPr>
        <a:xfrm>
          <a:off x="352425" y="2790823"/>
          <a:ext cx="351773" cy="342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latin typeface="ＭＳ ゴシック" panose="020B0609070205080204" pitchFamily="49" charset="-128"/>
              <a:ea typeface="ＭＳ ゴシック" panose="020B0609070205080204" pitchFamily="49" charset="-128"/>
            </a:rPr>
            <a:t>（人）</a:t>
          </a:r>
        </a:p>
      </xdr:txBody>
    </xdr:sp>
    <xdr:clientData/>
  </xdr:twoCellAnchor>
  <xdr:twoCellAnchor>
    <xdr:from>
      <xdr:col>2</xdr:col>
      <xdr:colOff>537481</xdr:colOff>
      <xdr:row>13</xdr:row>
      <xdr:rowOff>161925</xdr:rowOff>
    </xdr:from>
    <xdr:to>
      <xdr:col>2</xdr:col>
      <xdr:colOff>1313010</xdr:colOff>
      <xdr:row>15</xdr:row>
      <xdr:rowOff>28588</xdr:rowOff>
    </xdr:to>
    <xdr:sp macro="" textlink="">
      <xdr:nvSpPr>
        <xdr:cNvPr id="6" name="テキスト ボックス 6"/>
        <xdr:cNvSpPr txBox="1"/>
      </xdr:nvSpPr>
      <xdr:spPr>
        <a:xfrm>
          <a:off x="1061356" y="2781300"/>
          <a:ext cx="0" cy="342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314325</xdr:colOff>
      <xdr:row>43</xdr:row>
      <xdr:rowOff>142873</xdr:rowOff>
    </xdr:from>
    <xdr:to>
      <xdr:col>1</xdr:col>
      <xdr:colOff>370823</xdr:colOff>
      <xdr:row>45</xdr:row>
      <xdr:rowOff>9536</xdr:rowOff>
    </xdr:to>
    <xdr:sp macro="" textlink="">
      <xdr:nvSpPr>
        <xdr:cNvPr id="7" name="テキスト ボックス 5"/>
        <xdr:cNvSpPr txBox="1"/>
      </xdr:nvSpPr>
      <xdr:spPr>
        <a:xfrm>
          <a:off x="314325" y="9905998"/>
          <a:ext cx="389873" cy="342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latin typeface="ＭＳ ゴシック" panose="020B0609070205080204" pitchFamily="49" charset="-128"/>
              <a:ea typeface="ＭＳ ゴシック" panose="020B0609070205080204" pitchFamily="49" charset="-128"/>
            </a:rPr>
            <a:t>（学級）</a:t>
          </a:r>
        </a:p>
      </xdr:txBody>
    </xdr:sp>
    <xdr:clientData/>
  </xdr:twoCellAnchor>
  <xdr:twoCellAnchor>
    <xdr:from>
      <xdr:col>2</xdr:col>
      <xdr:colOff>527956</xdr:colOff>
      <xdr:row>43</xdr:row>
      <xdr:rowOff>133350</xdr:rowOff>
    </xdr:from>
    <xdr:to>
      <xdr:col>2</xdr:col>
      <xdr:colOff>1303485</xdr:colOff>
      <xdr:row>45</xdr:row>
      <xdr:rowOff>13</xdr:rowOff>
    </xdr:to>
    <xdr:sp macro="" textlink="">
      <xdr:nvSpPr>
        <xdr:cNvPr id="8" name="テキスト ボックス 6"/>
        <xdr:cNvSpPr txBox="1"/>
      </xdr:nvSpPr>
      <xdr:spPr>
        <a:xfrm>
          <a:off x="1061356" y="9896475"/>
          <a:ext cx="0" cy="342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latin typeface="ＭＳ ゴシック" panose="020B0609070205080204" pitchFamily="49" charset="-128"/>
              <a:ea typeface="ＭＳ ゴシック" panose="020B0609070205080204" pitchFamily="49" charset="-128"/>
            </a:rPr>
            <a:t>（年度）</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0.01615</cdr:x>
      <cdr:y>0.79627</cdr:y>
    </cdr:from>
    <cdr:to>
      <cdr:x>0.12178</cdr:x>
      <cdr:y>0.91434</cdr:y>
    </cdr:to>
    <cdr:sp macro="" textlink="">
      <cdr:nvSpPr>
        <cdr:cNvPr id="2" name="テキスト ボックス 5"/>
        <cdr:cNvSpPr txBox="1"/>
      </cdr:nvSpPr>
      <cdr:spPr>
        <a:xfrm xmlns:a="http://schemas.openxmlformats.org/drawingml/2006/main">
          <a:off x="104775" y="1927214"/>
          <a:ext cx="685148" cy="2857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100">
              <a:latin typeface="ＭＳ ゴシック" panose="020B0609070205080204" pitchFamily="49" charset="-128"/>
              <a:ea typeface="ＭＳ ゴシック" panose="020B0609070205080204" pitchFamily="49" charset="-128"/>
            </a:rPr>
            <a:t>（人）</a:t>
          </a:r>
        </a:p>
      </cdr:txBody>
    </cdr:sp>
  </cdr:relSizeAnchor>
  <cdr:relSizeAnchor xmlns:cdr="http://schemas.openxmlformats.org/drawingml/2006/chartDrawing">
    <cdr:from>
      <cdr:x>0.83176</cdr:x>
      <cdr:y>0.79234</cdr:y>
    </cdr:from>
    <cdr:to>
      <cdr:x>0.95132</cdr:x>
      <cdr:y>0.91041</cdr:y>
    </cdr:to>
    <cdr:sp macro="" textlink="">
      <cdr:nvSpPr>
        <cdr:cNvPr id="3" name="テキスト ボックス 6"/>
        <cdr:cNvSpPr txBox="1"/>
      </cdr:nvSpPr>
      <cdr:spPr>
        <a:xfrm xmlns:a="http://schemas.openxmlformats.org/drawingml/2006/main">
          <a:off x="5565775" y="1917700"/>
          <a:ext cx="800100" cy="2857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100">
              <a:latin typeface="ＭＳ ゴシック" panose="020B0609070205080204" pitchFamily="49" charset="-128"/>
              <a:ea typeface="ＭＳ ゴシック" panose="020B0609070205080204" pitchFamily="49" charset="-128"/>
            </a:rPr>
            <a:t>（年度）</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185736</xdr:colOff>
      <xdr:row>4</xdr:row>
      <xdr:rowOff>71438</xdr:rowOff>
    </xdr:from>
    <xdr:to>
      <xdr:col>5</xdr:col>
      <xdr:colOff>771525</xdr:colOff>
      <xdr:row>7</xdr:row>
      <xdr:rowOff>828675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10</xdr:row>
      <xdr:rowOff>76200</xdr:rowOff>
    </xdr:from>
    <xdr:to>
      <xdr:col>5</xdr:col>
      <xdr:colOff>757239</xdr:colOff>
      <xdr:row>13</xdr:row>
      <xdr:rowOff>833437</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7</xdr:row>
      <xdr:rowOff>342900</xdr:rowOff>
    </xdr:from>
    <xdr:to>
      <xdr:col>0</xdr:col>
      <xdr:colOff>819150</xdr:colOff>
      <xdr:row>7</xdr:row>
      <xdr:rowOff>628650</xdr:rowOff>
    </xdr:to>
    <xdr:sp macro="" textlink="">
      <xdr:nvSpPr>
        <xdr:cNvPr id="4" name="テキスト ボックス 3"/>
        <xdr:cNvSpPr txBox="1"/>
      </xdr:nvSpPr>
      <xdr:spPr>
        <a:xfrm>
          <a:off x="200025" y="1428750"/>
          <a:ext cx="4857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ゴシック" panose="020B0609070205080204" pitchFamily="49" charset="-128"/>
              <a:ea typeface="ＭＳ ゴシック" panose="020B0609070205080204" pitchFamily="49" charset="-128"/>
            </a:rPr>
            <a:t>（人）</a:t>
          </a:r>
        </a:p>
      </xdr:txBody>
    </xdr:sp>
    <xdr:clientData/>
  </xdr:twoCellAnchor>
  <xdr:twoCellAnchor>
    <xdr:from>
      <xdr:col>4</xdr:col>
      <xdr:colOff>428625</xdr:colOff>
      <xdr:row>7</xdr:row>
      <xdr:rowOff>314325</xdr:rowOff>
    </xdr:from>
    <xdr:to>
      <xdr:col>5</xdr:col>
      <xdr:colOff>266700</xdr:colOff>
      <xdr:row>7</xdr:row>
      <xdr:rowOff>600075</xdr:rowOff>
    </xdr:to>
    <xdr:sp macro="" textlink="">
      <xdr:nvSpPr>
        <xdr:cNvPr id="5" name="テキスト ボックス 4"/>
        <xdr:cNvSpPr txBox="1"/>
      </xdr:nvSpPr>
      <xdr:spPr>
        <a:xfrm>
          <a:off x="3171825" y="1428750"/>
          <a:ext cx="5238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228600</xdr:colOff>
      <xdr:row>13</xdr:row>
      <xdr:rowOff>342900</xdr:rowOff>
    </xdr:from>
    <xdr:to>
      <xdr:col>0</xdr:col>
      <xdr:colOff>847725</xdr:colOff>
      <xdr:row>13</xdr:row>
      <xdr:rowOff>628650</xdr:rowOff>
    </xdr:to>
    <xdr:sp macro="" textlink="">
      <xdr:nvSpPr>
        <xdr:cNvPr id="6" name="テキスト ボックス 5"/>
        <xdr:cNvSpPr txBox="1"/>
      </xdr:nvSpPr>
      <xdr:spPr>
        <a:xfrm>
          <a:off x="228600" y="2857500"/>
          <a:ext cx="4572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ゴシック" panose="020B0609070205080204" pitchFamily="49" charset="-128"/>
              <a:ea typeface="ＭＳ ゴシック" panose="020B0609070205080204" pitchFamily="49" charset="-128"/>
            </a:rPr>
            <a:t>（％）</a:t>
          </a:r>
        </a:p>
      </xdr:txBody>
    </xdr:sp>
    <xdr:clientData/>
  </xdr:twoCellAnchor>
  <xdr:twoCellAnchor>
    <xdr:from>
      <xdr:col>4</xdr:col>
      <xdr:colOff>400050</xdr:colOff>
      <xdr:row>13</xdr:row>
      <xdr:rowOff>304800</xdr:rowOff>
    </xdr:from>
    <xdr:to>
      <xdr:col>5</xdr:col>
      <xdr:colOff>238125</xdr:colOff>
      <xdr:row>13</xdr:row>
      <xdr:rowOff>590550</xdr:rowOff>
    </xdr:to>
    <xdr:sp macro="" textlink="">
      <xdr:nvSpPr>
        <xdr:cNvPr id="7" name="テキスト ボックス 6"/>
        <xdr:cNvSpPr txBox="1"/>
      </xdr:nvSpPr>
      <xdr:spPr>
        <a:xfrm>
          <a:off x="3143250" y="2857500"/>
          <a:ext cx="5238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ゴシック" panose="020B0609070205080204" pitchFamily="49" charset="-128"/>
              <a:ea typeface="ＭＳ ゴシック" panose="020B0609070205080204" pitchFamily="49" charset="-128"/>
            </a:rPr>
            <a:t>（年度）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4</xdr:row>
      <xdr:rowOff>57150</xdr:rowOff>
    </xdr:from>
    <xdr:to>
      <xdr:col>7</xdr:col>
      <xdr:colOff>742951</xdr:colOff>
      <xdr:row>15</xdr:row>
      <xdr:rowOff>247650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180974</xdr:colOff>
      <xdr:row>21</xdr:row>
      <xdr:rowOff>0</xdr:rowOff>
    </xdr:from>
    <xdr:to>
      <xdr:col>4</xdr:col>
      <xdr:colOff>13214</xdr:colOff>
      <xdr:row>40</xdr:row>
      <xdr:rowOff>238126</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857250</xdr:colOff>
      <xdr:row>21</xdr:row>
      <xdr:rowOff>1486</xdr:rowOff>
    </xdr:from>
    <xdr:ext cx="3356609" cy="3808514"/>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0</xdr:col>
      <xdr:colOff>247649</xdr:colOff>
      <xdr:row>22</xdr:row>
      <xdr:rowOff>66675</xdr:rowOff>
    </xdr:from>
    <xdr:to>
      <xdr:col>0</xdr:col>
      <xdr:colOff>571649</xdr:colOff>
      <xdr:row>23</xdr:row>
      <xdr:rowOff>65700</xdr:rowOff>
    </xdr:to>
    <xdr:sp macro="" textlink="">
      <xdr:nvSpPr>
        <xdr:cNvPr id="6" name="テキスト ボックス 5"/>
        <xdr:cNvSpPr txBox="1"/>
      </xdr:nvSpPr>
      <xdr:spPr>
        <a:xfrm>
          <a:off x="247649" y="4829175"/>
          <a:ext cx="324000" cy="237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r"/>
          <a:r>
            <a:rPr kumimoji="1" lang="ja-JP" altLang="en-US" sz="1000">
              <a:latin typeface="ＭＳ ゴシック" panose="020B0609070205080204" pitchFamily="49" charset="-128"/>
              <a:ea typeface="ＭＳ ゴシック" panose="020B0609070205080204" pitchFamily="49" charset="-128"/>
            </a:rPr>
            <a:t>男</a:t>
          </a:r>
        </a:p>
      </xdr:txBody>
    </xdr:sp>
    <xdr:clientData/>
  </xdr:twoCellAnchor>
  <xdr:twoCellAnchor>
    <xdr:from>
      <xdr:col>0</xdr:col>
      <xdr:colOff>610483</xdr:colOff>
      <xdr:row>22</xdr:row>
      <xdr:rowOff>65171</xdr:rowOff>
    </xdr:from>
    <xdr:to>
      <xdr:col>1</xdr:col>
      <xdr:colOff>410458</xdr:colOff>
      <xdr:row>23</xdr:row>
      <xdr:rowOff>53819</xdr:rowOff>
    </xdr:to>
    <xdr:sp macro="" textlink="$K$41">
      <xdr:nvSpPr>
        <xdr:cNvPr id="7" name="テキスト ボックス 6"/>
        <xdr:cNvSpPr txBox="1"/>
      </xdr:nvSpPr>
      <xdr:spPr>
        <a:xfrm>
          <a:off x="610483" y="4827671"/>
          <a:ext cx="609600" cy="226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fld id="{098FAD74-6680-4D8C-912F-EBA89B34A44A}" type="TxLink">
            <a:rPr kumimoji="1" lang="en-US" altLang="en-US" sz="1000" b="0" i="0" u="none" strike="noStrike">
              <a:solidFill>
                <a:srgbClr val="000000"/>
              </a:solidFill>
              <a:latin typeface="ＭＳ ゴシック" panose="020B0609070205080204" pitchFamily="49" charset="-128"/>
              <a:ea typeface="ＭＳ ゴシック" panose="020B0609070205080204" pitchFamily="49" charset="-128"/>
            </a:rPr>
            <a:pPr algn="l"/>
            <a:t>231,290</a:t>
          </a:fld>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257173</xdr:colOff>
      <xdr:row>22</xdr:row>
      <xdr:rowOff>48628</xdr:rowOff>
    </xdr:from>
    <xdr:to>
      <xdr:col>6</xdr:col>
      <xdr:colOff>581173</xdr:colOff>
      <xdr:row>23</xdr:row>
      <xdr:rowOff>47653</xdr:rowOff>
    </xdr:to>
    <xdr:sp macro="" textlink="">
      <xdr:nvSpPr>
        <xdr:cNvPr id="8" name="テキスト ボックス 7"/>
        <xdr:cNvSpPr txBox="1"/>
      </xdr:nvSpPr>
      <xdr:spPr>
        <a:xfrm>
          <a:off x="5114923" y="4811128"/>
          <a:ext cx="324000" cy="237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r"/>
          <a:r>
            <a:rPr kumimoji="1" lang="ja-JP" altLang="en-US" sz="1000">
              <a:latin typeface="ＭＳ ゴシック" panose="020B0609070205080204" pitchFamily="49" charset="-128"/>
              <a:ea typeface="ＭＳ ゴシック" panose="020B0609070205080204" pitchFamily="49" charset="-128"/>
            </a:rPr>
            <a:t>女</a:t>
          </a:r>
        </a:p>
      </xdr:txBody>
    </xdr:sp>
    <xdr:clientData/>
  </xdr:twoCellAnchor>
  <xdr:twoCellAnchor>
    <xdr:from>
      <xdr:col>6</xdr:col>
      <xdr:colOff>618879</xdr:colOff>
      <xdr:row>22</xdr:row>
      <xdr:rowOff>57150</xdr:rowOff>
    </xdr:from>
    <xdr:to>
      <xdr:col>7</xdr:col>
      <xdr:colOff>380999</xdr:colOff>
      <xdr:row>23</xdr:row>
      <xdr:rowOff>85725</xdr:rowOff>
    </xdr:to>
    <xdr:sp macro="" textlink="$N$41">
      <xdr:nvSpPr>
        <xdr:cNvPr id="9" name="テキスト ボックス 8"/>
        <xdr:cNvSpPr txBox="1"/>
      </xdr:nvSpPr>
      <xdr:spPr>
        <a:xfrm>
          <a:off x="5476629" y="4819650"/>
          <a:ext cx="57174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fld id="{91DF5602-8145-4FF6-B301-62A9B78B6CD2}" type="TxLink">
            <a:rPr kumimoji="1" lang="en-US" altLang="en-US" sz="1000" b="0" i="0" u="none" strike="noStrike">
              <a:solidFill>
                <a:srgbClr val="000000"/>
              </a:solidFill>
              <a:latin typeface="ＭＳ ゴシック" panose="020B0609070205080204" pitchFamily="49" charset="-128"/>
              <a:ea typeface="ＭＳ ゴシック" panose="020B0609070205080204" pitchFamily="49" charset="-128"/>
            </a:rPr>
            <a:pPr algn="l"/>
            <a:t>231,886</a:t>
          </a:fld>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476249</xdr:colOff>
      <xdr:row>4</xdr:row>
      <xdr:rowOff>66675</xdr:rowOff>
    </xdr:from>
    <xdr:to>
      <xdr:col>5</xdr:col>
      <xdr:colOff>238124</xdr:colOff>
      <xdr:row>4</xdr:row>
      <xdr:rowOff>438150</xdr:rowOff>
    </xdr:to>
    <xdr:sp macro="" textlink="">
      <xdr:nvSpPr>
        <xdr:cNvPr id="10" name="テキスト ボックス 1"/>
        <xdr:cNvSpPr txBox="1"/>
      </xdr:nvSpPr>
      <xdr:spPr>
        <a:xfrm>
          <a:off x="2905124" y="542925"/>
          <a:ext cx="13811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ＭＳ ゴシック" panose="020B0609070205080204" pitchFamily="49" charset="-128"/>
              <a:ea typeface="ＭＳ ゴシック" panose="020B0609070205080204" pitchFamily="49" charset="-128"/>
            </a:rPr>
            <a:t>（人、世帯）</a:t>
          </a:r>
        </a:p>
      </xdr:txBody>
    </xdr:sp>
    <xdr:clientData/>
  </xdr:twoCellAnchor>
  <xdr:twoCellAnchor>
    <xdr:from>
      <xdr:col>0</xdr:col>
      <xdr:colOff>161925</xdr:colOff>
      <xdr:row>4</xdr:row>
      <xdr:rowOff>238125</xdr:rowOff>
    </xdr:from>
    <xdr:to>
      <xdr:col>0</xdr:col>
      <xdr:colOff>807948</xdr:colOff>
      <xdr:row>5</xdr:row>
      <xdr:rowOff>54704</xdr:rowOff>
    </xdr:to>
    <xdr:sp macro="" textlink="">
      <xdr:nvSpPr>
        <xdr:cNvPr id="11" name="テキスト ボックス 1"/>
        <xdr:cNvSpPr txBox="1"/>
      </xdr:nvSpPr>
      <xdr:spPr>
        <a:xfrm>
          <a:off x="161925" y="714375"/>
          <a:ext cx="646023" cy="5470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100">
              <a:latin typeface="ＭＳ ゴシック" panose="020B0609070205080204" pitchFamily="49" charset="-128"/>
              <a:ea typeface="ＭＳ ゴシック" panose="020B0609070205080204" pitchFamily="49" charset="-128"/>
            </a:rPr>
            <a:t>（年）</a:t>
          </a:r>
        </a:p>
      </xdr:txBody>
    </xdr:sp>
    <xdr:clientData/>
  </xdr:twoCellAnchor>
  <xdr:twoCellAnchor>
    <xdr:from>
      <xdr:col>3</xdr:col>
      <xdr:colOff>790575</xdr:colOff>
      <xdr:row>20</xdr:row>
      <xdr:rowOff>38100</xdr:rowOff>
    </xdr:from>
    <xdr:to>
      <xdr:col>4</xdr:col>
      <xdr:colOff>533394</xdr:colOff>
      <xdr:row>21</xdr:row>
      <xdr:rowOff>57160</xdr:rowOff>
    </xdr:to>
    <xdr:sp macro="" textlink="">
      <xdr:nvSpPr>
        <xdr:cNvPr id="12" name="テキスト ボックス 1"/>
        <xdr:cNvSpPr txBox="1"/>
      </xdr:nvSpPr>
      <xdr:spPr>
        <a:xfrm>
          <a:off x="3219450" y="4324350"/>
          <a:ext cx="552444" cy="2571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ＭＳ ゴシック" panose="020B0609070205080204" pitchFamily="49" charset="-128"/>
              <a:ea typeface="ＭＳ ゴシック" panose="020B0609070205080204" pitchFamily="49" charset="-128"/>
            </a:rPr>
            <a:t>（歳）</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0.23192</cdr:x>
      <cdr:y>0.05079</cdr:y>
    </cdr:from>
    <cdr:to>
      <cdr:x>0.43882</cdr:x>
      <cdr:y>0.12074</cdr:y>
    </cdr:to>
    <cdr:sp macro="" textlink="">
      <cdr:nvSpPr>
        <cdr:cNvPr id="2" name="テキスト ボックス 1"/>
        <cdr:cNvSpPr txBox="1"/>
      </cdr:nvSpPr>
      <cdr:spPr>
        <a:xfrm xmlns:a="http://schemas.openxmlformats.org/drawingml/2006/main">
          <a:off x="765183" y="193667"/>
          <a:ext cx="682618" cy="2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ゴシック" panose="020B0609070205080204" pitchFamily="49" charset="-128"/>
              <a:ea typeface="ＭＳ ゴシック" panose="020B0609070205080204" pitchFamily="49" charset="-128"/>
            </a:rPr>
            <a:t>（人）</a:t>
          </a:r>
        </a:p>
      </cdr:txBody>
    </cdr:sp>
  </cdr:relSizeAnchor>
</c:userShapes>
</file>

<file path=xl/drawings/drawing4.xml><?xml version="1.0" encoding="utf-8"?>
<c:userShapes xmlns:c="http://schemas.openxmlformats.org/drawingml/2006/chart">
  <cdr:relSizeAnchor xmlns:cdr="http://schemas.openxmlformats.org/drawingml/2006/chartDrawing">
    <cdr:from>
      <cdr:x>0.81839</cdr:x>
      <cdr:y>0.05085</cdr:y>
    </cdr:from>
    <cdr:to>
      <cdr:x>1</cdr:x>
      <cdr:y>0.12088</cdr:y>
    </cdr:to>
    <cdr:sp macro="" textlink="">
      <cdr:nvSpPr>
        <cdr:cNvPr id="2" name="テキスト ボックス 1"/>
        <cdr:cNvSpPr txBox="1"/>
      </cdr:nvSpPr>
      <cdr:spPr>
        <a:xfrm xmlns:a="http://schemas.openxmlformats.org/drawingml/2006/main">
          <a:off x="2747008" y="193674"/>
          <a:ext cx="609601" cy="2667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ゴシック" panose="020B0609070205080204" pitchFamily="49" charset="-128"/>
              <a:ea typeface="ＭＳ ゴシック" panose="020B0609070205080204" pitchFamily="49" charset="-128"/>
            </a:rPr>
            <a:t>（人）</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85725</xdr:colOff>
      <xdr:row>42</xdr:row>
      <xdr:rowOff>38099</xdr:rowOff>
    </xdr:from>
    <xdr:to>
      <xdr:col>5</xdr:col>
      <xdr:colOff>1028700</xdr:colOff>
      <xdr:row>42</xdr:row>
      <xdr:rowOff>2381250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42</xdr:row>
      <xdr:rowOff>57150</xdr:rowOff>
    </xdr:from>
    <xdr:to>
      <xdr:col>0</xdr:col>
      <xdr:colOff>819150</xdr:colOff>
      <xdr:row>42</xdr:row>
      <xdr:rowOff>359504</xdr:rowOff>
    </xdr:to>
    <xdr:sp macro="" textlink="">
      <xdr:nvSpPr>
        <xdr:cNvPr id="3" name="テキスト ボックス 1"/>
        <xdr:cNvSpPr txBox="1"/>
      </xdr:nvSpPr>
      <xdr:spPr>
        <a:xfrm>
          <a:off x="161925" y="9582150"/>
          <a:ext cx="523875" cy="1785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100">
              <a:latin typeface="ＭＳ ゴシック" panose="020B0609070205080204" pitchFamily="49" charset="-128"/>
              <a:ea typeface="ＭＳ ゴシック" panose="020B0609070205080204" pitchFamily="49" charset="-128"/>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85724</xdr:colOff>
      <xdr:row>23</xdr:row>
      <xdr:rowOff>73429</xdr:rowOff>
    </xdr:from>
    <xdr:to>
      <xdr:col>6</xdr:col>
      <xdr:colOff>1123949</xdr:colOff>
      <xdr:row>34</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609600</xdr:colOff>
      <xdr:row>35</xdr:row>
      <xdr:rowOff>0</xdr:rowOff>
    </xdr:from>
    <xdr:ext cx="104775" cy="224790"/>
    <xdr:sp macro="" textlink="">
      <xdr:nvSpPr>
        <xdr:cNvPr id="3" name="Text Box 2"/>
        <xdr:cNvSpPr txBox="1">
          <a:spLocks noChangeArrowheads="1"/>
        </xdr:cNvSpPr>
      </xdr:nvSpPr>
      <xdr:spPr bwMode="auto">
        <a:xfrm>
          <a:off x="4038600" y="7858125"/>
          <a:ext cx="104775" cy="224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114299</xdr:colOff>
      <xdr:row>40</xdr:row>
      <xdr:rowOff>66674</xdr:rowOff>
    </xdr:from>
    <xdr:to>
      <xdr:col>6</xdr:col>
      <xdr:colOff>1133474</xdr:colOff>
      <xdr:row>54</xdr:row>
      <xdr:rowOff>133349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0.79374</cdr:x>
      <cdr:y>0.022</cdr:y>
    </cdr:from>
    <cdr:to>
      <cdr:x>0.95562</cdr:x>
      <cdr:y>0.20109</cdr:y>
    </cdr:to>
    <cdr:sp macro="" textlink="">
      <cdr:nvSpPr>
        <cdr:cNvPr id="2049" name="Text Box 1"/>
        <cdr:cNvSpPr txBox="1">
          <a:spLocks xmlns:a="http://schemas.openxmlformats.org/drawingml/2006/main" noChangeArrowheads="1"/>
        </cdr:cNvSpPr>
      </cdr:nvSpPr>
      <cdr:spPr bwMode="auto">
        <a:xfrm xmlns:a="http://schemas.openxmlformats.org/drawingml/2006/main">
          <a:off x="5451029" y="47625"/>
          <a:ext cx="1111715" cy="3877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0" bIns="0" anchor="t" upright="1">
          <a:spAutoFit/>
        </a:bodyPr>
        <a:lstStyle xmlns:a="http://schemas.openxmlformats.org/drawingml/2006/main"/>
        <a:p xmlns:a="http://schemas.openxmlformats.org/drawingml/2006/main">
          <a:pPr algn="l" rtl="0">
            <a:defRPr sz="1000"/>
          </a:pPr>
          <a:r>
            <a:rPr lang="ja-JP" altLang="en-US" sz="1000" b="0" i="0" strike="noStrike">
              <a:solidFill>
                <a:schemeClr val="tx1"/>
              </a:solidFill>
              <a:latin typeface="ＭＳ ゴシック" panose="020B0609070205080204" pitchFamily="49" charset="-128"/>
              <a:ea typeface="ＭＳ ゴシック" panose="020B0609070205080204" pitchFamily="49" charset="-128"/>
            </a:rPr>
            <a:t>高齢者人口</a:t>
          </a:r>
          <a:endParaRPr lang="en-US" altLang="ja-JP" sz="1000" b="0" i="0" strike="noStrike">
            <a:solidFill>
              <a:schemeClr val="tx1"/>
            </a:solidFill>
            <a:latin typeface="ＭＳ ゴシック" panose="020B0609070205080204" pitchFamily="49" charset="-128"/>
            <a:ea typeface="ＭＳ ゴシック" panose="020B0609070205080204" pitchFamily="49" charset="-128"/>
          </a:endParaRPr>
        </a:p>
        <a:p xmlns:a="http://schemas.openxmlformats.org/drawingml/2006/main">
          <a:pPr algn="l" rtl="0">
            <a:defRPr sz="1000"/>
          </a:pPr>
          <a:r>
            <a:rPr lang="ja-JP" altLang="en-US" sz="1000" b="0" i="0" strike="noStrike" baseline="0">
              <a:solidFill>
                <a:schemeClr val="tx1"/>
              </a:solidFill>
              <a:latin typeface="ＭＳ ゴシック" panose="020B0609070205080204" pitchFamily="49" charset="-128"/>
              <a:ea typeface="ＭＳ ゴシック" panose="020B0609070205080204" pitchFamily="49" charset="-128"/>
            </a:rPr>
            <a:t>　　  　</a:t>
          </a:r>
          <a:r>
            <a:rPr lang="en-US" altLang="ja-JP" sz="1000" b="0" i="0" strike="noStrike">
              <a:solidFill>
                <a:schemeClr val="tx1"/>
              </a:solidFill>
              <a:latin typeface="ＭＳ ゴシック" panose="020B0609070205080204" pitchFamily="49" charset="-128"/>
              <a:ea typeface="ＭＳ ゴシック" panose="020B0609070205080204" pitchFamily="49" charset="-128"/>
            </a:rPr>
            <a:t>(</a:t>
          </a:r>
          <a:r>
            <a:rPr lang="ja-JP" altLang="en-US" sz="1000" b="0" i="0" strike="noStrike">
              <a:solidFill>
                <a:schemeClr val="tx1"/>
              </a:solidFill>
              <a:latin typeface="ＭＳ ゴシック" panose="020B0609070205080204" pitchFamily="49" charset="-128"/>
              <a:ea typeface="ＭＳ ゴシック" panose="020B0609070205080204" pitchFamily="49" charset="-128"/>
            </a:rPr>
            <a:t>人</a:t>
          </a:r>
          <a:r>
            <a:rPr lang="en-US" altLang="ja-JP" sz="1000" b="0" i="0" strike="noStrike">
              <a:solidFill>
                <a:schemeClr val="tx1"/>
              </a:solidFill>
              <a:latin typeface="ＭＳ ゴシック" panose="020B0609070205080204" pitchFamily="49" charset="-128"/>
              <a:ea typeface="ＭＳ ゴシック" panose="020B0609070205080204" pitchFamily="49" charset="-128"/>
            </a:rPr>
            <a:t>)</a:t>
          </a:r>
          <a:endParaRPr lang="ja-JP" altLang="en-US" sz="1000" b="0" i="0" strike="noStrike">
            <a:solidFill>
              <a:schemeClr val="tx1"/>
            </a:solidFill>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0.40779</cdr:x>
      <cdr:y>0.89512</cdr:y>
    </cdr:from>
    <cdr:to>
      <cdr:x>0.50763</cdr:x>
      <cdr:y>0.98836</cdr:y>
    </cdr:to>
    <cdr:sp macro="" textlink="">
      <cdr:nvSpPr>
        <cdr:cNvPr id="2051" name="Text Box 3"/>
        <cdr:cNvSpPr txBox="1">
          <a:spLocks xmlns:a="http://schemas.openxmlformats.org/drawingml/2006/main" noChangeArrowheads="1"/>
        </cdr:cNvSpPr>
      </cdr:nvSpPr>
      <cdr:spPr bwMode="auto">
        <a:xfrm xmlns:a="http://schemas.openxmlformats.org/drawingml/2006/main">
          <a:off x="2800517" y="1937885"/>
          <a:ext cx="685634" cy="2018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0" bIns="0" anchor="t" upright="1">
          <a:spAutoFit/>
        </a:bodyPr>
        <a:lstStyle xmlns:a="http://schemas.openxmlformats.org/drawingml/2006/main"/>
        <a:p xmlns:a="http://schemas.openxmlformats.org/drawingml/2006/main">
          <a:pPr algn="l" rtl="0">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（年度）</a:t>
          </a:r>
        </a:p>
      </cdr:txBody>
    </cdr:sp>
  </cdr:relSizeAnchor>
  <cdr:relSizeAnchor xmlns:cdr="http://schemas.openxmlformats.org/drawingml/2006/chartDrawing">
    <cdr:from>
      <cdr:x>0.00297</cdr:x>
      <cdr:y>0.0176</cdr:y>
    </cdr:from>
    <cdr:to>
      <cdr:x>0.21506</cdr:x>
      <cdr:y>0.27108</cdr:y>
    </cdr:to>
    <cdr:sp macro="" textlink="">
      <cdr:nvSpPr>
        <cdr:cNvPr id="2052" name="Text Box 4"/>
        <cdr:cNvSpPr txBox="1">
          <a:spLocks xmlns:a="http://schemas.openxmlformats.org/drawingml/2006/main" noChangeArrowheads="1"/>
        </cdr:cNvSpPr>
      </cdr:nvSpPr>
      <cdr:spPr bwMode="auto">
        <a:xfrm xmlns:a="http://schemas.openxmlformats.org/drawingml/2006/main">
          <a:off x="20390" y="38100"/>
          <a:ext cx="1456534" cy="5487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strike="noStrike">
              <a:solidFill>
                <a:srgbClr val="000000"/>
              </a:solidFill>
              <a:latin typeface="ＭＳ ゴシック" panose="020B0609070205080204" pitchFamily="49" charset="-128"/>
              <a:ea typeface="ＭＳ ゴシック" panose="020B0609070205080204" pitchFamily="49" charset="-128"/>
            </a:rPr>
            <a:t>ひとり</a:t>
          </a:r>
          <a:r>
            <a:rPr lang="ja-JP" altLang="en-US" sz="1000" b="0" i="0" strike="noStrike">
              <a:solidFill>
                <a:sysClr val="windowText" lastClr="000000"/>
              </a:solidFill>
              <a:latin typeface="ＭＳ ゴシック" panose="020B0609070205080204" pitchFamily="49" charset="-128"/>
              <a:ea typeface="ＭＳ ゴシック" panose="020B0609070205080204" pitchFamily="49" charset="-128"/>
            </a:rPr>
            <a:t>暮ら</a:t>
          </a:r>
          <a:r>
            <a:rPr lang="ja-JP" altLang="en-US" sz="1000" b="0" i="0" strike="noStrike">
              <a:solidFill>
                <a:srgbClr val="000000"/>
              </a:solidFill>
              <a:latin typeface="ＭＳ ゴシック" panose="020B0609070205080204" pitchFamily="49" charset="-128"/>
              <a:ea typeface="ＭＳ ゴシック" panose="020B0609070205080204" pitchFamily="49" charset="-128"/>
            </a:rPr>
            <a:t>し高齢者数</a:t>
          </a:r>
          <a:r>
            <a:rPr lang="en-US" altLang="ja-JP" sz="10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000" b="0" i="0" strike="noStrike">
              <a:solidFill>
                <a:srgbClr val="000000"/>
              </a:solidFill>
              <a:latin typeface="ＭＳ ゴシック" panose="020B0609070205080204" pitchFamily="49" charset="-128"/>
              <a:ea typeface="ＭＳ ゴシック" panose="020B0609070205080204" pitchFamily="49" charset="-128"/>
            </a:rPr>
            <a:t>人</a:t>
          </a:r>
          <a:r>
            <a:rPr lang="en-US" altLang="ja-JP" sz="1000" b="0" i="0" strike="noStrike">
              <a:solidFill>
                <a:srgbClr val="000000"/>
              </a:solidFill>
              <a:latin typeface="ＭＳ ゴシック" panose="020B0609070205080204" pitchFamily="49" charset="-128"/>
              <a:ea typeface="ＭＳ ゴシック" panose="020B0609070205080204" pitchFamily="49" charset="-128"/>
            </a:rPr>
            <a:t>)</a:t>
          </a:r>
          <a:endParaRPr lang="ja-JP" altLang="en-US" sz="1000" b="0" i="0" strike="noStrike">
            <a:solidFill>
              <a:srgbClr val="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85724</xdr:colOff>
      <xdr:row>32</xdr:row>
      <xdr:rowOff>161925</xdr:rowOff>
    </xdr:from>
    <xdr:to>
      <xdr:col>9</xdr:col>
      <xdr:colOff>541019</xdr:colOff>
      <xdr:row>44</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4</xdr:row>
      <xdr:rowOff>21434</xdr:rowOff>
    </xdr:from>
    <xdr:to>
      <xdr:col>9</xdr:col>
      <xdr:colOff>510540</xdr:colOff>
      <xdr:row>29</xdr:row>
      <xdr:rowOff>28575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981076</xdr:colOff>
      <xdr:row>4</xdr:row>
      <xdr:rowOff>98584</xdr:rowOff>
    </xdr:from>
    <xdr:to>
      <xdr:col>3</xdr:col>
      <xdr:colOff>438151</xdr:colOff>
      <xdr:row>9</xdr:row>
      <xdr:rowOff>133350</xdr:rowOff>
    </xdr:to>
    <xdr:sp macro="" textlink="$O$15">
      <xdr:nvSpPr>
        <xdr:cNvPr id="6" name="線吹き出し 1 5"/>
        <xdr:cNvSpPr/>
      </xdr:nvSpPr>
      <xdr:spPr>
        <a:xfrm>
          <a:off x="1371601" y="574834"/>
          <a:ext cx="1123950" cy="1225391"/>
        </a:xfrm>
        <a:prstGeom prst="callout1">
          <a:avLst>
            <a:gd name="adj1" fmla="val 50381"/>
            <a:gd name="adj2" fmla="val 97361"/>
            <a:gd name="adj3" fmla="val 97236"/>
            <a:gd name="adj4" fmla="val 12818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BF778B35-E3D6-4F70-B65E-696D6C843422}" type="TxLink">
            <a:rPr kumimoji="1" lang="ja-JP" altLang="en-US" sz="1000" b="0" i="0" u="none" strike="noStrike">
              <a:solidFill>
                <a:srgbClr val="000000"/>
              </a:solidFill>
              <a:latin typeface="ＭＳ ゴシック"/>
              <a:ea typeface="ＭＳ ゴシック"/>
            </a:rPr>
            <a:pPr algn="ctr"/>
            <a:t>都支出金
地方消費税交付金
地方特例交付金
利子割交付金など27,004,679千円13.5%</a:t>
          </a:fld>
          <a:endParaRPr kumimoji="1" lang="ja-JP" altLang="en-US" sz="1000"/>
        </a:p>
      </xdr:txBody>
    </xdr:sp>
    <xdr:clientData/>
  </xdr:twoCellAnchor>
  <xdr:twoCellAnchor>
    <xdr:from>
      <xdr:col>0</xdr:col>
      <xdr:colOff>219075</xdr:colOff>
      <xdr:row>14</xdr:row>
      <xdr:rowOff>66144</xdr:rowOff>
    </xdr:from>
    <xdr:to>
      <xdr:col>1</xdr:col>
      <xdr:colOff>295275</xdr:colOff>
      <xdr:row>17</xdr:row>
      <xdr:rowOff>0</xdr:rowOff>
    </xdr:to>
    <xdr:sp macro="" textlink="$O$10">
      <xdr:nvSpPr>
        <xdr:cNvPr id="7" name="線吹き出し 1 6"/>
        <xdr:cNvSpPr/>
      </xdr:nvSpPr>
      <xdr:spPr>
        <a:xfrm>
          <a:off x="219075" y="2923644"/>
          <a:ext cx="762000" cy="648231"/>
        </a:xfrm>
        <a:prstGeom prst="callout1">
          <a:avLst>
            <a:gd name="adj1" fmla="val 25239"/>
            <a:gd name="adj2" fmla="val 100950"/>
            <a:gd name="adj3" fmla="val 46989"/>
            <a:gd name="adj4" fmla="val 19741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0AC392F8-C810-48AB-B526-6999DAA79A87}" type="TxLink">
            <a:rPr kumimoji="1" lang="ja-JP" altLang="en-US" sz="1000" b="0" i="0" u="none" strike="noStrike">
              <a:solidFill>
                <a:srgbClr val="000000"/>
              </a:solidFill>
              <a:latin typeface="ＭＳ ゴシック"/>
              <a:ea typeface="ＭＳ ゴシック"/>
            </a:rPr>
            <a:pPr algn="ctr"/>
            <a:t>分担金及び負担金
使用料及び手数料
財産収入、寄附金4,812,268千円2.4%</a:t>
          </a:fld>
          <a:endParaRPr kumimoji="1" lang="ja-JP" altLang="en-US" sz="1000"/>
        </a:p>
      </xdr:txBody>
    </xdr:sp>
    <xdr:clientData/>
  </xdr:twoCellAnchor>
  <xdr:twoCellAnchor>
    <xdr:from>
      <xdr:col>0</xdr:col>
      <xdr:colOff>171450</xdr:colOff>
      <xdr:row>11</xdr:row>
      <xdr:rowOff>70061</xdr:rowOff>
    </xdr:from>
    <xdr:to>
      <xdr:col>1</xdr:col>
      <xdr:colOff>66675</xdr:colOff>
      <xdr:row>14</xdr:row>
      <xdr:rowOff>137902</xdr:rowOff>
    </xdr:to>
    <xdr:sp macro="" textlink="$O$11">
      <xdr:nvSpPr>
        <xdr:cNvPr id="8" name="線吹き出し 1 7"/>
        <xdr:cNvSpPr/>
      </xdr:nvSpPr>
      <xdr:spPr>
        <a:xfrm>
          <a:off x="171450" y="2213186"/>
          <a:ext cx="581025" cy="782216"/>
        </a:xfrm>
        <a:prstGeom prst="callout1">
          <a:avLst>
            <a:gd name="adj1" fmla="val 43745"/>
            <a:gd name="adj2" fmla="val 111733"/>
            <a:gd name="adj3" fmla="val 146943"/>
            <a:gd name="adj4" fmla="val 24277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187F25CC-8B42-40B5-A3B7-112F4AFE52E1}" type="TxLink">
            <a:rPr kumimoji="1" lang="ja-JP" altLang="en-US" sz="1000" b="0" i="0" u="none" strike="noStrike">
              <a:solidFill>
                <a:srgbClr val="000000"/>
              </a:solidFill>
              <a:latin typeface="ＭＳ ゴシック"/>
              <a:ea typeface="ＭＳ ゴシック"/>
            </a:rPr>
            <a:pPr algn="ctr"/>
            <a:t>繰越金2,000,000千円1.0%</a:t>
          </a:fld>
          <a:endParaRPr kumimoji="1" lang="ja-JP" altLang="en-US" sz="1000"/>
        </a:p>
      </xdr:txBody>
    </xdr:sp>
    <xdr:clientData/>
  </xdr:twoCellAnchor>
  <xdr:twoCellAnchor>
    <xdr:from>
      <xdr:col>0</xdr:col>
      <xdr:colOff>171450</xdr:colOff>
      <xdr:row>9</xdr:row>
      <xdr:rowOff>243556</xdr:rowOff>
    </xdr:from>
    <xdr:to>
      <xdr:col>1</xdr:col>
      <xdr:colOff>107121</xdr:colOff>
      <xdr:row>11</xdr:row>
      <xdr:rowOff>85725</xdr:rowOff>
    </xdr:to>
    <xdr:sp macro="" textlink="$O$12">
      <xdr:nvSpPr>
        <xdr:cNvPr id="9" name="線吹き出し 1 8"/>
        <xdr:cNvSpPr/>
      </xdr:nvSpPr>
      <xdr:spPr>
        <a:xfrm>
          <a:off x="171450" y="1900906"/>
          <a:ext cx="621471" cy="327944"/>
        </a:xfrm>
        <a:prstGeom prst="callout1">
          <a:avLst>
            <a:gd name="adj1" fmla="val 69782"/>
            <a:gd name="adj2" fmla="val 97423"/>
            <a:gd name="adj3" fmla="val 241520"/>
            <a:gd name="adj4" fmla="val 233642"/>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218AD594-5E78-4D94-ABD7-E87F038AC4F9}" type="TxLink">
            <a:rPr kumimoji="1" lang="ja-JP" altLang="en-US" sz="1000" b="0" i="0" u="none" strike="noStrike">
              <a:solidFill>
                <a:srgbClr val="000000"/>
              </a:solidFill>
              <a:latin typeface="ＭＳ ゴシック"/>
              <a:ea typeface="ＭＳ ゴシック"/>
            </a:rPr>
            <a:pPr algn="ctr"/>
            <a:t>諸収入3,910,913千円2.0%</a:t>
          </a:fld>
          <a:endParaRPr kumimoji="1" lang="ja-JP" altLang="en-US" sz="1000"/>
        </a:p>
      </xdr:txBody>
    </xdr:sp>
    <xdr:clientData/>
  </xdr:twoCellAnchor>
  <xdr:twoCellAnchor>
    <xdr:from>
      <xdr:col>0</xdr:col>
      <xdr:colOff>148408</xdr:colOff>
      <xdr:row>8</xdr:row>
      <xdr:rowOff>65981</xdr:rowOff>
    </xdr:from>
    <xdr:to>
      <xdr:col>1</xdr:col>
      <xdr:colOff>180974</xdr:colOff>
      <xdr:row>9</xdr:row>
      <xdr:rowOff>261424</xdr:rowOff>
    </xdr:to>
    <xdr:sp macro="" textlink="$O$13">
      <xdr:nvSpPr>
        <xdr:cNvPr id="10" name="線吹き出し 1 9"/>
        <xdr:cNvSpPr/>
      </xdr:nvSpPr>
      <xdr:spPr>
        <a:xfrm>
          <a:off x="148408" y="1494731"/>
          <a:ext cx="718366" cy="414518"/>
        </a:xfrm>
        <a:prstGeom prst="callout1">
          <a:avLst>
            <a:gd name="adj1" fmla="val 76563"/>
            <a:gd name="adj2" fmla="val 79142"/>
            <a:gd name="adj3" fmla="val 284189"/>
            <a:gd name="adj4" fmla="val 217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8D433AC3-94C6-41BE-A0B2-65C79EAEA194}" type="TxLink">
            <a:rPr kumimoji="1" lang="ja-JP" altLang="en-US" sz="1000" b="0" i="0" u="none" strike="noStrike">
              <a:solidFill>
                <a:srgbClr val="000000"/>
              </a:solidFill>
              <a:latin typeface="ＭＳ ゴシック"/>
              <a:ea typeface="ＭＳ ゴシック"/>
            </a:rPr>
            <a:pPr algn="ctr"/>
            <a:t>繰入金15,786,057千円7.9%</a:t>
          </a:fld>
          <a:endParaRPr kumimoji="1" lang="ja-JP" altLang="en-US" sz="1000"/>
        </a:p>
      </xdr:txBody>
    </xdr:sp>
    <xdr:clientData/>
  </xdr:twoCellAnchor>
  <xdr:twoCellAnchor>
    <xdr:from>
      <xdr:col>0</xdr:col>
      <xdr:colOff>813435</xdr:colOff>
      <xdr:row>6</xdr:row>
      <xdr:rowOff>75139</xdr:rowOff>
    </xdr:from>
    <xdr:to>
      <xdr:col>1</xdr:col>
      <xdr:colOff>956310</xdr:colOff>
      <xdr:row>8</xdr:row>
      <xdr:rowOff>304800</xdr:rowOff>
    </xdr:to>
    <xdr:sp macro="" textlink="$O$14">
      <xdr:nvSpPr>
        <xdr:cNvPr id="11" name="線吹き出し 1 10"/>
        <xdr:cNvSpPr/>
      </xdr:nvSpPr>
      <xdr:spPr>
        <a:xfrm>
          <a:off x="689610" y="1027639"/>
          <a:ext cx="685800" cy="639236"/>
        </a:xfrm>
        <a:prstGeom prst="callout1">
          <a:avLst>
            <a:gd name="adj1" fmla="val 64398"/>
            <a:gd name="adj2" fmla="val 90025"/>
            <a:gd name="adj3" fmla="val 221860"/>
            <a:gd name="adj4" fmla="val 16938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8ED84883-6C12-439B-B3F9-3AD82AF1F4F4}" type="TxLink">
            <a:rPr kumimoji="1" lang="ja-JP" altLang="en-US" sz="1000" b="0" i="0" u="none" strike="noStrike">
              <a:solidFill>
                <a:srgbClr val="000000"/>
              </a:solidFill>
              <a:latin typeface="ＭＳ ゴシック"/>
              <a:ea typeface="ＭＳ ゴシック"/>
            </a:rPr>
            <a:pPr algn="ctr"/>
            <a:t>特別区税34,132,380千円17.1%</a:t>
          </a:fld>
          <a:endParaRPr kumimoji="1" lang="ja-JP" altLang="en-US" sz="1000"/>
        </a:p>
      </xdr:txBody>
    </xdr:sp>
    <xdr:clientData/>
  </xdr:twoCellAnchor>
  <xdr:twoCellAnchor>
    <xdr:from>
      <xdr:col>3</xdr:col>
      <xdr:colOff>561909</xdr:colOff>
      <xdr:row>4</xdr:row>
      <xdr:rowOff>56278</xdr:rowOff>
    </xdr:from>
    <xdr:to>
      <xdr:col>5</xdr:col>
      <xdr:colOff>371474</xdr:colOff>
      <xdr:row>7</xdr:row>
      <xdr:rowOff>102577</xdr:rowOff>
    </xdr:to>
    <xdr:sp macro="" textlink="$O$16">
      <xdr:nvSpPr>
        <xdr:cNvPr id="12" name="線吹き出し 1 11"/>
        <xdr:cNvSpPr/>
      </xdr:nvSpPr>
      <xdr:spPr>
        <a:xfrm>
          <a:off x="2619309" y="532528"/>
          <a:ext cx="1181165" cy="760674"/>
        </a:xfrm>
        <a:prstGeom prst="callout1">
          <a:avLst>
            <a:gd name="adj1" fmla="val 88958"/>
            <a:gd name="adj2" fmla="val 48010"/>
            <a:gd name="adj3" fmla="val 148899"/>
            <a:gd name="adj4" fmla="val 58468"/>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8FCC0446-F282-416B-9207-E9DDA6051573}" type="TxLink">
            <a:rPr kumimoji="1" lang="ja-JP" altLang="en-US" sz="1000" b="0" i="0" u="none" strike="noStrike">
              <a:solidFill>
                <a:srgbClr val="000000"/>
              </a:solidFill>
              <a:latin typeface="ＭＳ ゴシック"/>
              <a:ea typeface="ＭＳ ゴシック"/>
            </a:rPr>
            <a:pPr algn="ctr"/>
            <a:t>特別区債2,835,000千円1.4%</a:t>
          </a:fld>
          <a:endParaRPr kumimoji="1" lang="ja-JP" altLang="en-US" sz="1000"/>
        </a:p>
      </xdr:txBody>
    </xdr:sp>
    <xdr:clientData/>
  </xdr:twoCellAnchor>
  <xdr:twoCellAnchor>
    <xdr:from>
      <xdr:col>6</xdr:col>
      <xdr:colOff>1858</xdr:colOff>
      <xdr:row>5</xdr:row>
      <xdr:rowOff>75124</xdr:rowOff>
    </xdr:from>
    <xdr:to>
      <xdr:col>7</xdr:col>
      <xdr:colOff>411480</xdr:colOff>
      <xdr:row>8</xdr:row>
      <xdr:rowOff>108439</xdr:rowOff>
    </xdr:to>
    <xdr:sp macro="" textlink="$O$17">
      <xdr:nvSpPr>
        <xdr:cNvPr id="13" name="線吹き出し 1 12"/>
        <xdr:cNvSpPr/>
      </xdr:nvSpPr>
      <xdr:spPr>
        <a:xfrm>
          <a:off x="4116658" y="789499"/>
          <a:ext cx="1095422" cy="747690"/>
        </a:xfrm>
        <a:prstGeom prst="callout1">
          <a:avLst>
            <a:gd name="adj1" fmla="val 70269"/>
            <a:gd name="adj2" fmla="val 11294"/>
            <a:gd name="adj3" fmla="val 144943"/>
            <a:gd name="adj4" fmla="val -6523"/>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CC4680B9-702C-4DD3-B2E2-2A3F64728925}" type="TxLink">
            <a:rPr kumimoji="1" lang="ja-JP" altLang="en-US" sz="1000" b="0" i="0" u="none" strike="noStrike">
              <a:solidFill>
                <a:srgbClr val="000000"/>
              </a:solidFill>
              <a:latin typeface="ＭＳ ゴシック"/>
              <a:ea typeface="ＭＳ ゴシック"/>
            </a:rPr>
            <a:pPr algn="ctr"/>
            <a:t>国庫支出金41,438,703千円20.8%</a:t>
          </a:fld>
          <a:endParaRPr kumimoji="1" lang="ja-JP" altLang="en-US" sz="1000"/>
        </a:p>
      </xdr:txBody>
    </xdr:sp>
    <xdr:clientData/>
  </xdr:twoCellAnchor>
  <xdr:twoCellAnchor>
    <xdr:from>
      <xdr:col>4</xdr:col>
      <xdr:colOff>262370</xdr:colOff>
      <xdr:row>14</xdr:row>
      <xdr:rowOff>553141</xdr:rowOff>
    </xdr:from>
    <xdr:to>
      <xdr:col>6</xdr:col>
      <xdr:colOff>262234</xdr:colOff>
      <xdr:row>15</xdr:row>
      <xdr:rowOff>45609</xdr:rowOff>
    </xdr:to>
    <xdr:sp macro="" textlink="$M$27">
      <xdr:nvSpPr>
        <xdr:cNvPr id="14" name="テキスト ボックス 13"/>
        <xdr:cNvSpPr txBox="1"/>
      </xdr:nvSpPr>
      <xdr:spPr>
        <a:xfrm>
          <a:off x="3005570" y="3096316"/>
          <a:ext cx="1371464" cy="44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46E70CB2-9C43-4777-B4BC-26B98C920E26}" type="TxLink">
            <a:rPr kumimoji="1" lang="en-US" altLang="en-US" sz="1100" b="0" i="0" u="none" strike="noStrike">
              <a:solidFill>
                <a:srgbClr val="000000"/>
              </a:solidFill>
              <a:latin typeface="ＭＳ ゴシック" panose="020B0609070205080204" pitchFamily="49" charset="-128"/>
              <a:ea typeface="ＭＳ ゴシック" panose="020B0609070205080204" pitchFamily="49" charset="-128"/>
            </a:rPr>
            <a:pPr algn="ctr"/>
            <a:t>199,420,000千円</a:t>
          </a:fld>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262370</xdr:colOff>
      <xdr:row>14</xdr:row>
      <xdr:rowOff>364372</xdr:rowOff>
    </xdr:from>
    <xdr:to>
      <xdr:col>6</xdr:col>
      <xdr:colOff>262234</xdr:colOff>
      <xdr:row>14</xdr:row>
      <xdr:rowOff>542640</xdr:rowOff>
    </xdr:to>
    <xdr:sp macro="" textlink="">
      <xdr:nvSpPr>
        <xdr:cNvPr id="15" name="テキスト ボックス 14"/>
        <xdr:cNvSpPr txBox="1"/>
      </xdr:nvSpPr>
      <xdr:spPr>
        <a:xfrm>
          <a:off x="3005570" y="3098047"/>
          <a:ext cx="137146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b="0" i="0" u="none" strike="noStrike">
              <a:solidFill>
                <a:srgbClr val="000000"/>
              </a:solidFill>
              <a:latin typeface="ＭＳ ゴシック" panose="020B0609070205080204" pitchFamily="49" charset="-128"/>
              <a:ea typeface="ＭＳ ゴシック" panose="020B0609070205080204" pitchFamily="49" charset="-128"/>
            </a:rPr>
            <a:t>総額</a:t>
          </a:r>
          <a:endParaRPr kumimoji="1" lang="en-US" altLang="en-US" sz="11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488104</xdr:colOff>
      <xdr:row>7</xdr:row>
      <xdr:rowOff>121188</xdr:rowOff>
    </xdr:from>
    <xdr:to>
      <xdr:col>9</xdr:col>
      <xdr:colOff>327660</xdr:colOff>
      <xdr:row>9</xdr:row>
      <xdr:rowOff>190501</xdr:rowOff>
    </xdr:to>
    <xdr:sp macro="" textlink="$O$18">
      <xdr:nvSpPr>
        <xdr:cNvPr id="16" name="線吹き出し 1 15"/>
        <xdr:cNvSpPr/>
      </xdr:nvSpPr>
      <xdr:spPr>
        <a:xfrm>
          <a:off x="5288704" y="1311813"/>
          <a:ext cx="1211156" cy="545563"/>
        </a:xfrm>
        <a:prstGeom prst="callout1">
          <a:avLst>
            <a:gd name="adj1" fmla="val 52357"/>
            <a:gd name="adj2" fmla="val 131"/>
            <a:gd name="adj3" fmla="val 120795"/>
            <a:gd name="adj4" fmla="val -34124"/>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629F4521-163D-4B15-9D77-C82E1E3D6AF2}" type="TxLink">
            <a:rPr kumimoji="1" lang="ja-JP" altLang="en-US" sz="1000" b="0" i="0" u="none" strike="noStrike">
              <a:solidFill>
                <a:srgbClr val="000000"/>
              </a:solidFill>
              <a:latin typeface="ＭＳ ゴシック"/>
              <a:ea typeface="ＭＳ ゴシック"/>
            </a:rPr>
            <a:pPr algn="ctr"/>
            <a:t>特別区交付金67,500,000千円33.8%</a:t>
          </a:fld>
          <a:endParaRPr kumimoji="1" lang="ja-JP" altLang="en-US" sz="1000"/>
        </a:p>
      </xdr:txBody>
    </xdr:sp>
    <xdr:clientData/>
  </xdr:twoCellAnchor>
  <xdr:twoCellAnchor>
    <xdr:from>
      <xdr:col>8</xdr:col>
      <xdr:colOff>146474</xdr:colOff>
      <xdr:row>20</xdr:row>
      <xdr:rowOff>38735</xdr:rowOff>
    </xdr:from>
    <xdr:to>
      <xdr:col>9</xdr:col>
      <xdr:colOff>525780</xdr:colOff>
      <xdr:row>24</xdr:row>
      <xdr:rowOff>66675</xdr:rowOff>
    </xdr:to>
    <xdr:sp macro="" textlink="$O$19">
      <xdr:nvSpPr>
        <xdr:cNvPr id="17" name="線吹き出し 1 16"/>
        <xdr:cNvSpPr/>
      </xdr:nvSpPr>
      <xdr:spPr>
        <a:xfrm>
          <a:off x="5632874" y="4324985"/>
          <a:ext cx="1065106" cy="980440"/>
        </a:xfrm>
        <a:prstGeom prst="callout1">
          <a:avLst>
            <a:gd name="adj1" fmla="val -9447"/>
            <a:gd name="adj2" fmla="val 46693"/>
            <a:gd name="adj3" fmla="val -72649"/>
            <a:gd name="adj4" fmla="val 1077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0F927458-50F3-4B55-9E64-2354F81815BC}" type="TxLink">
            <a:rPr kumimoji="1" lang="ja-JP" altLang="en-US" sz="1000" b="0" i="0" u="none" strike="noStrike">
              <a:solidFill>
                <a:srgbClr val="000000"/>
              </a:solidFill>
              <a:latin typeface="ＭＳ ゴシック"/>
              <a:ea typeface="ＭＳ ゴシック"/>
            </a:rPr>
            <a:pPr algn="ctr"/>
            <a:t>職員費25,421,571千円12.7%</a:t>
          </a:fld>
          <a:endParaRPr kumimoji="1" lang="ja-JP" altLang="en-US" sz="1000"/>
        </a:p>
      </xdr:txBody>
    </xdr:sp>
    <xdr:clientData/>
  </xdr:twoCellAnchor>
  <xdr:twoCellAnchor>
    <xdr:from>
      <xdr:col>7</xdr:col>
      <xdr:colOff>103929</xdr:colOff>
      <xdr:row>25</xdr:row>
      <xdr:rowOff>95250</xdr:rowOff>
    </xdr:from>
    <xdr:to>
      <xdr:col>8</xdr:col>
      <xdr:colOff>485775</xdr:colOff>
      <xdr:row>28</xdr:row>
      <xdr:rowOff>104775</xdr:rowOff>
    </xdr:to>
    <xdr:sp macro="" textlink="$O$20">
      <xdr:nvSpPr>
        <xdr:cNvPr id="18" name="線吹き出し 1 17"/>
        <xdr:cNvSpPr/>
      </xdr:nvSpPr>
      <xdr:spPr>
        <a:xfrm>
          <a:off x="4904529" y="5572125"/>
          <a:ext cx="1067646" cy="723900"/>
        </a:xfrm>
        <a:prstGeom prst="callout1">
          <a:avLst>
            <a:gd name="adj1" fmla="val -6004"/>
            <a:gd name="adj2" fmla="val 40780"/>
            <a:gd name="adj3" fmla="val -89521"/>
            <a:gd name="adj4" fmla="val 870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0A8097D8-6902-4DFE-B931-44BB67BD1663}" type="TxLink">
            <a:rPr kumimoji="1" lang="ja-JP" altLang="en-US" sz="1000" b="0" i="0" u="none" strike="noStrike">
              <a:solidFill>
                <a:srgbClr val="000000"/>
              </a:solidFill>
              <a:latin typeface="ＭＳ ゴシック"/>
              <a:ea typeface="ＭＳ ゴシック"/>
            </a:rPr>
            <a:pPr algn="ctr"/>
            <a:t>福祉費81,571,877千円40.9%</a:t>
          </a:fld>
          <a:endParaRPr kumimoji="1" lang="ja-JP" altLang="en-US" sz="1000"/>
        </a:p>
      </xdr:txBody>
    </xdr:sp>
    <xdr:clientData/>
  </xdr:twoCellAnchor>
  <xdr:twoCellAnchor>
    <xdr:from>
      <xdr:col>3</xdr:col>
      <xdr:colOff>567446</xdr:colOff>
      <xdr:row>26</xdr:row>
      <xdr:rowOff>57150</xdr:rowOff>
    </xdr:from>
    <xdr:to>
      <xdr:col>5</xdr:col>
      <xdr:colOff>381000</xdr:colOff>
      <xdr:row>29</xdr:row>
      <xdr:rowOff>85725</xdr:rowOff>
    </xdr:to>
    <xdr:sp macro="" textlink="$O$21">
      <xdr:nvSpPr>
        <xdr:cNvPr id="19" name="線吹き出し 1 18"/>
        <xdr:cNvSpPr/>
      </xdr:nvSpPr>
      <xdr:spPr>
        <a:xfrm>
          <a:off x="2624846" y="5772150"/>
          <a:ext cx="1185154" cy="742950"/>
        </a:xfrm>
        <a:prstGeom prst="callout1">
          <a:avLst>
            <a:gd name="adj1" fmla="val 800"/>
            <a:gd name="adj2" fmla="val 50985"/>
            <a:gd name="adj3" fmla="val -50737"/>
            <a:gd name="adj4" fmla="val 53598"/>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9CAC7429-81DA-4802-8D65-AE0ACDA10E7C}" type="TxLink">
            <a:rPr kumimoji="1" lang="ja-JP" altLang="en-US" sz="1000" b="0" i="0" u="none" strike="noStrike">
              <a:solidFill>
                <a:sysClr val="windowText" lastClr="000000"/>
              </a:solidFill>
              <a:latin typeface="ＭＳ ゴシック"/>
              <a:ea typeface="ＭＳ ゴシック"/>
            </a:rPr>
            <a:pPr algn="ctr"/>
            <a:t>総務費18,271,637千円9.2%</a:t>
          </a:fld>
          <a:endParaRPr kumimoji="1" lang="ja-JP" altLang="en-US" sz="1000">
            <a:solidFill>
              <a:sysClr val="windowText" lastClr="000000"/>
            </a:solidFill>
          </a:endParaRPr>
        </a:p>
      </xdr:txBody>
    </xdr:sp>
    <xdr:clientData/>
  </xdr:twoCellAnchor>
  <xdr:twoCellAnchor>
    <xdr:from>
      <xdr:col>2</xdr:col>
      <xdr:colOff>314325</xdr:colOff>
      <xdr:row>25</xdr:row>
      <xdr:rowOff>161925</xdr:rowOff>
    </xdr:from>
    <xdr:to>
      <xdr:col>3</xdr:col>
      <xdr:colOff>582154</xdr:colOff>
      <xdr:row>29</xdr:row>
      <xdr:rowOff>9525</xdr:rowOff>
    </xdr:to>
    <xdr:sp macro="" textlink="$O$22">
      <xdr:nvSpPr>
        <xdr:cNvPr id="20" name="線吹き出し 1 19"/>
        <xdr:cNvSpPr/>
      </xdr:nvSpPr>
      <xdr:spPr>
        <a:xfrm>
          <a:off x="1685925" y="5638800"/>
          <a:ext cx="953629" cy="800100"/>
        </a:xfrm>
        <a:prstGeom prst="callout1">
          <a:avLst>
            <a:gd name="adj1" fmla="val 15046"/>
            <a:gd name="adj2" fmla="val 87786"/>
            <a:gd name="adj3" fmla="val -60937"/>
            <a:gd name="adj4" fmla="val 102848"/>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B5DB5000-48CF-4FBB-8543-1D80CB9F7F03}" type="TxLink">
            <a:rPr kumimoji="1" lang="ja-JP" altLang="en-US" sz="1000" b="0" i="0" u="none" strike="noStrike">
              <a:solidFill>
                <a:srgbClr val="000000"/>
              </a:solidFill>
              <a:latin typeface="ＭＳ ゴシック"/>
              <a:ea typeface="ＭＳ ゴシック"/>
            </a:rPr>
            <a:pPr algn="ctr"/>
            <a:t>都市整備費14,559,348千円7.3%</a:t>
          </a:fld>
          <a:endParaRPr kumimoji="1" lang="ja-JP" altLang="en-US" sz="1000"/>
        </a:p>
      </xdr:txBody>
    </xdr:sp>
    <xdr:clientData/>
  </xdr:twoCellAnchor>
  <xdr:twoCellAnchor>
    <xdr:from>
      <xdr:col>0</xdr:col>
      <xdr:colOff>752475</xdr:colOff>
      <xdr:row>21</xdr:row>
      <xdr:rowOff>140898</xdr:rowOff>
    </xdr:from>
    <xdr:to>
      <xdr:col>1</xdr:col>
      <xdr:colOff>730907</xdr:colOff>
      <xdr:row>25</xdr:row>
      <xdr:rowOff>0</xdr:rowOff>
    </xdr:to>
    <xdr:sp macro="" textlink="$O$24">
      <xdr:nvSpPr>
        <xdr:cNvPr id="21" name="線吹き出し 1 20"/>
        <xdr:cNvSpPr/>
      </xdr:nvSpPr>
      <xdr:spPr>
        <a:xfrm>
          <a:off x="685800" y="4665273"/>
          <a:ext cx="683282" cy="811602"/>
        </a:xfrm>
        <a:prstGeom prst="callout1">
          <a:avLst>
            <a:gd name="adj1" fmla="val 14585"/>
            <a:gd name="adj2" fmla="val 79814"/>
            <a:gd name="adj3" fmla="val -104731"/>
            <a:gd name="adj4" fmla="val 18521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4FBFFA06-1A91-4EEA-A0A1-DFEA9E56F77A}" type="TxLink">
            <a:rPr kumimoji="1" lang="ja-JP" altLang="en-US" sz="1000" b="0" i="0" u="none" strike="noStrike">
              <a:solidFill>
                <a:srgbClr val="000000"/>
              </a:solidFill>
              <a:latin typeface="ＭＳ ゴシック"/>
              <a:ea typeface="ＭＳ ゴシック"/>
            </a:rPr>
            <a:pPr algn="ctr"/>
            <a:t>諸支出金17,610,628千円8.8%</a:t>
          </a:fld>
          <a:endParaRPr kumimoji="1" lang="ja-JP" altLang="en-US" sz="1000"/>
        </a:p>
      </xdr:txBody>
    </xdr:sp>
    <xdr:clientData/>
  </xdr:twoCellAnchor>
  <xdr:twoCellAnchor>
    <xdr:from>
      <xdr:col>0</xdr:col>
      <xdr:colOff>540629</xdr:colOff>
      <xdr:row>18</xdr:row>
      <xdr:rowOff>46160</xdr:rowOff>
    </xdr:from>
    <xdr:to>
      <xdr:col>1</xdr:col>
      <xdr:colOff>571500</xdr:colOff>
      <xdr:row>21</xdr:row>
      <xdr:rowOff>85725</xdr:rowOff>
    </xdr:to>
    <xdr:sp macro="" textlink="$O$25">
      <xdr:nvSpPr>
        <xdr:cNvPr id="22" name="線吹き出し 1 21"/>
        <xdr:cNvSpPr/>
      </xdr:nvSpPr>
      <xdr:spPr>
        <a:xfrm>
          <a:off x="540629" y="3856160"/>
          <a:ext cx="716671" cy="753940"/>
        </a:xfrm>
        <a:prstGeom prst="callout1">
          <a:avLst>
            <a:gd name="adj1" fmla="val 16393"/>
            <a:gd name="adj2" fmla="val 73490"/>
            <a:gd name="adj3" fmla="val -61614"/>
            <a:gd name="adj4" fmla="val 18078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9FC134A6-8728-49DB-8633-ABE277B96407}" type="TxLink">
            <a:rPr kumimoji="1" lang="ja-JP" altLang="en-US" sz="1000" b="0" i="0" u="none" strike="noStrike">
              <a:solidFill>
                <a:srgbClr val="000000"/>
              </a:solidFill>
              <a:latin typeface="ＭＳ ゴシック"/>
              <a:ea typeface="ＭＳ ゴシック"/>
            </a:rPr>
            <a:pPr algn="ctr"/>
            <a:t>その他18,873,574千円9.5%</a:t>
          </a:fld>
          <a:endParaRPr kumimoji="1" lang="ja-JP" altLang="en-US" sz="1000"/>
        </a:p>
      </xdr:txBody>
    </xdr:sp>
    <xdr:clientData/>
  </xdr:twoCellAnchor>
  <xdr:twoCellAnchor>
    <xdr:from>
      <xdr:col>1</xdr:col>
      <xdr:colOff>438150</xdr:colOff>
      <xdr:row>24</xdr:row>
      <xdr:rowOff>19050</xdr:rowOff>
    </xdr:from>
    <xdr:to>
      <xdr:col>2</xdr:col>
      <xdr:colOff>410704</xdr:colOff>
      <xdr:row>27</xdr:row>
      <xdr:rowOff>38100</xdr:rowOff>
    </xdr:to>
    <xdr:sp macro="" textlink="$O$23">
      <xdr:nvSpPr>
        <xdr:cNvPr id="23" name="線吹き出し 1 22"/>
        <xdr:cNvSpPr/>
      </xdr:nvSpPr>
      <xdr:spPr>
        <a:xfrm>
          <a:off x="1123950" y="5257800"/>
          <a:ext cx="658354" cy="733425"/>
        </a:xfrm>
        <a:prstGeom prst="callout1">
          <a:avLst>
            <a:gd name="adj1" fmla="val 16685"/>
            <a:gd name="adj2" fmla="val 78088"/>
            <a:gd name="adj3" fmla="val -80609"/>
            <a:gd name="adj4" fmla="val 137759"/>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D508EB5E-F703-41EA-86D0-B4FAF2D8726C}" type="TxLink">
            <a:rPr kumimoji="1" lang="ja-JP" altLang="en-US" sz="1050" b="0" i="0" u="none" strike="noStrike">
              <a:solidFill>
                <a:srgbClr val="000000"/>
              </a:solidFill>
              <a:latin typeface="ＭＳ ゴシック"/>
              <a:ea typeface="ＭＳ ゴシック"/>
            </a:rPr>
            <a:pPr algn="ctr"/>
            <a:t>教育費23,111,365千円11.6%</a:t>
          </a:fld>
          <a:endParaRPr kumimoji="1" lang="ja-JP" altLang="en-US" sz="9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171449</xdr:colOff>
      <xdr:row>5</xdr:row>
      <xdr:rowOff>38100</xdr:rowOff>
    </xdr:from>
    <xdr:to>
      <xdr:col>6</xdr:col>
      <xdr:colOff>828674</xdr:colOff>
      <xdr:row>17</xdr:row>
      <xdr:rowOff>257175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24</xdr:row>
      <xdr:rowOff>57150</xdr:rowOff>
    </xdr:from>
    <xdr:to>
      <xdr:col>6</xdr:col>
      <xdr:colOff>828675</xdr:colOff>
      <xdr:row>35</xdr:row>
      <xdr:rowOff>200025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542924</xdr:colOff>
      <xdr:row>16</xdr:row>
      <xdr:rowOff>276225</xdr:rowOff>
    </xdr:from>
    <xdr:to>
      <xdr:col>3</xdr:col>
      <xdr:colOff>571499</xdr:colOff>
      <xdr:row>18</xdr:row>
      <xdr:rowOff>19049</xdr:rowOff>
    </xdr:to>
    <xdr:sp macro="" textlink="">
      <xdr:nvSpPr>
        <xdr:cNvPr id="4" name="テキスト ボックス 3"/>
        <xdr:cNvSpPr txBox="1"/>
      </xdr:nvSpPr>
      <xdr:spPr>
        <a:xfrm>
          <a:off x="2162174" y="3571875"/>
          <a:ext cx="838200"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（年度）</a:t>
          </a:r>
        </a:p>
      </xdr:txBody>
    </xdr:sp>
    <xdr:clientData/>
  </xdr:twoCellAnchor>
  <xdr:twoCellAnchor>
    <xdr:from>
      <xdr:col>2</xdr:col>
      <xdr:colOff>590550</xdr:colOff>
      <xdr:row>34</xdr:row>
      <xdr:rowOff>200025</xdr:rowOff>
    </xdr:from>
    <xdr:to>
      <xdr:col>3</xdr:col>
      <xdr:colOff>571500</xdr:colOff>
      <xdr:row>35</xdr:row>
      <xdr:rowOff>266699</xdr:rowOff>
    </xdr:to>
    <xdr:sp macro="" textlink="">
      <xdr:nvSpPr>
        <xdr:cNvPr id="5" name="テキスト ボックス 4"/>
        <xdr:cNvSpPr txBox="1"/>
      </xdr:nvSpPr>
      <xdr:spPr>
        <a:xfrm>
          <a:off x="2209800" y="7820025"/>
          <a:ext cx="7905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s>

</file>

<file path=xl/worksheets/_rels/sheet11.xml.rels><?xml version="1.0" encoding="UTF-8" standalone="yes"?>

<Relationships xmlns="http://schemas.openxmlformats.org/package/2006/relationships">

</Relationships>

</file>

<file path=xl/worksheets/_rels/sheet12.xml.rels><?xml version="1.0" encoding="UTF-8" standalone="yes"?>

<Relationships xmlns="http://schemas.openxmlformats.org/package/2006/relationships">

</Relationships>

</file>

<file path=xl/worksheets/_rels/sheet13.xml.rels><?xml version="1.0" encoding="UTF-8" standalone="yes"?>

<Relationships xmlns="http://schemas.openxmlformats.org/package/2006/relationships">

</Relationships>

</file>

<file path=xl/worksheets/_rels/sheet14.xml.rels><?xml version="1.0" encoding="UTF-8" standalone="yes"?>

<Relationships xmlns="http://schemas.openxmlformats.org/package/2006/relationships">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8.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7.xml.rels><?xml version="1.0" encoding="UTF-8" standalone="yes"?>

<Relationships xmlns="http://schemas.openxmlformats.org/package/2006/relationships">

</Relationships>

</file>

<file path=xl/worksheets/_rels/sheet18.xml.rels><?xml version="1.0" encoding="UTF-8" standalone="yes"?>

<Relationships xmlns="http://schemas.openxmlformats.org/package/2006/relationships">

</Relationships>

</file>

<file path=xl/worksheets/_rels/sheet19.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_rels/sheet20.xml.rels><?xml version="1.0" encoding="UTF-8" standalone="yes"?>

<Relationships xmlns="http://schemas.openxmlformats.org/package/2006/relationships">

</Relationships>

</file>

<file path=xl/worksheets/_rels/sheet21.xml.rels><?xml version="1.0" encoding="UTF-8" standalone="yes"?>

<Relationships xmlns="http://schemas.openxmlformats.org/package/2006/relationships">

</Relationships>

</file>

<file path=xl/worksheets/_rels/sheet22.xml.rels><?xml version="1.0" encoding="UTF-8" standalone="yes"?>

<Relationships xmlns="http://schemas.openxmlformats.org/package/2006/relationships">

</Relationships>

</file>

<file path=xl/worksheets/_rels/sheet23.xml.rels><?xml version="1.0" encoding="UTF-8" standalone="yes"?>

<Relationships xmlns="http://schemas.openxmlformats.org/package/2006/relationships">

</Relationships>

</file>

<file path=xl/worksheets/_rels/sheet24.xml.rels><?xml version="1.0" encoding="UTF-8" standalone="yes"?>

<Relationships xmlns="http://schemas.openxmlformats.org/package/2006/relationships">

</Relationships>

</file>

<file path=xl/worksheets/_rels/sheet25.xml.rels><?xml version="1.0" encoding="UTF-8" standalone="yes"?>

<Relationships xmlns="http://schemas.openxmlformats.org/package/2006/relationships">

</Relationships>

</file>

<file path=xl/worksheets/_rels/sheet26.xml.rels><?xml version="1.0" encoding="UTF-8" standalone="yes"?>

<Relationships xmlns="http://schemas.openxmlformats.org/package/2006/relationships">

</Relationships>

</file>

<file path=xl/worksheets/_rels/sheet27.xml.rels><?xml version="1.0" encoding="UTF-8" standalone="yes"?>

<Relationships xmlns="http://schemas.openxmlformats.org/package/2006/relationships">

</Relationships>

</file>

<file path=xl/worksheets/_rels/sheet28.xml.rels><?xml version="1.0" encoding="UTF-8" standalone="yes"?>

<Relationships xmlns="http://schemas.openxmlformats.org/package/2006/relationships">

</Relationships>

</file>

<file path=xl/worksheets/_rels/sheet29.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s>

</file>

<file path=xl/worksheets/_rels/sheet30.xml.rels><?xml version="1.0" encoding="UTF-8" standalone="yes"?>

<Relationships xmlns="http://schemas.openxmlformats.org/package/2006/relationships">

</Relationships>

</file>

<file path=xl/worksheets/_rels/sheet31.xml.rels><?xml version="1.0" encoding="UTF-8" standalone="yes"?>

<Relationships xmlns="http://schemas.openxmlformats.org/package/2006/relationships">

</Relationships>

</file>

<file path=xl/worksheets/_rels/sheet32.xml.rels><?xml version="1.0" encoding="UTF-8" standalone="yes"?>

<Relationships xmlns="http://schemas.openxmlformats.org/package/2006/relationships">

</Relationships>

</file>

<file path=xl/worksheets/_rels/sheet33.xml.rels><?xml version="1.0" encoding="UTF-8" standalone="yes"?>

<Relationships xmlns="http://schemas.openxmlformats.org/package/2006/relationships">

</Relationships>

</file>

<file path=xl/worksheets/_rels/sheet34.xml.rels><?xml version="1.0" encoding="UTF-8" standalone="yes"?>

<Relationships xmlns="http://schemas.openxmlformats.org/package/2006/relationships">

</Relationships>

</file>

<file path=xl/worksheets/_rels/sheet35.xml.rels><?xml version="1.0" encoding="UTF-8" standalone="yes"?>

<Relationships xmlns="http://schemas.openxmlformats.org/package/2006/relationships">

</Relationships>

</file>

<file path=xl/worksheets/_rels/sheet36.xml.rels><?xml version="1.0" encoding="UTF-8" standalone="yes"?>

<Relationships xmlns="http://schemas.openxmlformats.org/package/2006/relationships">

</Relationships>

</file>

<file path=xl/worksheets/_rels/sheet37.xml.rels><?xml version="1.0" encoding="UTF-8" standalone="yes"?>

<Relationships xmlns="http://schemas.openxmlformats.org/package/2006/relationships">

</Relationships>

</file>

<file path=xl/worksheets/_rels/sheet38.xml.rels><?xml version="1.0" encoding="UTF-8" standalone="yes"?>

<Relationships xmlns="http://schemas.openxmlformats.org/package/2006/relationships">

</Relationships>

</file>

<file path=xl/worksheets/_rels/sheet39.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40.xml.rels><?xml version="1.0" encoding="UTF-8" standalone="yes"?>

<Relationships xmlns="http://schemas.openxmlformats.org/package/2006/relationships">

</Relationships>

</file>

<file path=xl/worksheets/_rels/sheet41.xml.rels><?xml version="1.0" encoding="UTF-8" standalone="yes"?>

<Relationships xmlns="http://schemas.openxmlformats.org/package/2006/relationships">

</Relationships>

</file>

<file path=xl/worksheets/_rels/sheet42.xml.rels><?xml version="1.0" encoding="UTF-8" standalone="yes"?>

<Relationships xmlns="http://schemas.openxmlformats.org/package/2006/relationships">

</Relationships>

</file>

<file path=xl/worksheets/_rels/sheet43.xml.rels><?xml version="1.0" encoding="UTF-8" standalone="yes"?>

<Relationships xmlns="http://schemas.openxmlformats.org/package/2006/relationships">

</Relationships>

</file>

<file path=xl/worksheets/_rels/sheet44.xml.rels><?xml version="1.0" encoding="UTF-8" standalone="yes"?>

<Relationships xmlns="http://schemas.openxmlformats.org/package/2006/relationships">

</Relationships>

</file>

<file path=xl/worksheets/_rels/sheet45.xml.rels><?xml version="1.0" encoding="UTF-8" standalone="yes"?>

<Relationships xmlns="http://schemas.openxmlformats.org/package/2006/relationships">

</Relationships>

</file>

<file path=xl/worksheets/_rels/sheet46.xml.rels><?xml version="1.0" encoding="UTF-8" standalone="yes"?>

<Relationships xmlns="http://schemas.openxmlformats.org/package/2006/relationships">

</Relationships>

</file>

<file path=xl/worksheets/_rels/sheet47.xml.rels><?xml version="1.0" encoding="UTF-8" standalone="yes"?>

<Relationships xmlns="http://schemas.openxmlformats.org/package/2006/relationships">

</Relationships>

</file>

<file path=xl/worksheets/_rels/sheet48.xml.rels><?xml version="1.0" encoding="UTF-8" standalone="yes"?>

<Relationships xmlns="http://schemas.openxmlformats.org/package/2006/relationships">

</Relationships>

</file>

<file path=xl/worksheets/_rels/sheet49.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0.xml.rels><?xml version="1.0" encoding="UTF-8" standalone="yes"?>

<Relationships xmlns="http://schemas.openxmlformats.org/package/2006/relationships">

</Relationships>

</file>

<file path=xl/worksheets/_rels/sheet51.xml.rels><?xml version="1.0" encoding="UTF-8" standalone="yes"?>

<Relationships xmlns="http://schemas.openxmlformats.org/package/2006/relationships">

</Relationships>

</file>

<file path=xl/worksheets/_rels/sheet52.xml.rels><?xml version="1.0" encoding="UTF-8" standalone="yes"?>

<Relationships xmlns="http://schemas.openxmlformats.org/package/2006/relationships">

</Relationships>

</file>

<file path=xl/worksheets/_rels/sheet53.xml.rels><?xml version="1.0" encoding="UTF-8" standalone="yes"?>

<Relationships xmlns="http://schemas.openxmlformats.org/package/2006/relationships">

</Relationships>

</file>

<file path=xl/worksheets/_rels/sheet54.xml.rels><?xml version="1.0" encoding="UTF-8" standalone="yes"?>

<Relationships xmlns="http://schemas.openxmlformats.org/package/2006/relationships">

</Relationships>

</file>

<file path=xl/worksheets/_rels/sheet55.xml.rels><?xml version="1.0" encoding="UTF-8" standalone="yes"?>

<Relationships xmlns="http://schemas.openxmlformats.org/package/2006/relationships">

</Relationships>

</file>

<file path=xl/worksheets/_rels/sheet56.xml.rels><?xml version="1.0" encoding="UTF-8" standalone="yes"?>

<Relationships xmlns="http://schemas.openxmlformats.org/package/2006/relationships">

</Relationships>

</file>

<file path=xl/worksheets/_rels/sheet57.xml.rels><?xml version="1.0" encoding="UTF-8" standalone="yes"?>

<Relationships xmlns="http://schemas.openxmlformats.org/package/2006/relationships">

</Relationships>

</file>

<file path=xl/worksheets/_rels/sheet58.xml.rels><?xml version="1.0" encoding="UTF-8" standalone="yes"?>

<Relationships xmlns="http://schemas.openxmlformats.org/package/2006/relationships">

</Relationships>

</file>

<file path=xl/worksheets/_rels/sheet59.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60.xml.rels><?xml version="1.0" encoding="UTF-8" standalone="yes"?>

<Relationships xmlns="http://schemas.openxmlformats.org/package/2006/relationships">

</Relationships>

</file>

<file path=xl/worksheets/_rels/sheet61.xml.rels><?xml version="1.0" encoding="UTF-8" standalone="yes"?>

<Relationships xmlns="http://schemas.openxmlformats.org/package/2006/relationships">

</Relationships>

</file>

<file path=xl/worksheets/_rels/sheet62.xml.rels><?xml version="1.0" encoding="UTF-8" standalone="yes"?>

<Relationships xmlns="http://schemas.openxmlformats.org/package/2006/relationships">

</Relationships>

</file>

<file path=xl/worksheets/_rels/sheet63.xml.rels><?xml version="1.0" encoding="UTF-8" standalone="yes"?>

<Relationships xmlns="http://schemas.openxmlformats.org/package/2006/relationships">

</Relationships>

</file>

<file path=xl/worksheets/_rels/sheet64.xml.rels><?xml version="1.0" encoding="UTF-8" standalone="yes"?>

<Relationships xmlns="http://schemas.openxmlformats.org/package/2006/relationships">

</Relationships>

</file>

<file path=xl/worksheets/_rels/sheet65.xml.rels><?xml version="1.0" encoding="UTF-8" standalone="yes"?>

<Relationships xmlns="http://schemas.openxmlformats.org/package/2006/relationships">

</Relationships>

</file>

<file path=xl/worksheets/_rels/sheet66.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67.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68.xml.rels><?xml version="1.0" encoding="UTF-8" standalone="yes"?>

<Relationships xmlns="http://schemas.openxmlformats.org/package/2006/relationships">

</Relationships>

</file>

<file path=xl/worksheets/_rels/sheet69.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70.xml.rels><?xml version="1.0" encoding="UTF-8" standalone="yes"?>

<Relationships xmlns="http://schemas.openxmlformats.org/package/2006/relationships">

</Relationships>

</file>

<file path=xl/worksheets/_rels/sheet71.xml.rels><?xml version="1.0" encoding="UTF-8" standalone="yes"?>

<Relationships xmlns="http://schemas.openxmlformats.org/package/2006/relationships">

</Relationships>

</file>

<file path=xl/worksheets/_rels/sheet72.xml.rels><?xml version="1.0" encoding="UTF-8" standalone="yes"?>

<Relationships xmlns="http://schemas.openxmlformats.org/package/2006/relationships">

</Relationships>

</file>

<file path=xl/worksheets/_rels/sheet73.xml.rels><?xml version="1.0" encoding="UTF-8" standalone="yes"?>

<Relationships xmlns="http://schemas.openxmlformats.org/package/2006/relationships">

</Relationships>

</file>

<file path=xl/worksheets/_rels/sheet74.xml.rels><?xml version="1.0" encoding="UTF-8" standalone="yes"?>

<Relationships xmlns="http://schemas.openxmlformats.org/package/2006/relationships">

</Relationships>

</file>

<file path=xl/worksheets/_rels/sheet75.xml.rels><?xml version="1.0" encoding="UTF-8" standalone="yes"?>

<Relationships xmlns="http://schemas.openxmlformats.org/package/2006/relationships">

</Relationships>

</file>

<file path=xl/worksheets/_rels/sheet76.xml.rels><?xml version="1.0" encoding="UTF-8" standalone="yes"?>

<Relationships xmlns="http://schemas.openxmlformats.org/package/2006/relationships">

</Relationships>

</file>

<file path=xl/worksheets/_rels/sheet77.xml.rels><?xml version="1.0" encoding="UTF-8" standalone="yes"?>

<Relationships xmlns="http://schemas.openxmlformats.org/package/2006/relationships">

</Relationships>

</file>

<file path=xl/worksheets/_rels/sheet78.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_rels/sheet9.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328"/>
  <sheetViews>
    <sheetView tabSelected="1" view="pageBreakPreview" zoomScaleNormal="100" zoomScaleSheetLayoutView="100" workbookViewId="0">
      <pane ySplit="1" topLeftCell="A2" activePane="bottomLeft" state="frozen"/>
      <selection activeCell="J284" sqref="J284"/>
      <selection pane="bottomLeft" activeCell="B18" sqref="B18"/>
    </sheetView>
  </sheetViews>
  <sheetFormatPr defaultRowHeight="13.5"/>
  <cols>
    <col min="1" max="1" width="4.625" style="1979" customWidth="1"/>
    <col min="2" max="2" width="53" style="1978" bestFit="1" customWidth="1"/>
    <col min="3" max="4" width="9.25" style="1976" customWidth="1"/>
    <col min="5" max="16384" width="9" style="1979"/>
  </cols>
  <sheetData>
    <row r="1" spans="1:4" s="1977" customFormat="1" ht="24.95" customHeight="1">
      <c r="A1" s="1991"/>
      <c r="B1" s="1992" t="s">
        <v>
6636</v>
      </c>
      <c r="C1" s="1993" t="s">
        <v>
6141</v>
      </c>
      <c r="D1" s="1994" t="s">
        <v>
6306</v>
      </c>
    </row>
    <row r="2" spans="1:4" s="1977" customFormat="1" ht="20.100000000000001" customHeight="1">
      <c r="A2" s="2005" t="s">
        <v>
6623</v>
      </c>
      <c r="B2" s="1999"/>
      <c r="C2" s="2000"/>
      <c r="D2" s="1996"/>
    </row>
    <row r="3" spans="1:4" s="1977" customFormat="1" ht="20.100000000000001" customHeight="1">
      <c r="A3" s="2004"/>
      <c r="B3" s="2006" t="str">
        <f>
HYPERLINK("#A11","〔１〕面積・人ロ")</f>
        <v>
〔１〕面積・人ロ</v>
      </c>
      <c r="C3" s="708" t="s">
        <v>
6622</v>
      </c>
      <c r="D3" s="2003" t="s">
        <v>
6622</v>
      </c>
    </row>
    <row r="4" spans="1:4" s="1977" customFormat="1" ht="20.100000000000001" customHeight="1">
      <c r="A4" s="2004"/>
      <c r="B4" s="2006" t="str">
        <f>
HYPERLINK("#A29","〔２〕区議会")</f>
        <v>
〔２〕区議会</v>
      </c>
      <c r="C4" s="708" t="s">
        <v>
6622</v>
      </c>
      <c r="D4" s="2003" t="s">
        <v>
6622</v>
      </c>
    </row>
    <row r="5" spans="1:4" s="1977" customFormat="1" ht="20.100000000000001" customHeight="1">
      <c r="A5" s="2004"/>
      <c r="B5" s="2006" t="str">
        <f>
HYPERLINK("#A34","〔３〕執行機関")</f>
        <v>
〔３〕執行機関</v>
      </c>
      <c r="C5" s="708" t="s">
        <v>
6622</v>
      </c>
      <c r="D5" s="2003" t="s">
        <v>
6622</v>
      </c>
    </row>
    <row r="6" spans="1:4" s="1977" customFormat="1" ht="20.100000000000001" customHeight="1">
      <c r="A6" s="2004"/>
      <c r="B6" s="2006" t="str">
        <f>
HYPERLINK("#A45","〔４〕財 務")</f>
        <v>
〔４〕財 務</v>
      </c>
      <c r="C6" s="708" t="s">
        <v>
6622</v>
      </c>
      <c r="D6" s="2003" t="s">
        <v>
6622</v>
      </c>
    </row>
    <row r="7" spans="1:4" s="1977" customFormat="1" ht="20.100000000000001" customHeight="1">
      <c r="A7" s="2004"/>
      <c r="B7" s="2006" t="str">
        <f>
HYPERLINK("#A59","〔５〕健康と福祉")</f>
        <v>
〔５〕健康と福祉</v>
      </c>
      <c r="C7" s="708" t="s">
        <v>
6622</v>
      </c>
      <c r="D7" s="2003" t="s">
        <v>
6622</v>
      </c>
    </row>
    <row r="8" spans="1:4" s="1977" customFormat="1" ht="20.100000000000001" customHeight="1">
      <c r="A8" s="2004"/>
      <c r="B8" s="2006" t="str">
        <f>
HYPERLINK("#A193","〔６〕街づくりと産業")</f>
        <v>
〔６〕街づくりと産業</v>
      </c>
      <c r="C8" s="708" t="s">
        <v>
6622</v>
      </c>
      <c r="D8" s="2003" t="s">
        <v>
6622</v>
      </c>
    </row>
    <row r="9" spans="1:4" s="1977" customFormat="1" ht="20.100000000000001" customHeight="1">
      <c r="A9" s="2004"/>
      <c r="B9" s="2006" t="str">
        <f>
HYPERLINK("#A269","〔７〕生涯学習とふれあい")</f>
        <v>
〔７〕生涯学習とふれあい</v>
      </c>
      <c r="C9" s="708" t="s">
        <v>
6622</v>
      </c>
      <c r="D9" s="2003" t="s">
        <v>
6622</v>
      </c>
    </row>
    <row r="10" spans="1:4" s="1977" customFormat="1" ht="20.100000000000001" customHeight="1">
      <c r="A10" s="2004"/>
      <c r="B10" s="2006" t="str">
        <f>
HYPERLINK("#A324","〔８〕その他")</f>
        <v>
〔８〕その他</v>
      </c>
      <c r="C10" s="708" t="s">
        <v>
6622</v>
      </c>
      <c r="D10" s="2003" t="s">
        <v>
6622</v>
      </c>
    </row>
    <row r="11" spans="1:4" s="1977" customFormat="1" ht="20.100000000000001" customHeight="1">
      <c r="A11" s="1999" t="s">
        <v>
6307</v>
      </c>
      <c r="B11" s="1999"/>
      <c r="C11" s="2000"/>
      <c r="D11" s="1996"/>
    </row>
    <row r="12" spans="1:4" ht="20.100000000000001" customHeight="1">
      <c r="A12" s="1989"/>
      <c r="B12" s="1997" t="s">
        <v>
5906</v>
      </c>
      <c r="C12" s="1995">
        <v>
4</v>
      </c>
      <c r="D12" s="1988" t="str">
        <f>
IF(C12="","",HYPERLINK("#"&amp;C12&amp;"p!"&amp;"A1","リンク"))</f>
        <v>
リンク</v>
      </c>
    </row>
    <row r="13" spans="1:4" ht="20.100000000000001" customHeight="1">
      <c r="A13" s="1989"/>
      <c r="B13" s="1997" t="s">
        <v>
5907</v>
      </c>
      <c r="C13" s="1995"/>
      <c r="D13" s="1988" t="str">
        <f t="shared" ref="D13:D76" si="0">
IF(C13="","",HYPERLINK("#"&amp;C13&amp;"p!"&amp;"A1","リンク"))</f>
        <v/>
      </c>
    </row>
    <row r="14" spans="1:4" ht="20.100000000000001" customHeight="1">
      <c r="A14" s="1989"/>
      <c r="B14" s="1997" t="s">
        <v>
5908</v>
      </c>
      <c r="C14" s="1995"/>
      <c r="D14" s="1988" t="str">
        <f t="shared" si="0"/>
        <v/>
      </c>
    </row>
    <row r="15" spans="1:4" ht="20.100000000000001" customHeight="1">
      <c r="A15" s="1989"/>
      <c r="B15" s="1997" t="s">
        <v>
5909</v>
      </c>
      <c r="C15" s="1995"/>
      <c r="D15" s="1988" t="str">
        <f t="shared" si="0"/>
        <v/>
      </c>
    </row>
    <row r="16" spans="1:4" ht="20.100000000000001" customHeight="1">
      <c r="A16" s="1989"/>
      <c r="B16" s="1997" t="s">
        <v>
5910</v>
      </c>
      <c r="C16" s="1995">
        <v>
5</v>
      </c>
      <c r="D16" s="1988" t="str">
        <f t="shared" si="0"/>
        <v>
リンク</v>
      </c>
    </row>
    <row r="17" spans="1:4" ht="20.100000000000001" customHeight="1">
      <c r="A17" s="1989"/>
      <c r="B17" s="1997" t="s">
        <v>
5911</v>
      </c>
      <c r="C17" s="1995"/>
      <c r="D17" s="1988" t="str">
        <f t="shared" si="0"/>
        <v/>
      </c>
    </row>
    <row r="18" spans="1:4" ht="20.100000000000001" customHeight="1">
      <c r="A18" s="1989"/>
      <c r="B18" s="1997" t="s">
        <v>
5912</v>
      </c>
      <c r="C18" s="1995">
        <v>
6</v>
      </c>
      <c r="D18" s="1988" t="str">
        <f t="shared" si="0"/>
        <v>
リンク</v>
      </c>
    </row>
    <row r="19" spans="1:4" ht="20.100000000000001" customHeight="1">
      <c r="A19" s="1989"/>
      <c r="B19" s="1997" t="s">
        <v>
5913</v>
      </c>
      <c r="C19" s="1995">
        <v>
7</v>
      </c>
      <c r="D19" s="1988" t="str">
        <f t="shared" si="0"/>
        <v>
リンク</v>
      </c>
    </row>
    <row r="20" spans="1:4" ht="20.100000000000001" customHeight="1">
      <c r="A20" s="1989"/>
      <c r="B20" s="1997" t="s">
        <v>
5914</v>
      </c>
      <c r="C20" s="1995"/>
      <c r="D20" s="1988" t="str">
        <f t="shared" si="0"/>
        <v/>
      </c>
    </row>
    <row r="21" spans="1:4" ht="20.100000000000001" customHeight="1">
      <c r="A21" s="1989"/>
      <c r="B21" s="1997" t="s">
        <v>
5915</v>
      </c>
      <c r="C21" s="1995"/>
      <c r="D21" s="1988" t="str">
        <f t="shared" si="0"/>
        <v/>
      </c>
    </row>
    <row r="22" spans="1:4" ht="20.100000000000001" customHeight="1">
      <c r="A22" s="1989"/>
      <c r="B22" s="1997" t="s">
        <v>
5916</v>
      </c>
      <c r="C22" s="1995"/>
      <c r="D22" s="1988" t="str">
        <f t="shared" si="0"/>
        <v/>
      </c>
    </row>
    <row r="23" spans="1:4" ht="20.100000000000001" customHeight="1">
      <c r="A23" s="1989"/>
      <c r="B23" s="1997" t="s">
        <v>
5917</v>
      </c>
      <c r="C23" s="1995"/>
      <c r="D23" s="1988" t="str">
        <f t="shared" si="0"/>
        <v/>
      </c>
    </row>
    <row r="24" spans="1:4" ht="20.100000000000001" customHeight="1">
      <c r="A24" s="1989"/>
      <c r="B24" s="1997" t="s">
        <v>
5918</v>
      </c>
      <c r="C24" s="1995"/>
      <c r="D24" s="1988" t="str">
        <f t="shared" si="0"/>
        <v/>
      </c>
    </row>
    <row r="25" spans="1:4" ht="20.100000000000001" customHeight="1">
      <c r="A25" s="1989"/>
      <c r="B25" s="1997" t="s">
        <v>
5919</v>
      </c>
      <c r="C25" s="1995">
        <v>
8</v>
      </c>
      <c r="D25" s="1988" t="str">
        <f t="shared" si="0"/>
        <v>
リンク</v>
      </c>
    </row>
    <row r="26" spans="1:4" ht="20.100000000000001" customHeight="1">
      <c r="A26" s="1989"/>
      <c r="B26" s="1997" t="s">
        <v>
5920</v>
      </c>
      <c r="C26" s="1995"/>
      <c r="D26" s="1988" t="str">
        <f t="shared" si="0"/>
        <v/>
      </c>
    </row>
    <row r="27" spans="1:4" ht="20.100000000000001" customHeight="1">
      <c r="A27" s="1989"/>
      <c r="B27" s="1997" t="s">
        <v>
5921</v>
      </c>
      <c r="C27" s="1995"/>
      <c r="D27" s="1988" t="str">
        <f t="shared" si="0"/>
        <v/>
      </c>
    </row>
    <row r="28" spans="1:4" ht="20.100000000000001" customHeight="1">
      <c r="A28" s="1989"/>
      <c r="B28" s="1997"/>
      <c r="C28" s="1995"/>
      <c r="D28" s="1988" t="str">
        <f t="shared" si="0"/>
        <v/>
      </c>
    </row>
    <row r="29" spans="1:4" ht="20.100000000000001" customHeight="1">
      <c r="A29" s="1999" t="s">
        <v>
6308</v>
      </c>
      <c r="B29" s="1999"/>
      <c r="C29" s="2000"/>
      <c r="D29" s="2001" t="str">
        <f t="shared" si="0"/>
        <v/>
      </c>
    </row>
    <row r="30" spans="1:4" ht="20.100000000000001" customHeight="1">
      <c r="A30" s="1989"/>
      <c r="B30" s="1997" t="s">
        <v>
5922</v>
      </c>
      <c r="C30" s="1995">
        <v>
9</v>
      </c>
      <c r="D30" s="1988" t="str">
        <f t="shared" si="0"/>
        <v>
リンク</v>
      </c>
    </row>
    <row r="31" spans="1:4" ht="20.100000000000001" customHeight="1">
      <c r="A31" s="1989"/>
      <c r="B31" s="1997" t="s">
        <v>
436</v>
      </c>
      <c r="C31" s="1995"/>
      <c r="D31" s="1988" t="str">
        <f t="shared" si="0"/>
        <v/>
      </c>
    </row>
    <row r="32" spans="1:4" ht="20.100000000000001" customHeight="1">
      <c r="A32" s="1989"/>
      <c r="B32" s="1997" t="s">
        <v>
5923</v>
      </c>
      <c r="C32" s="1995"/>
      <c r="D32" s="1988" t="str">
        <f t="shared" si="0"/>
        <v/>
      </c>
    </row>
    <row r="33" spans="1:4" ht="20.100000000000001" customHeight="1">
      <c r="A33" s="1989"/>
      <c r="B33" s="1997"/>
      <c r="C33" s="1995"/>
      <c r="D33" s="1988" t="str">
        <f t="shared" si="0"/>
        <v/>
      </c>
    </row>
    <row r="34" spans="1:4" ht="20.100000000000001" customHeight="1">
      <c r="A34" s="1999" t="s">
        <v>
6309</v>
      </c>
      <c r="B34" s="1999"/>
      <c r="C34" s="2000"/>
      <c r="D34" s="2001" t="str">
        <f t="shared" si="0"/>
        <v/>
      </c>
    </row>
    <row r="35" spans="1:4" ht="20.100000000000001" customHeight="1">
      <c r="A35" s="1989"/>
      <c r="B35" s="1997" t="s">
        <v>
437</v>
      </c>
      <c r="C35" s="1995"/>
      <c r="D35" s="1988" t="str">
        <f t="shared" si="0"/>
        <v/>
      </c>
    </row>
    <row r="36" spans="1:4" ht="20.100000000000001" customHeight="1">
      <c r="A36" s="1989"/>
      <c r="B36" s="1997" t="s">
        <v>
5924</v>
      </c>
      <c r="C36" s="1995">
        <v>
10</v>
      </c>
      <c r="D36" s="1988" t="str">
        <f t="shared" si="0"/>
        <v>
リンク</v>
      </c>
    </row>
    <row r="37" spans="1:4" ht="20.100000000000001" customHeight="1">
      <c r="A37" s="1989"/>
      <c r="B37" s="1997" t="s">
        <v>
5925</v>
      </c>
      <c r="C37" s="1995">
        <v>
11</v>
      </c>
      <c r="D37" s="1988" t="str">
        <f t="shared" si="0"/>
        <v>
リンク</v>
      </c>
    </row>
    <row r="38" spans="1:4" ht="20.100000000000001" customHeight="1">
      <c r="A38" s="1989"/>
      <c r="B38" s="1997" t="s">
        <v>
5926</v>
      </c>
      <c r="C38" s="1995"/>
      <c r="D38" s="1988" t="str">
        <f t="shared" si="0"/>
        <v/>
      </c>
    </row>
    <row r="39" spans="1:4" ht="20.100000000000001" customHeight="1">
      <c r="A39" s="1989"/>
      <c r="B39" s="1997" t="s">
        <v>
5927</v>
      </c>
      <c r="C39" s="1995"/>
      <c r="D39" s="1988" t="str">
        <f t="shared" si="0"/>
        <v/>
      </c>
    </row>
    <row r="40" spans="1:4" ht="20.100000000000001" customHeight="1">
      <c r="A40" s="1989"/>
      <c r="B40" s="1997" t="s">
        <v>
5928</v>
      </c>
      <c r="C40" s="1995"/>
      <c r="D40" s="1988" t="str">
        <f t="shared" si="0"/>
        <v/>
      </c>
    </row>
    <row r="41" spans="1:4" ht="20.100000000000001" customHeight="1">
      <c r="A41" s="1989"/>
      <c r="B41" s="1997" t="s">
        <v>
5929</v>
      </c>
      <c r="C41" s="1995"/>
      <c r="D41" s="1988" t="str">
        <f t="shared" si="0"/>
        <v/>
      </c>
    </row>
    <row r="42" spans="1:4" ht="20.100000000000001" customHeight="1">
      <c r="A42" s="1989"/>
      <c r="B42" s="1997" t="s">
        <v>
5930</v>
      </c>
      <c r="C42" s="1995">
        <v>
12</v>
      </c>
      <c r="D42" s="1988" t="str">
        <f t="shared" si="0"/>
        <v>
リンク</v>
      </c>
    </row>
    <row r="43" spans="1:4" ht="20.100000000000001" customHeight="1">
      <c r="A43" s="1989"/>
      <c r="B43" s="1997" t="s">
        <v>
5931</v>
      </c>
      <c r="C43" s="1995">
        <v>
13</v>
      </c>
      <c r="D43" s="1988" t="str">
        <f t="shared" si="0"/>
        <v>
リンク</v>
      </c>
    </row>
    <row r="44" spans="1:4" ht="20.100000000000001" customHeight="1">
      <c r="A44" s="1989"/>
      <c r="B44" s="1997"/>
      <c r="C44" s="1995"/>
      <c r="D44" s="1988" t="str">
        <f t="shared" si="0"/>
        <v/>
      </c>
    </row>
    <row r="45" spans="1:4" ht="20.100000000000001" customHeight="1">
      <c r="A45" s="1999" t="s">
        <v>
6310</v>
      </c>
      <c r="B45" s="1999"/>
      <c r="C45" s="2000"/>
      <c r="D45" s="2001" t="str">
        <f t="shared" si="0"/>
        <v/>
      </c>
    </row>
    <row r="46" spans="1:4" ht="20.100000000000001" customHeight="1">
      <c r="A46" s="1989"/>
      <c r="B46" s="1997" t="s">
        <v>
5932</v>
      </c>
      <c r="C46" s="1995">
        <v>
15</v>
      </c>
      <c r="D46" s="1988" t="str">
        <f t="shared" si="0"/>
        <v>
リンク</v>
      </c>
    </row>
    <row r="47" spans="1:4" ht="20.100000000000001" customHeight="1">
      <c r="A47" s="1990"/>
      <c r="B47" s="1997" t="s">
        <v>
5933</v>
      </c>
      <c r="C47" s="1995"/>
      <c r="D47" s="1988" t="str">
        <f t="shared" si="0"/>
        <v/>
      </c>
    </row>
    <row r="48" spans="1:4" ht="20.100000000000001" customHeight="1">
      <c r="A48" s="1989"/>
      <c r="B48" s="1997" t="s">
        <v>
5934</v>
      </c>
      <c r="C48" s="1995"/>
      <c r="D48" s="1988" t="str">
        <f t="shared" si="0"/>
        <v/>
      </c>
    </row>
    <row r="49" spans="1:4" ht="20.100000000000001" customHeight="1">
      <c r="A49" s="1989"/>
      <c r="B49" s="1997" t="s">
        <v>
5935</v>
      </c>
      <c r="C49" s="1995"/>
      <c r="D49" s="1988" t="str">
        <f t="shared" si="0"/>
        <v/>
      </c>
    </row>
    <row r="50" spans="1:4" ht="20.100000000000001" customHeight="1">
      <c r="A50" s="1989"/>
      <c r="B50" s="1997" t="s">
        <v>
5936</v>
      </c>
      <c r="C50" s="1995"/>
      <c r="D50" s="1988" t="str">
        <f t="shared" si="0"/>
        <v/>
      </c>
    </row>
    <row r="51" spans="1:4" ht="20.100000000000001" customHeight="1">
      <c r="A51" s="1989"/>
      <c r="B51" s="1997" t="s">
        <v>
5937</v>
      </c>
      <c r="C51" s="1995">
        <v>
16</v>
      </c>
      <c r="D51" s="1988" t="str">
        <f t="shared" si="0"/>
        <v>
リンク</v>
      </c>
    </row>
    <row r="52" spans="1:4" ht="20.100000000000001" customHeight="1">
      <c r="A52" s="1989"/>
      <c r="B52" s="1997" t="s">
        <v>
621</v>
      </c>
      <c r="C52" s="1995"/>
      <c r="D52" s="1988" t="str">
        <f t="shared" si="0"/>
        <v/>
      </c>
    </row>
    <row r="53" spans="1:4" ht="20.100000000000001" customHeight="1">
      <c r="A53" s="1989"/>
      <c r="B53" s="1997" t="s">
        <v>
6311</v>
      </c>
      <c r="C53" s="1995"/>
      <c r="D53" s="1988" t="str">
        <f t="shared" si="0"/>
        <v/>
      </c>
    </row>
    <row r="54" spans="1:4" ht="20.100000000000001" customHeight="1">
      <c r="A54" s="1989"/>
      <c r="B54" s="1997" t="s">
        <v>
6312</v>
      </c>
      <c r="C54" s="1995">
        <v>
17</v>
      </c>
      <c r="D54" s="1988" t="str">
        <f t="shared" si="0"/>
        <v>
リンク</v>
      </c>
    </row>
    <row r="55" spans="1:4" ht="20.100000000000001" customHeight="1">
      <c r="A55" s="1989"/>
      <c r="B55" s="1997" t="s">
        <v>
5938</v>
      </c>
      <c r="C55" s="1995"/>
      <c r="D55" s="1988" t="str">
        <f t="shared" si="0"/>
        <v/>
      </c>
    </row>
    <row r="56" spans="1:4" ht="20.100000000000001" customHeight="1">
      <c r="A56" s="1989"/>
      <c r="B56" s="1997" t="s">
        <v>
5939</v>
      </c>
      <c r="C56" s="1995">
        <v>
18</v>
      </c>
      <c r="D56" s="1988" t="str">
        <f t="shared" si="0"/>
        <v>
リンク</v>
      </c>
    </row>
    <row r="57" spans="1:4" ht="20.100000000000001" customHeight="1">
      <c r="A57" s="1989"/>
      <c r="B57" s="1997" t="s">
        <v>
5940</v>
      </c>
      <c r="C57" s="1995"/>
      <c r="D57" s="1988" t="str">
        <f t="shared" si="0"/>
        <v/>
      </c>
    </row>
    <row r="58" spans="1:4" ht="20.100000000000001" customHeight="1">
      <c r="A58" s="1989"/>
      <c r="B58" s="1997"/>
      <c r="C58" s="1995"/>
      <c r="D58" s="1988" t="str">
        <f t="shared" si="0"/>
        <v/>
      </c>
    </row>
    <row r="59" spans="1:4" ht="20.100000000000001" customHeight="1">
      <c r="A59" s="1999" t="s">
        <v>
6313</v>
      </c>
      <c r="B59" s="1999"/>
      <c r="C59" s="2000"/>
      <c r="D59" s="2001" t="str">
        <f t="shared" si="0"/>
        <v/>
      </c>
    </row>
    <row r="60" spans="1:4" ht="20.100000000000001" customHeight="1">
      <c r="A60" s="1990"/>
      <c r="B60" s="1997" t="s">
        <v>
5941</v>
      </c>
      <c r="C60" s="1995">
        <v>
19</v>
      </c>
      <c r="D60" s="1988" t="str">
        <f t="shared" si="0"/>
        <v>
リンク</v>
      </c>
    </row>
    <row r="61" spans="1:4" ht="20.100000000000001" customHeight="1">
      <c r="A61" s="1989"/>
      <c r="B61" s="1997" t="s">
        <v>
5942</v>
      </c>
      <c r="C61" s="1995"/>
      <c r="D61" s="1988" t="str">
        <f t="shared" si="0"/>
        <v/>
      </c>
    </row>
    <row r="62" spans="1:4" ht="20.100000000000001" customHeight="1">
      <c r="A62" s="1989"/>
      <c r="B62" s="1997" t="s">
        <v>
5943</v>
      </c>
      <c r="C62" s="1995"/>
      <c r="D62" s="1988" t="str">
        <f t="shared" si="0"/>
        <v/>
      </c>
    </row>
    <row r="63" spans="1:4" ht="20.100000000000001" customHeight="1">
      <c r="A63" s="1989"/>
      <c r="B63" s="1997" t="s">
        <v>
5944</v>
      </c>
      <c r="C63" s="1995"/>
      <c r="D63" s="1988" t="str">
        <f t="shared" si="0"/>
        <v/>
      </c>
    </row>
    <row r="64" spans="1:4" ht="20.100000000000001" customHeight="1">
      <c r="A64" s="1989"/>
      <c r="B64" s="1997" t="s">
        <v>
5945</v>
      </c>
      <c r="C64" s="1995"/>
      <c r="D64" s="1988" t="str">
        <f t="shared" si="0"/>
        <v/>
      </c>
    </row>
    <row r="65" spans="1:4" ht="20.100000000000001" customHeight="1">
      <c r="A65" s="1989"/>
      <c r="B65" s="1997" t="s">
        <v>
5946</v>
      </c>
      <c r="C65" s="1995"/>
      <c r="D65" s="1988" t="str">
        <f t="shared" si="0"/>
        <v/>
      </c>
    </row>
    <row r="66" spans="1:4" ht="20.100000000000001" customHeight="1">
      <c r="A66" s="1989"/>
      <c r="B66" s="1997" t="s">
        <v>
5947</v>
      </c>
      <c r="C66" s="1995"/>
      <c r="D66" s="1988" t="str">
        <f t="shared" si="0"/>
        <v/>
      </c>
    </row>
    <row r="67" spans="1:4" ht="20.100000000000001" customHeight="1">
      <c r="A67" s="1989"/>
      <c r="B67" s="1997" t="s">
        <v>
5948</v>
      </c>
      <c r="C67" s="1995">
        <v>
20</v>
      </c>
      <c r="D67" s="1988" t="str">
        <f t="shared" si="0"/>
        <v>
リンク</v>
      </c>
    </row>
    <row r="68" spans="1:4" ht="20.100000000000001" customHeight="1">
      <c r="A68" s="1989"/>
      <c r="B68" s="1997" t="s">
        <v>
5949</v>
      </c>
      <c r="C68" s="1995"/>
      <c r="D68" s="1988" t="str">
        <f t="shared" si="0"/>
        <v/>
      </c>
    </row>
    <row r="69" spans="1:4" ht="20.100000000000001" customHeight="1">
      <c r="A69" s="1989"/>
      <c r="B69" s="1998" t="s">
        <v>
5950</v>
      </c>
      <c r="C69" s="1995"/>
      <c r="D69" s="1988" t="str">
        <f t="shared" si="0"/>
        <v/>
      </c>
    </row>
    <row r="70" spans="1:4" ht="20.100000000000001" customHeight="1">
      <c r="A70" s="1989"/>
      <c r="B70" s="1997" t="s">
        <v>
5951</v>
      </c>
      <c r="C70" s="1995">
        <v>
21</v>
      </c>
      <c r="D70" s="1988" t="str">
        <f t="shared" si="0"/>
        <v>
リンク</v>
      </c>
    </row>
    <row r="71" spans="1:4" ht="20.100000000000001" customHeight="1">
      <c r="A71" s="1989"/>
      <c r="B71" s="1997" t="s">
        <v>
5952</v>
      </c>
      <c r="C71" s="1995"/>
      <c r="D71" s="1988" t="str">
        <f t="shared" si="0"/>
        <v/>
      </c>
    </row>
    <row r="72" spans="1:4" ht="20.100000000000001" customHeight="1">
      <c r="A72" s="1989"/>
      <c r="B72" s="1997" t="s">
        <v>
5953</v>
      </c>
      <c r="C72" s="1995"/>
      <c r="D72" s="1988" t="str">
        <f t="shared" si="0"/>
        <v/>
      </c>
    </row>
    <row r="73" spans="1:4" ht="20.100000000000001" customHeight="1">
      <c r="A73" s="1989"/>
      <c r="B73" s="1997" t="s">
        <v>
5954</v>
      </c>
      <c r="C73" s="1995"/>
      <c r="D73" s="1988" t="str">
        <f t="shared" si="0"/>
        <v/>
      </c>
    </row>
    <row r="74" spans="1:4" ht="20.100000000000001" customHeight="1">
      <c r="A74" s="1989"/>
      <c r="B74" s="1997" t="s">
        <v>
5955</v>
      </c>
      <c r="C74" s="1995">
        <v>
22</v>
      </c>
      <c r="D74" s="1988" t="str">
        <f t="shared" si="0"/>
        <v>
リンク</v>
      </c>
    </row>
    <row r="75" spans="1:4" ht="20.100000000000001" customHeight="1">
      <c r="A75" s="1989"/>
      <c r="B75" s="1997" t="s">
        <v>
5956</v>
      </c>
      <c r="C75" s="1995"/>
      <c r="D75" s="1988" t="str">
        <f t="shared" si="0"/>
        <v/>
      </c>
    </row>
    <row r="76" spans="1:4" ht="20.100000000000001" customHeight="1">
      <c r="A76" s="1989"/>
      <c r="B76" s="1997" t="s">
        <v>
5957</v>
      </c>
      <c r="C76" s="1995"/>
      <c r="D76" s="1988" t="str">
        <f t="shared" si="0"/>
        <v/>
      </c>
    </row>
    <row r="77" spans="1:4" ht="20.100000000000001" customHeight="1">
      <c r="A77" s="1989"/>
      <c r="B77" s="1997" t="s">
        <v>
6314</v>
      </c>
      <c r="C77" s="1995"/>
      <c r="D77" s="1988" t="str">
        <f t="shared" ref="D77:D140" si="1">
IF(C77="","",HYPERLINK("#"&amp;C77&amp;"p!"&amp;"A1","リンク"))</f>
        <v/>
      </c>
    </row>
    <row r="78" spans="1:4" ht="20.100000000000001" customHeight="1">
      <c r="A78" s="1989"/>
      <c r="B78" s="1997" t="s">
        <v>
6315</v>
      </c>
      <c r="C78" s="1995">
        <v>
23</v>
      </c>
      <c r="D78" s="1988" t="str">
        <f t="shared" si="1"/>
        <v>
リンク</v>
      </c>
    </row>
    <row r="79" spans="1:4" ht="20.100000000000001" customHeight="1">
      <c r="A79" s="1989"/>
      <c r="B79" s="1997" t="s">
        <v>
5958</v>
      </c>
      <c r="C79" s="1995"/>
      <c r="D79" s="1988" t="str">
        <f t="shared" si="1"/>
        <v/>
      </c>
    </row>
    <row r="80" spans="1:4" ht="20.100000000000001" customHeight="1">
      <c r="A80" s="1989"/>
      <c r="B80" s="1997" t="s">
        <v>
5959</v>
      </c>
      <c r="C80" s="1995"/>
      <c r="D80" s="1988" t="str">
        <f t="shared" si="1"/>
        <v/>
      </c>
    </row>
    <row r="81" spans="1:4" ht="20.100000000000001" customHeight="1">
      <c r="A81" s="1989"/>
      <c r="B81" s="1997" t="s">
        <v>
6316</v>
      </c>
      <c r="C81" s="1995"/>
      <c r="D81" s="1988" t="str">
        <f t="shared" si="1"/>
        <v/>
      </c>
    </row>
    <row r="82" spans="1:4" ht="20.100000000000001" customHeight="1">
      <c r="A82" s="1989"/>
      <c r="B82" s="1997" t="s">
        <v>
6317</v>
      </c>
      <c r="C82" s="1995"/>
      <c r="D82" s="1988" t="str">
        <f t="shared" si="1"/>
        <v/>
      </c>
    </row>
    <row r="83" spans="1:4" ht="20.100000000000001" customHeight="1">
      <c r="A83" s="1989"/>
      <c r="B83" s="1997" t="s">
        <v>
943</v>
      </c>
      <c r="C83" s="1995"/>
      <c r="D83" s="1988" t="str">
        <f t="shared" si="1"/>
        <v/>
      </c>
    </row>
    <row r="84" spans="1:4" ht="20.100000000000001" customHeight="1">
      <c r="A84" s="1989"/>
      <c r="B84" s="1997" t="s">
        <v>
5960</v>
      </c>
      <c r="C84" s="1995">
        <v>
24</v>
      </c>
      <c r="D84" s="1988" t="str">
        <f t="shared" si="1"/>
        <v>
リンク</v>
      </c>
    </row>
    <row r="85" spans="1:4" ht="20.100000000000001" customHeight="1">
      <c r="A85" s="1989"/>
      <c r="B85" s="1997" t="s">
        <v>
1026</v>
      </c>
      <c r="C85" s="1995"/>
      <c r="D85" s="1988" t="str">
        <f t="shared" si="1"/>
        <v/>
      </c>
    </row>
    <row r="86" spans="1:4" ht="20.100000000000001" customHeight="1">
      <c r="A86" s="1989"/>
      <c r="B86" s="1997" t="s">
        <v>
5961</v>
      </c>
      <c r="C86" s="1995"/>
      <c r="D86" s="1988" t="str">
        <f t="shared" si="1"/>
        <v/>
      </c>
    </row>
    <row r="87" spans="1:4" ht="20.100000000000001" customHeight="1">
      <c r="A87" s="1989"/>
      <c r="B87" s="1997" t="s">
        <v>
5962</v>
      </c>
      <c r="C87" s="1995"/>
      <c r="D87" s="1988" t="str">
        <f t="shared" si="1"/>
        <v/>
      </c>
    </row>
    <row r="88" spans="1:4" ht="20.100000000000001" customHeight="1">
      <c r="A88" s="1989"/>
      <c r="B88" s="1997" t="s">
        <v>
5963</v>
      </c>
      <c r="C88" s="1995"/>
      <c r="D88" s="1988" t="str">
        <f t="shared" si="1"/>
        <v/>
      </c>
    </row>
    <row r="89" spans="1:4" ht="20.100000000000001" customHeight="1">
      <c r="A89" s="1989"/>
      <c r="B89" s="1997" t="s">
        <v>
5964</v>
      </c>
      <c r="C89" s="1995"/>
      <c r="D89" s="1988" t="str">
        <f t="shared" si="1"/>
        <v/>
      </c>
    </row>
    <row r="90" spans="1:4" ht="20.100000000000001" customHeight="1">
      <c r="A90" s="1989"/>
      <c r="B90" s="1997" t="s">
        <v>
999</v>
      </c>
      <c r="C90" s="1995"/>
      <c r="D90" s="1988" t="str">
        <f t="shared" si="1"/>
        <v/>
      </c>
    </row>
    <row r="91" spans="1:4" ht="20.100000000000001" customHeight="1">
      <c r="A91" s="1989"/>
      <c r="B91" s="1997" t="s">
        <v>
5965</v>
      </c>
      <c r="C91" s="1995">
        <v>
25</v>
      </c>
      <c r="D91" s="1988" t="str">
        <f t="shared" si="1"/>
        <v>
リンク</v>
      </c>
    </row>
    <row r="92" spans="1:4" ht="20.100000000000001" customHeight="1">
      <c r="A92" s="1989"/>
      <c r="B92" s="1997" t="s">
        <v>
5966</v>
      </c>
      <c r="C92" s="1995"/>
      <c r="D92" s="1988" t="str">
        <f t="shared" si="1"/>
        <v/>
      </c>
    </row>
    <row r="93" spans="1:4" ht="20.100000000000001" customHeight="1">
      <c r="A93" s="1989"/>
      <c r="B93" s="1997" t="s">
        <v>
5967</v>
      </c>
      <c r="C93" s="1995"/>
      <c r="D93" s="1988" t="str">
        <f t="shared" si="1"/>
        <v/>
      </c>
    </row>
    <row r="94" spans="1:4" ht="20.100000000000001" customHeight="1">
      <c r="A94" s="1989"/>
      <c r="B94" s="1997" t="s">
        <v>
5968</v>
      </c>
      <c r="C94" s="1995"/>
      <c r="D94" s="1988" t="str">
        <f t="shared" si="1"/>
        <v/>
      </c>
    </row>
    <row r="95" spans="1:4" ht="20.100000000000001" customHeight="1">
      <c r="A95" s="1989"/>
      <c r="B95" s="1997" t="s">
        <v>
5969</v>
      </c>
      <c r="C95" s="1995"/>
      <c r="D95" s="1988" t="str">
        <f t="shared" si="1"/>
        <v/>
      </c>
    </row>
    <row r="96" spans="1:4" ht="20.100000000000001" customHeight="1">
      <c r="A96" s="1989"/>
      <c r="B96" s="1997" t="s">
        <v>
5970</v>
      </c>
      <c r="C96" s="1995"/>
      <c r="D96" s="1988" t="str">
        <f t="shared" si="1"/>
        <v/>
      </c>
    </row>
    <row r="97" spans="1:4" ht="20.100000000000001" customHeight="1">
      <c r="A97" s="1989"/>
      <c r="B97" s="1997" t="s">
        <v>
5971</v>
      </c>
      <c r="C97" s="1995"/>
      <c r="D97" s="1988" t="str">
        <f t="shared" si="1"/>
        <v/>
      </c>
    </row>
    <row r="98" spans="1:4" ht="20.100000000000001" customHeight="1">
      <c r="A98" s="1989"/>
      <c r="B98" s="1997" t="s">
        <v>
5972</v>
      </c>
      <c r="C98" s="1995"/>
      <c r="D98" s="1988" t="str">
        <f t="shared" si="1"/>
        <v/>
      </c>
    </row>
    <row r="99" spans="1:4" ht="20.100000000000001" customHeight="1">
      <c r="A99" s="1989"/>
      <c r="B99" s="1997" t="s">
        <v>
5973</v>
      </c>
      <c r="C99" s="1995"/>
      <c r="D99" s="1988" t="str">
        <f t="shared" si="1"/>
        <v/>
      </c>
    </row>
    <row r="100" spans="1:4" ht="20.100000000000001" customHeight="1">
      <c r="A100" s="1989"/>
      <c r="B100" s="1997" t="s">
        <v>
5974</v>
      </c>
      <c r="C100" s="1995">
        <v>
26</v>
      </c>
      <c r="D100" s="1988" t="str">
        <f t="shared" si="1"/>
        <v>
リンク</v>
      </c>
    </row>
    <row r="101" spans="1:4" ht="20.100000000000001" customHeight="1">
      <c r="A101" s="1989"/>
      <c r="B101" s="1997" t="s">
        <v>
5975</v>
      </c>
      <c r="C101" s="1995"/>
      <c r="D101" s="1988" t="str">
        <f t="shared" si="1"/>
        <v/>
      </c>
    </row>
    <row r="102" spans="1:4" ht="20.100000000000001" customHeight="1">
      <c r="A102" s="1989"/>
      <c r="B102" s="1997" t="s">
        <v>
5976</v>
      </c>
      <c r="C102" s="1995"/>
      <c r="D102" s="1988" t="str">
        <f t="shared" si="1"/>
        <v/>
      </c>
    </row>
    <row r="103" spans="1:4" ht="20.100000000000001" customHeight="1">
      <c r="A103" s="1989"/>
      <c r="B103" s="1997" t="s">
        <v>
5977</v>
      </c>
      <c r="C103" s="1995"/>
      <c r="D103" s="1988" t="str">
        <f t="shared" si="1"/>
        <v/>
      </c>
    </row>
    <row r="104" spans="1:4" ht="20.100000000000001" customHeight="1">
      <c r="A104" s="1989"/>
      <c r="B104" s="1997" t="s">
        <v>
6318</v>
      </c>
      <c r="C104" s="1995"/>
      <c r="D104" s="1988" t="str">
        <f t="shared" si="1"/>
        <v/>
      </c>
    </row>
    <row r="105" spans="1:4" ht="20.100000000000001" customHeight="1">
      <c r="A105" s="1989"/>
      <c r="B105" s="1997" t="s">
        <v>
6319</v>
      </c>
      <c r="C105" s="1995"/>
      <c r="D105" s="1988" t="str">
        <f t="shared" si="1"/>
        <v/>
      </c>
    </row>
    <row r="106" spans="1:4" ht="20.100000000000001" customHeight="1">
      <c r="A106" s="1989"/>
      <c r="B106" s="1997" t="s">
        <v>
5978</v>
      </c>
      <c r="C106" s="1995"/>
      <c r="D106" s="1988" t="str">
        <f t="shared" si="1"/>
        <v/>
      </c>
    </row>
    <row r="107" spans="1:4" ht="20.100000000000001" customHeight="1">
      <c r="A107" s="1989"/>
      <c r="B107" s="1997" t="s">
        <v>
5979</v>
      </c>
      <c r="C107" s="1995">
        <v>
27</v>
      </c>
      <c r="D107" s="1988" t="str">
        <f t="shared" si="1"/>
        <v>
リンク</v>
      </c>
    </row>
    <row r="108" spans="1:4" ht="20.100000000000001" customHeight="1">
      <c r="A108" s="1989"/>
      <c r="B108" s="1997" t="s">
        <v>
5980</v>
      </c>
      <c r="C108" s="1995"/>
      <c r="D108" s="1988" t="str">
        <f t="shared" si="1"/>
        <v/>
      </c>
    </row>
    <row r="109" spans="1:4" ht="20.100000000000001" customHeight="1">
      <c r="A109" s="1989"/>
      <c r="B109" s="1997" t="s">
        <v>
5981</v>
      </c>
      <c r="C109" s="1995"/>
      <c r="D109" s="1988" t="str">
        <f t="shared" si="1"/>
        <v/>
      </c>
    </row>
    <row r="110" spans="1:4" ht="20.100000000000001" customHeight="1">
      <c r="A110" s="1989"/>
      <c r="B110" s="1997" t="s">
        <v>
5982</v>
      </c>
      <c r="C110" s="1995"/>
      <c r="D110" s="1988" t="str">
        <f t="shared" si="1"/>
        <v/>
      </c>
    </row>
    <row r="111" spans="1:4" ht="20.100000000000001" customHeight="1">
      <c r="A111" s="1989"/>
      <c r="B111" s="1997" t="s">
        <v>
5983</v>
      </c>
      <c r="C111" s="1995"/>
      <c r="D111" s="1988" t="str">
        <f t="shared" si="1"/>
        <v/>
      </c>
    </row>
    <row r="112" spans="1:4" ht="20.100000000000001" customHeight="1">
      <c r="A112" s="1989"/>
      <c r="B112" s="1997" t="s">
        <v>
5984</v>
      </c>
      <c r="C112" s="1995">
        <v>
28</v>
      </c>
      <c r="D112" s="1988" t="str">
        <f t="shared" si="1"/>
        <v>
リンク</v>
      </c>
    </row>
    <row r="113" spans="1:4" ht="20.100000000000001" customHeight="1">
      <c r="A113" s="1989"/>
      <c r="B113" s="1997" t="s">
        <v>
6320</v>
      </c>
      <c r="C113" s="1995"/>
      <c r="D113" s="1988" t="str">
        <f t="shared" si="1"/>
        <v/>
      </c>
    </row>
    <row r="114" spans="1:4" ht="20.100000000000001" customHeight="1">
      <c r="A114" s="1989"/>
      <c r="B114" s="1997" t="s">
        <v>
6321</v>
      </c>
      <c r="C114" s="1995"/>
      <c r="D114" s="1988" t="str">
        <f t="shared" si="1"/>
        <v/>
      </c>
    </row>
    <row r="115" spans="1:4" ht="20.100000000000001" customHeight="1">
      <c r="A115" s="1989"/>
      <c r="B115" s="1997" t="s">
        <v>
5985</v>
      </c>
      <c r="C115" s="1995">
        <v>
29</v>
      </c>
      <c r="D115" s="1988" t="str">
        <f t="shared" si="1"/>
        <v>
リンク</v>
      </c>
    </row>
    <row r="116" spans="1:4" ht="20.100000000000001" customHeight="1">
      <c r="A116" s="1989"/>
      <c r="B116" s="1997" t="s">
        <v>
5986</v>
      </c>
      <c r="C116" s="1995"/>
      <c r="D116" s="1988" t="str">
        <f t="shared" si="1"/>
        <v/>
      </c>
    </row>
    <row r="117" spans="1:4" ht="20.100000000000001" customHeight="1">
      <c r="A117" s="1989"/>
      <c r="B117" s="1997" t="s">
        <v>
5987</v>
      </c>
      <c r="C117" s="1995"/>
      <c r="D117" s="1988" t="str">
        <f t="shared" si="1"/>
        <v/>
      </c>
    </row>
    <row r="118" spans="1:4" ht="20.100000000000001" customHeight="1">
      <c r="A118" s="1989"/>
      <c r="B118" s="1997" t="s">
        <v>
5988</v>
      </c>
      <c r="C118" s="1995"/>
      <c r="D118" s="1988" t="str">
        <f t="shared" si="1"/>
        <v/>
      </c>
    </row>
    <row r="119" spans="1:4" ht="20.100000000000001" customHeight="1">
      <c r="A119" s="1989"/>
      <c r="B119" s="1997" t="s">
        <v>
5989</v>
      </c>
      <c r="C119" s="1995"/>
      <c r="D119" s="1988" t="str">
        <f t="shared" si="1"/>
        <v/>
      </c>
    </row>
    <row r="120" spans="1:4" ht="20.100000000000001" customHeight="1">
      <c r="A120" s="1989"/>
      <c r="B120" s="1997" t="s">
        <v>
6322</v>
      </c>
      <c r="C120" s="1995">
        <v>
30</v>
      </c>
      <c r="D120" s="1988" t="str">
        <f t="shared" si="1"/>
        <v>
リンク</v>
      </c>
    </row>
    <row r="121" spans="1:4" ht="20.100000000000001" customHeight="1">
      <c r="A121" s="1989"/>
      <c r="B121" s="1997" t="s">
        <v>
6323</v>
      </c>
      <c r="C121" s="1995"/>
      <c r="D121" s="1988" t="str">
        <f t="shared" si="1"/>
        <v/>
      </c>
    </row>
    <row r="122" spans="1:4" ht="20.100000000000001" customHeight="1">
      <c r="A122" s="1989"/>
      <c r="B122" s="1997" t="s">
        <v>
5990</v>
      </c>
      <c r="C122" s="1995"/>
      <c r="D122" s="1988" t="str">
        <f t="shared" si="1"/>
        <v/>
      </c>
    </row>
    <row r="123" spans="1:4" ht="20.100000000000001" customHeight="1">
      <c r="A123" s="1989"/>
      <c r="B123" s="1997" t="s">
        <v>
5991</v>
      </c>
      <c r="C123" s="1995"/>
      <c r="D123" s="1988" t="str">
        <f t="shared" si="1"/>
        <v/>
      </c>
    </row>
    <row r="124" spans="1:4" ht="20.100000000000001" customHeight="1">
      <c r="A124" s="1989"/>
      <c r="B124" s="1997" t="s">
        <v>
5992</v>
      </c>
      <c r="C124" s="1995">
        <v>
31</v>
      </c>
      <c r="D124" s="1988" t="str">
        <f t="shared" si="1"/>
        <v>
リンク</v>
      </c>
    </row>
    <row r="125" spans="1:4" ht="20.100000000000001" customHeight="1">
      <c r="A125" s="1989"/>
      <c r="B125" s="1997" t="s">
        <v>
5993</v>
      </c>
      <c r="C125" s="1995"/>
      <c r="D125" s="1988" t="str">
        <f t="shared" si="1"/>
        <v/>
      </c>
    </row>
    <row r="126" spans="1:4" ht="20.100000000000001" customHeight="1">
      <c r="A126" s="1989"/>
      <c r="B126" s="1997" t="s">
        <v>
5994</v>
      </c>
      <c r="C126" s="1995"/>
      <c r="D126" s="1988" t="str">
        <f t="shared" si="1"/>
        <v/>
      </c>
    </row>
    <row r="127" spans="1:4" ht="20.100000000000001" customHeight="1">
      <c r="A127" s="1989"/>
      <c r="B127" s="1997" t="s">
        <v>
5995</v>
      </c>
      <c r="C127" s="1995"/>
      <c r="D127" s="1988" t="str">
        <f t="shared" si="1"/>
        <v/>
      </c>
    </row>
    <row r="128" spans="1:4" ht="20.100000000000001" customHeight="1">
      <c r="A128" s="1989"/>
      <c r="B128" s="1997" t="s">
        <v>
5996</v>
      </c>
      <c r="C128" s="1995"/>
      <c r="D128" s="1988" t="str">
        <f t="shared" si="1"/>
        <v/>
      </c>
    </row>
    <row r="129" spans="1:4" ht="20.100000000000001" customHeight="1">
      <c r="A129" s="1989"/>
      <c r="B129" s="1997" t="s">
        <v>
5997</v>
      </c>
      <c r="C129" s="1995"/>
      <c r="D129" s="1988" t="str">
        <f t="shared" si="1"/>
        <v/>
      </c>
    </row>
    <row r="130" spans="1:4" ht="20.100000000000001" customHeight="1">
      <c r="A130" s="1989"/>
      <c r="B130" s="1997" t="s">
        <v>
5998</v>
      </c>
      <c r="C130" s="1995"/>
      <c r="D130" s="1988" t="str">
        <f t="shared" si="1"/>
        <v/>
      </c>
    </row>
    <row r="131" spans="1:4" ht="20.100000000000001" customHeight="1">
      <c r="A131" s="1989"/>
      <c r="B131" s="1997" t="s">
        <v>
5999</v>
      </c>
      <c r="C131" s="1995"/>
      <c r="D131" s="1988" t="str">
        <f t="shared" si="1"/>
        <v/>
      </c>
    </row>
    <row r="132" spans="1:4" ht="20.100000000000001" customHeight="1">
      <c r="A132" s="1989"/>
      <c r="B132" s="1997" t="s">
        <v>
6000</v>
      </c>
      <c r="C132" s="1995"/>
      <c r="D132" s="1988" t="str">
        <f t="shared" si="1"/>
        <v/>
      </c>
    </row>
    <row r="133" spans="1:4" ht="20.100000000000001" customHeight="1">
      <c r="A133" s="1989"/>
      <c r="B133" s="1997" t="s">
        <v>
6001</v>
      </c>
      <c r="C133" s="1995">
        <v>
32</v>
      </c>
      <c r="D133" s="1988" t="str">
        <f t="shared" si="1"/>
        <v>
リンク</v>
      </c>
    </row>
    <row r="134" spans="1:4" ht="20.100000000000001" customHeight="1">
      <c r="A134" s="1989"/>
      <c r="B134" s="1997" t="s">
        <v>
6002</v>
      </c>
      <c r="C134" s="1995"/>
      <c r="D134" s="1988" t="str">
        <f t="shared" si="1"/>
        <v/>
      </c>
    </row>
    <row r="135" spans="1:4" ht="20.100000000000001" customHeight="1">
      <c r="A135" s="1989"/>
      <c r="B135" s="1997" t="s">
        <v>
6003</v>
      </c>
      <c r="C135" s="1995"/>
      <c r="D135" s="1988" t="str">
        <f t="shared" si="1"/>
        <v/>
      </c>
    </row>
    <row r="136" spans="1:4" ht="20.100000000000001" customHeight="1">
      <c r="A136" s="1989"/>
      <c r="B136" s="1997" t="s">
        <v>
6004</v>
      </c>
      <c r="C136" s="1995"/>
      <c r="D136" s="1988" t="str">
        <f t="shared" si="1"/>
        <v/>
      </c>
    </row>
    <row r="137" spans="1:4" ht="20.100000000000001" customHeight="1">
      <c r="A137" s="1989"/>
      <c r="B137" s="1997" t="s">
        <v>
6324</v>
      </c>
      <c r="C137" s="1995"/>
      <c r="D137" s="1988" t="str">
        <f t="shared" si="1"/>
        <v/>
      </c>
    </row>
    <row r="138" spans="1:4" ht="20.100000000000001" customHeight="1">
      <c r="A138" s="1989"/>
      <c r="B138" s="1997" t="s">
        <v>
6325</v>
      </c>
      <c r="C138" s="1995"/>
      <c r="D138" s="1988" t="str">
        <f t="shared" si="1"/>
        <v/>
      </c>
    </row>
    <row r="139" spans="1:4" ht="20.100000000000001" customHeight="1">
      <c r="A139" s="1989"/>
      <c r="B139" s="1997" t="s">
        <v>
6005</v>
      </c>
      <c r="C139" s="1995">
        <v>
33</v>
      </c>
      <c r="D139" s="1988" t="str">
        <f t="shared" si="1"/>
        <v>
リンク</v>
      </c>
    </row>
    <row r="140" spans="1:4" ht="20.100000000000001" customHeight="1">
      <c r="A140" s="1989"/>
      <c r="B140" s="1997" t="s">
        <v>
6006</v>
      </c>
      <c r="C140" s="1995"/>
      <c r="D140" s="1988" t="str">
        <f t="shared" si="1"/>
        <v/>
      </c>
    </row>
    <row r="141" spans="1:4" ht="20.100000000000001" customHeight="1">
      <c r="A141" s="1989"/>
      <c r="B141" s="1997" t="s">
        <v>
6007</v>
      </c>
      <c r="C141" s="1995"/>
      <c r="D141" s="1988" t="str">
        <f t="shared" ref="D141:D204" si="2">
IF(C141="","",HYPERLINK("#"&amp;C141&amp;"p!"&amp;"A1","リンク"))</f>
        <v/>
      </c>
    </row>
    <row r="142" spans="1:4" ht="20.100000000000001" customHeight="1">
      <c r="A142" s="1989"/>
      <c r="B142" s="1997" t="s">
        <v>
6008</v>
      </c>
      <c r="C142" s="1995">
        <v>
35</v>
      </c>
      <c r="D142" s="1988" t="str">
        <f t="shared" si="2"/>
        <v>
リンク</v>
      </c>
    </row>
    <row r="143" spans="1:4" ht="20.100000000000001" customHeight="1">
      <c r="A143" s="1989"/>
      <c r="B143" s="1997" t="s">
        <v>
6009</v>
      </c>
      <c r="C143" s="1995"/>
      <c r="D143" s="1988" t="str">
        <f t="shared" si="2"/>
        <v/>
      </c>
    </row>
    <row r="144" spans="1:4" ht="20.100000000000001" customHeight="1">
      <c r="A144" s="1989"/>
      <c r="B144" s="1997" t="s">
        <v>
6010</v>
      </c>
      <c r="C144" s="1995"/>
      <c r="D144" s="1988" t="str">
        <f t="shared" si="2"/>
        <v/>
      </c>
    </row>
    <row r="145" spans="1:4" ht="20.100000000000001" customHeight="1">
      <c r="A145" s="1989"/>
      <c r="B145" s="1997" t="s">
        <v>
1852</v>
      </c>
      <c r="C145" s="1995"/>
      <c r="D145" s="1988" t="str">
        <f t="shared" si="2"/>
        <v/>
      </c>
    </row>
    <row r="146" spans="1:4" ht="20.100000000000001" customHeight="1">
      <c r="A146" s="1989"/>
      <c r="B146" s="1997" t="s">
        <v>
6011</v>
      </c>
      <c r="C146" s="1995"/>
      <c r="D146" s="1988" t="str">
        <f t="shared" si="2"/>
        <v/>
      </c>
    </row>
    <row r="147" spans="1:4" ht="20.100000000000001" customHeight="1">
      <c r="A147" s="1989"/>
      <c r="B147" s="1997" t="s">
        <v>
6012</v>
      </c>
      <c r="C147" s="1995"/>
      <c r="D147" s="1988" t="str">
        <f t="shared" si="2"/>
        <v/>
      </c>
    </row>
    <row r="148" spans="1:4" ht="20.100000000000001" customHeight="1">
      <c r="A148" s="1989"/>
      <c r="B148" s="1997" t="s">
        <v>
1837</v>
      </c>
      <c r="C148" s="1995"/>
      <c r="D148" s="1988" t="str">
        <f t="shared" si="2"/>
        <v/>
      </c>
    </row>
    <row r="149" spans="1:4" ht="20.100000000000001" customHeight="1">
      <c r="A149" s="1989"/>
      <c r="B149" s="1997" t="s">
        <v>
6013</v>
      </c>
      <c r="C149" s="1995">
        <v>
36</v>
      </c>
      <c r="D149" s="1988" t="str">
        <f t="shared" si="2"/>
        <v>
リンク</v>
      </c>
    </row>
    <row r="150" spans="1:4" ht="20.100000000000001" customHeight="1">
      <c r="A150" s="1989"/>
      <c r="B150" s="1997" t="s">
        <v>
1974</v>
      </c>
      <c r="C150" s="1995"/>
      <c r="D150" s="1988" t="str">
        <f t="shared" si="2"/>
        <v/>
      </c>
    </row>
    <row r="151" spans="1:4" ht="20.100000000000001" customHeight="1">
      <c r="A151" s="1989"/>
      <c r="B151" s="1997" t="s">
        <v>
1873</v>
      </c>
      <c r="C151" s="1995"/>
      <c r="D151" s="1988" t="str">
        <f t="shared" si="2"/>
        <v/>
      </c>
    </row>
    <row r="152" spans="1:4" ht="20.100000000000001" customHeight="1">
      <c r="A152" s="1989"/>
      <c r="B152" s="1997" t="s">
        <v>
6014</v>
      </c>
      <c r="C152" s="1995">
        <v>
37</v>
      </c>
      <c r="D152" s="1988" t="str">
        <f t="shared" si="2"/>
        <v>
リンク</v>
      </c>
    </row>
    <row r="153" spans="1:4" ht="20.100000000000001" customHeight="1">
      <c r="A153" s="1989"/>
      <c r="B153" s="1997" t="s">
        <v>
2101</v>
      </c>
      <c r="C153" s="1995"/>
      <c r="D153" s="1988" t="str">
        <f t="shared" si="2"/>
        <v/>
      </c>
    </row>
    <row r="154" spans="1:4" ht="20.100000000000001" customHeight="1">
      <c r="A154" s="1989"/>
      <c r="B154" s="1997" t="s">
        <v>
6015</v>
      </c>
      <c r="C154" s="1995"/>
      <c r="D154" s="1988" t="str">
        <f t="shared" si="2"/>
        <v/>
      </c>
    </row>
    <row r="155" spans="1:4" ht="20.100000000000001" customHeight="1">
      <c r="A155" s="1989"/>
      <c r="B155" s="1997" t="s">
        <v>
6016</v>
      </c>
      <c r="C155" s="1995">
        <v>
38</v>
      </c>
      <c r="D155" s="1988" t="str">
        <f t="shared" si="2"/>
        <v>
リンク</v>
      </c>
    </row>
    <row r="156" spans="1:4" ht="20.100000000000001" customHeight="1">
      <c r="A156" s="1989"/>
      <c r="B156" s="1997" t="s">
        <v>
6017</v>
      </c>
      <c r="C156" s="1995">
        <v>
40</v>
      </c>
      <c r="D156" s="1988" t="str">
        <f t="shared" si="2"/>
        <v>
リンク</v>
      </c>
    </row>
    <row r="157" spans="1:4" ht="20.100000000000001" customHeight="1">
      <c r="A157" s="1989"/>
      <c r="B157" s="1997" t="s">
        <v>
6018</v>
      </c>
      <c r="C157" s="1995"/>
      <c r="D157" s="1988" t="str">
        <f t="shared" si="2"/>
        <v/>
      </c>
    </row>
    <row r="158" spans="1:4" ht="20.100000000000001" customHeight="1">
      <c r="A158" s="1989"/>
      <c r="B158" s="1997" t="s">
        <v>
2294</v>
      </c>
      <c r="C158" s="1995"/>
      <c r="D158" s="1988" t="str">
        <f t="shared" si="2"/>
        <v/>
      </c>
    </row>
    <row r="159" spans="1:4" ht="20.100000000000001" customHeight="1">
      <c r="A159" s="1989"/>
      <c r="B159" s="1997" t="s">
        <v>
6019</v>
      </c>
      <c r="C159" s="1995">
        <v>
41</v>
      </c>
      <c r="D159" s="1988" t="str">
        <f t="shared" si="2"/>
        <v>
リンク</v>
      </c>
    </row>
    <row r="160" spans="1:4" ht="20.100000000000001" customHeight="1">
      <c r="A160" s="1989"/>
      <c r="B160" s="1997" t="s">
        <v>
2387</v>
      </c>
      <c r="C160" s="1995"/>
      <c r="D160" s="1988" t="str">
        <f t="shared" si="2"/>
        <v/>
      </c>
    </row>
    <row r="161" spans="1:4" ht="20.100000000000001" customHeight="1">
      <c r="A161" s="1989"/>
      <c r="B161" s="1997" t="s">
        <v>
2385</v>
      </c>
      <c r="C161" s="1995"/>
      <c r="D161" s="1988" t="str">
        <f t="shared" si="2"/>
        <v/>
      </c>
    </row>
    <row r="162" spans="1:4" ht="20.100000000000001" customHeight="1">
      <c r="A162" s="1989"/>
      <c r="B162" s="1997" t="s">
        <v>
6020</v>
      </c>
      <c r="C162" s="1995"/>
      <c r="D162" s="1988" t="str">
        <f t="shared" si="2"/>
        <v/>
      </c>
    </row>
    <row r="163" spans="1:4" ht="20.100000000000001" customHeight="1">
      <c r="A163" s="1989"/>
      <c r="B163" s="1997" t="s">
        <v>
6015</v>
      </c>
      <c r="C163" s="1995"/>
      <c r="D163" s="1988" t="str">
        <f t="shared" si="2"/>
        <v/>
      </c>
    </row>
    <row r="164" spans="1:4" ht="20.100000000000001" customHeight="1">
      <c r="A164" s="1989"/>
      <c r="B164" s="1997" t="s">
        <v>
6021</v>
      </c>
      <c r="C164" s="1995"/>
      <c r="D164" s="1988" t="str">
        <f t="shared" si="2"/>
        <v/>
      </c>
    </row>
    <row r="165" spans="1:4" ht="20.100000000000001" customHeight="1">
      <c r="A165" s="1989"/>
      <c r="B165" s="1997" t="s">
        <v>
6022</v>
      </c>
      <c r="C165" s="1995">
        <v>
42</v>
      </c>
      <c r="D165" s="1988" t="str">
        <f t="shared" si="2"/>
        <v>
リンク</v>
      </c>
    </row>
    <row r="166" spans="1:4" ht="20.100000000000001" customHeight="1">
      <c r="A166" s="1989"/>
      <c r="B166" s="1997" t="s">
        <v>
6023</v>
      </c>
      <c r="C166" s="1995">
        <v>
44</v>
      </c>
      <c r="D166" s="1988" t="str">
        <f t="shared" si="2"/>
        <v>
リンク</v>
      </c>
    </row>
    <row r="167" spans="1:4" ht="20.100000000000001" customHeight="1">
      <c r="A167" s="1989"/>
      <c r="B167" s="1997" t="s">
        <v>
6326</v>
      </c>
      <c r="C167" s="1995"/>
      <c r="D167" s="1988" t="str">
        <f t="shared" si="2"/>
        <v/>
      </c>
    </row>
    <row r="168" spans="1:4" ht="20.100000000000001" customHeight="1">
      <c r="A168" s="1989"/>
      <c r="B168" s="1997" t="s">
        <v>
6327</v>
      </c>
      <c r="C168" s="1995"/>
      <c r="D168" s="1988" t="str">
        <f t="shared" si="2"/>
        <v/>
      </c>
    </row>
    <row r="169" spans="1:4" ht="20.100000000000001" customHeight="1">
      <c r="A169" s="1989"/>
      <c r="B169" s="1997" t="s">
        <v>
6024</v>
      </c>
      <c r="C169" s="1995"/>
      <c r="D169" s="1988" t="str">
        <f t="shared" si="2"/>
        <v/>
      </c>
    </row>
    <row r="170" spans="1:4" ht="20.100000000000001" customHeight="1">
      <c r="A170" s="1989"/>
      <c r="B170" s="1997" t="s">
        <v>
2621</v>
      </c>
      <c r="C170" s="1995"/>
      <c r="D170" s="1988" t="str">
        <f t="shared" si="2"/>
        <v/>
      </c>
    </row>
    <row r="171" spans="1:4" ht="20.100000000000001" customHeight="1">
      <c r="A171" s="1989"/>
      <c r="B171" s="1997" t="s">
        <v>
2620</v>
      </c>
      <c r="C171" s="1995"/>
      <c r="D171" s="1988" t="str">
        <f t="shared" si="2"/>
        <v/>
      </c>
    </row>
    <row r="172" spans="1:4" ht="20.100000000000001" customHeight="1">
      <c r="A172" s="1989"/>
      <c r="B172" s="1997" t="s">
        <v>
2612</v>
      </c>
      <c r="C172" s="1995"/>
      <c r="D172" s="1988" t="str">
        <f t="shared" si="2"/>
        <v/>
      </c>
    </row>
    <row r="173" spans="1:4" ht="20.100000000000001" customHeight="1">
      <c r="A173" s="1989"/>
      <c r="B173" s="1997" t="s">
        <v>
6025</v>
      </c>
      <c r="C173" s="1995"/>
      <c r="D173" s="1988" t="str">
        <f t="shared" si="2"/>
        <v/>
      </c>
    </row>
    <row r="174" spans="1:4" ht="20.100000000000001" customHeight="1">
      <c r="A174" s="1989"/>
      <c r="B174" s="1997" t="s">
        <v>
6026</v>
      </c>
      <c r="C174" s="1995">
        <v>
45</v>
      </c>
      <c r="D174" s="1988" t="str">
        <f t="shared" si="2"/>
        <v>
リンク</v>
      </c>
    </row>
    <row r="175" spans="1:4" ht="20.100000000000001" customHeight="1">
      <c r="A175" s="1989"/>
      <c r="B175" s="1997" t="s">
        <v>
6027</v>
      </c>
      <c r="C175" s="1995"/>
      <c r="D175" s="1988" t="str">
        <f t="shared" si="2"/>
        <v/>
      </c>
    </row>
    <row r="176" spans="1:4" ht="20.100000000000001" customHeight="1">
      <c r="A176" s="1989"/>
      <c r="B176" s="1997" t="s">
        <v>
2787</v>
      </c>
      <c r="C176" s="1995"/>
      <c r="D176" s="1988" t="str">
        <f t="shared" si="2"/>
        <v/>
      </c>
    </row>
    <row r="177" spans="1:4" ht="20.100000000000001" customHeight="1">
      <c r="A177" s="1989"/>
      <c r="B177" s="1997" t="s">
        <v>
2775</v>
      </c>
      <c r="C177" s="1995"/>
      <c r="D177" s="1988" t="str">
        <f t="shared" si="2"/>
        <v/>
      </c>
    </row>
    <row r="178" spans="1:4" ht="20.100000000000001" customHeight="1">
      <c r="A178" s="1989"/>
      <c r="B178" s="1997" t="s">
        <v>
6028</v>
      </c>
      <c r="C178" s="1995"/>
      <c r="D178" s="1988" t="str">
        <f t="shared" si="2"/>
        <v/>
      </c>
    </row>
    <row r="179" spans="1:4" ht="20.100000000000001" customHeight="1">
      <c r="A179" s="1989"/>
      <c r="B179" s="1997" t="s">
        <v>
6029</v>
      </c>
      <c r="C179" s="1995"/>
      <c r="D179" s="1988" t="str">
        <f t="shared" si="2"/>
        <v/>
      </c>
    </row>
    <row r="180" spans="1:4" ht="20.100000000000001" customHeight="1">
      <c r="A180" s="1989"/>
      <c r="B180" s="1997" t="s">
        <v>
6030</v>
      </c>
      <c r="C180" s="1995"/>
      <c r="D180" s="1988" t="str">
        <f t="shared" si="2"/>
        <v/>
      </c>
    </row>
    <row r="181" spans="1:4" ht="20.100000000000001" customHeight="1">
      <c r="A181" s="1989"/>
      <c r="B181" s="1997" t="s">
        <v>
6031</v>
      </c>
      <c r="C181" s="1995"/>
      <c r="D181" s="1988" t="str">
        <f t="shared" si="2"/>
        <v/>
      </c>
    </row>
    <row r="182" spans="1:4" ht="20.100000000000001" customHeight="1">
      <c r="A182" s="1989"/>
      <c r="B182" s="1997" t="s">
        <v>
6032</v>
      </c>
      <c r="C182" s="1995"/>
      <c r="D182" s="1988" t="str">
        <f t="shared" si="2"/>
        <v/>
      </c>
    </row>
    <row r="183" spans="1:4" ht="20.100000000000001" customHeight="1">
      <c r="A183" s="1989"/>
      <c r="B183" s="1997" t="s">
        <v>
6033</v>
      </c>
      <c r="C183" s="1995"/>
      <c r="D183" s="1988" t="str">
        <f t="shared" si="2"/>
        <v/>
      </c>
    </row>
    <row r="184" spans="1:4" ht="20.100000000000001" customHeight="1">
      <c r="A184" s="1989"/>
      <c r="B184" s="1997" t="s">
        <v>
6034</v>
      </c>
      <c r="C184" s="1995"/>
      <c r="D184" s="1988" t="str">
        <f t="shared" si="2"/>
        <v/>
      </c>
    </row>
    <row r="185" spans="1:4" ht="20.100000000000001" customHeight="1">
      <c r="A185" s="1989"/>
      <c r="B185" s="1997" t="s">
        <v>
6035</v>
      </c>
      <c r="C185" s="1995"/>
      <c r="D185" s="1988" t="str">
        <f t="shared" si="2"/>
        <v/>
      </c>
    </row>
    <row r="186" spans="1:4" ht="20.100000000000001" customHeight="1">
      <c r="A186" s="1990"/>
      <c r="B186" s="1997" t="s">
        <v>
6036</v>
      </c>
      <c r="C186" s="1995">
        <v>
46</v>
      </c>
      <c r="D186" s="1988" t="str">
        <f t="shared" si="2"/>
        <v>
リンク</v>
      </c>
    </row>
    <row r="187" spans="1:4" ht="20.100000000000001" customHeight="1">
      <c r="A187" s="1989"/>
      <c r="B187" s="1997" t="s">
        <v>
6037</v>
      </c>
      <c r="C187" s="1995"/>
      <c r="D187" s="1988" t="str">
        <f t="shared" si="2"/>
        <v/>
      </c>
    </row>
    <row r="188" spans="1:4" ht="20.100000000000001" customHeight="1">
      <c r="A188" s="1989"/>
      <c r="B188" s="1997" t="s">
        <v>
6038</v>
      </c>
      <c r="C188" s="1995"/>
      <c r="D188" s="1988" t="str">
        <f t="shared" si="2"/>
        <v/>
      </c>
    </row>
    <row r="189" spans="1:4" ht="20.100000000000001" customHeight="1">
      <c r="A189" s="1989"/>
      <c r="B189" s="1997" t="s">
        <v>
6039</v>
      </c>
      <c r="C189" s="1995"/>
      <c r="D189" s="1988" t="str">
        <f t="shared" si="2"/>
        <v/>
      </c>
    </row>
    <row r="190" spans="1:4" ht="20.100000000000001" customHeight="1">
      <c r="A190" s="1989"/>
      <c r="B190" s="1997" t="s">
        <v>
6040</v>
      </c>
      <c r="C190" s="1995"/>
      <c r="D190" s="1988" t="str">
        <f t="shared" si="2"/>
        <v/>
      </c>
    </row>
    <row r="191" spans="1:4" ht="20.100000000000001" customHeight="1">
      <c r="A191" s="1989"/>
      <c r="B191" s="1997" t="s">
        <v>
6041</v>
      </c>
      <c r="C191" s="1995"/>
      <c r="D191" s="1988" t="str">
        <f t="shared" si="2"/>
        <v/>
      </c>
    </row>
    <row r="192" spans="1:4" ht="20.100000000000001" customHeight="1">
      <c r="A192" s="1989"/>
      <c r="B192" s="1997"/>
      <c r="C192" s="1995"/>
      <c r="D192" s="1988" t="str">
        <f t="shared" si="2"/>
        <v/>
      </c>
    </row>
    <row r="193" spans="1:4" ht="20.100000000000001" customHeight="1">
      <c r="A193" s="1999" t="s">
        <v>
6328</v>
      </c>
      <c r="B193" s="1999"/>
      <c r="C193" s="2000"/>
      <c r="D193" s="2001" t="str">
        <f t="shared" si="2"/>
        <v/>
      </c>
    </row>
    <row r="194" spans="1:4" ht="20.100000000000001" customHeight="1">
      <c r="A194" s="1989"/>
      <c r="B194" s="1997" t="s">
        <v>
6042</v>
      </c>
      <c r="C194" s="1995">
        <v>
47</v>
      </c>
      <c r="D194" s="1988" t="str">
        <f t="shared" si="2"/>
        <v>
リンク</v>
      </c>
    </row>
    <row r="195" spans="1:4" ht="20.100000000000001" customHeight="1">
      <c r="A195" s="1989"/>
      <c r="B195" s="1997" t="s">
        <v>
2960</v>
      </c>
      <c r="C195" s="1995"/>
      <c r="D195" s="1988" t="str">
        <f t="shared" si="2"/>
        <v/>
      </c>
    </row>
    <row r="196" spans="1:4" ht="20.100000000000001" customHeight="1">
      <c r="A196" s="1989"/>
      <c r="B196" s="1997" t="s">
        <v>
6043</v>
      </c>
      <c r="C196" s="1995"/>
      <c r="D196" s="1988" t="str">
        <f t="shared" si="2"/>
        <v/>
      </c>
    </row>
    <row r="197" spans="1:4" ht="20.100000000000001" customHeight="1">
      <c r="A197" s="1989"/>
      <c r="B197" s="1997" t="s">
        <v>
6044</v>
      </c>
      <c r="C197" s="1995"/>
      <c r="D197" s="1988" t="str">
        <f t="shared" si="2"/>
        <v/>
      </c>
    </row>
    <row r="198" spans="1:4" ht="20.100000000000001" customHeight="1">
      <c r="A198" s="1989"/>
      <c r="B198" s="1997" t="s">
        <v>
6045</v>
      </c>
      <c r="C198" s="1995"/>
      <c r="D198" s="1988" t="str">
        <f t="shared" si="2"/>
        <v/>
      </c>
    </row>
    <row r="199" spans="1:4" ht="20.100000000000001" customHeight="1">
      <c r="A199" s="1989"/>
      <c r="B199" s="1997" t="s">
        <v>
6046</v>
      </c>
      <c r="C199" s="1995"/>
      <c r="D199" s="1988" t="str">
        <f t="shared" si="2"/>
        <v/>
      </c>
    </row>
    <row r="200" spans="1:4" ht="20.100000000000001" customHeight="1">
      <c r="A200" s="1989"/>
      <c r="B200" s="1997" t="s">
        <v>
2851</v>
      </c>
      <c r="C200" s="1995"/>
      <c r="D200" s="1988" t="str">
        <f t="shared" si="2"/>
        <v/>
      </c>
    </row>
    <row r="201" spans="1:4" ht="20.100000000000001" customHeight="1">
      <c r="A201" s="1989"/>
      <c r="B201" s="1997" t="s">
        <v>
6047</v>
      </c>
      <c r="C201" s="1995">
        <v>
48</v>
      </c>
      <c r="D201" s="1988" t="str">
        <f t="shared" si="2"/>
        <v>
リンク</v>
      </c>
    </row>
    <row r="202" spans="1:4" ht="20.100000000000001" customHeight="1">
      <c r="A202" s="1989"/>
      <c r="B202" s="1997" t="s">
        <v>
6048</v>
      </c>
      <c r="C202" s="1995"/>
      <c r="D202" s="1988" t="str">
        <f t="shared" si="2"/>
        <v/>
      </c>
    </row>
    <row r="203" spans="1:4" ht="20.100000000000001" customHeight="1">
      <c r="A203" s="1989"/>
      <c r="B203" s="1997" t="s">
        <v>
6049</v>
      </c>
      <c r="C203" s="1995"/>
      <c r="D203" s="1988" t="str">
        <f t="shared" si="2"/>
        <v/>
      </c>
    </row>
    <row r="204" spans="1:4" ht="20.100000000000001" customHeight="1">
      <c r="A204" s="1989"/>
      <c r="B204" s="1997" t="s">
        <v>
3028</v>
      </c>
      <c r="C204" s="1995"/>
      <c r="D204" s="1988" t="str">
        <f t="shared" si="2"/>
        <v/>
      </c>
    </row>
    <row r="205" spans="1:4" ht="20.100000000000001" customHeight="1">
      <c r="A205" s="1989"/>
      <c r="B205" s="1997" t="s">
        <v>
6050</v>
      </c>
      <c r="C205" s="1995"/>
      <c r="D205" s="1988" t="str">
        <f t="shared" ref="D205:D268" si="3">
IF(C205="","",HYPERLINK("#"&amp;C205&amp;"p!"&amp;"A1","リンク"))</f>
        <v/>
      </c>
    </row>
    <row r="206" spans="1:4" ht="20.100000000000001" customHeight="1">
      <c r="A206" s="1989"/>
      <c r="B206" s="1997" t="s">
        <v>
3009</v>
      </c>
      <c r="C206" s="1995"/>
      <c r="D206" s="1988" t="str">
        <f t="shared" si="3"/>
        <v/>
      </c>
    </row>
    <row r="207" spans="1:4" ht="20.100000000000001" customHeight="1">
      <c r="A207" s="1989"/>
      <c r="B207" s="1997" t="s">
        <v>
6051</v>
      </c>
      <c r="C207" s="1995"/>
      <c r="D207" s="1988" t="str">
        <f t="shared" si="3"/>
        <v/>
      </c>
    </row>
    <row r="208" spans="1:4" ht="20.100000000000001" customHeight="1">
      <c r="A208" s="1989"/>
      <c r="B208" s="1997" t="s">
        <v>
6052</v>
      </c>
      <c r="C208" s="1995"/>
      <c r="D208" s="1988" t="str">
        <f t="shared" si="3"/>
        <v/>
      </c>
    </row>
    <row r="209" spans="1:4" ht="20.100000000000001" customHeight="1">
      <c r="A209" s="1989"/>
      <c r="B209" s="1997" t="s">
        <v>
6053</v>
      </c>
      <c r="C209" s="1995"/>
      <c r="D209" s="1988" t="str">
        <f t="shared" si="3"/>
        <v/>
      </c>
    </row>
    <row r="210" spans="1:4" ht="20.100000000000001" customHeight="1">
      <c r="A210" s="1989"/>
      <c r="B210" s="1997" t="s">
        <v>
6054</v>
      </c>
      <c r="C210" s="1995"/>
      <c r="D210" s="1988" t="str">
        <f t="shared" si="3"/>
        <v/>
      </c>
    </row>
    <row r="211" spans="1:4" ht="20.100000000000001" customHeight="1">
      <c r="A211" s="1989"/>
      <c r="B211" s="1997" t="s">
        <v>
6055</v>
      </c>
      <c r="C211" s="1995">
        <v>
49</v>
      </c>
      <c r="D211" s="1988" t="str">
        <f t="shared" si="3"/>
        <v>
リンク</v>
      </c>
    </row>
    <row r="212" spans="1:4" ht="20.100000000000001" customHeight="1">
      <c r="A212" s="1989"/>
      <c r="B212" s="1997" t="s">
        <v>
6056</v>
      </c>
      <c r="C212" s="1995"/>
      <c r="D212" s="1988" t="str">
        <f t="shared" si="3"/>
        <v/>
      </c>
    </row>
    <row r="213" spans="1:4" ht="20.100000000000001" customHeight="1">
      <c r="A213" s="1989"/>
      <c r="B213" s="1997" t="s">
        <v>
6057</v>
      </c>
      <c r="C213" s="1995"/>
      <c r="D213" s="1988" t="str">
        <f t="shared" si="3"/>
        <v/>
      </c>
    </row>
    <row r="214" spans="1:4" ht="20.100000000000001" customHeight="1">
      <c r="A214" s="1989"/>
      <c r="B214" s="1997" t="s">
        <v>
6058</v>
      </c>
      <c r="C214" s="1995"/>
      <c r="D214" s="1988" t="str">
        <f t="shared" si="3"/>
        <v/>
      </c>
    </row>
    <row r="215" spans="1:4" ht="20.100000000000001" customHeight="1">
      <c r="A215" s="1989"/>
      <c r="B215" s="1997" t="s">
        <v>
6059</v>
      </c>
      <c r="C215" s="1995"/>
      <c r="D215" s="1988" t="str">
        <f t="shared" si="3"/>
        <v/>
      </c>
    </row>
    <row r="216" spans="1:4" ht="20.100000000000001" customHeight="1">
      <c r="A216" s="1989"/>
      <c r="B216" s="1997" t="s">
        <v>
6060</v>
      </c>
      <c r="C216" s="1995"/>
      <c r="D216" s="1988" t="str">
        <f t="shared" si="3"/>
        <v/>
      </c>
    </row>
    <row r="217" spans="1:4" ht="20.100000000000001" customHeight="1">
      <c r="A217" s="1989"/>
      <c r="B217" s="1997" t="s">
        <v>
6061</v>
      </c>
      <c r="C217" s="1995">
        <v>
50</v>
      </c>
      <c r="D217" s="1988" t="str">
        <f t="shared" si="3"/>
        <v>
リンク</v>
      </c>
    </row>
    <row r="218" spans="1:4" ht="20.100000000000001" customHeight="1">
      <c r="A218" s="1989"/>
      <c r="B218" s="1997" t="s">
        <v>
6062</v>
      </c>
      <c r="C218" s="1995"/>
      <c r="D218" s="1988" t="str">
        <f t="shared" si="3"/>
        <v/>
      </c>
    </row>
    <row r="219" spans="1:4" ht="20.100000000000001" customHeight="1">
      <c r="A219" s="1989"/>
      <c r="B219" s="1997" t="s">
        <v>
6063</v>
      </c>
      <c r="C219" s="1995">
        <v>
51</v>
      </c>
      <c r="D219" s="1988" t="str">
        <f t="shared" si="3"/>
        <v>
リンク</v>
      </c>
    </row>
    <row r="220" spans="1:4" ht="20.100000000000001" customHeight="1">
      <c r="A220" s="1989"/>
      <c r="B220" s="1997" t="s">
        <v>
6064</v>
      </c>
      <c r="C220" s="1995"/>
      <c r="D220" s="1988" t="str">
        <f t="shared" si="3"/>
        <v/>
      </c>
    </row>
    <row r="221" spans="1:4" ht="20.100000000000001" customHeight="1">
      <c r="A221" s="1989"/>
      <c r="B221" s="1997" t="s">
        <v>
6065</v>
      </c>
      <c r="C221" s="1995"/>
      <c r="D221" s="1988" t="str">
        <f t="shared" si="3"/>
        <v/>
      </c>
    </row>
    <row r="222" spans="1:4" ht="20.100000000000001" customHeight="1">
      <c r="A222" s="1989"/>
      <c r="B222" s="1997" t="s">
        <v>
6066</v>
      </c>
      <c r="C222" s="1995">
        <v>
52</v>
      </c>
      <c r="D222" s="1988" t="str">
        <f t="shared" si="3"/>
        <v>
リンク</v>
      </c>
    </row>
    <row r="223" spans="1:4" ht="20.100000000000001" customHeight="1">
      <c r="A223" s="1989"/>
      <c r="B223" s="1997" t="s">
        <v>
6067</v>
      </c>
      <c r="C223" s="1995"/>
      <c r="D223" s="1988" t="str">
        <f t="shared" si="3"/>
        <v/>
      </c>
    </row>
    <row r="224" spans="1:4" ht="20.100000000000001" customHeight="1">
      <c r="A224" s="1989"/>
      <c r="B224" s="1997" t="s">
        <v>
6068</v>
      </c>
      <c r="C224" s="1995">
        <v>
54</v>
      </c>
      <c r="D224" s="1988" t="str">
        <f t="shared" si="3"/>
        <v>
リンク</v>
      </c>
    </row>
    <row r="225" spans="1:4" ht="20.100000000000001" customHeight="1">
      <c r="A225" s="1989"/>
      <c r="B225" s="1997" t="s">
        <v>
6069</v>
      </c>
      <c r="C225" s="1995">
        <v>
55</v>
      </c>
      <c r="D225" s="1988" t="str">
        <f t="shared" si="3"/>
        <v>
リンク</v>
      </c>
    </row>
    <row r="226" spans="1:4" ht="20.100000000000001" customHeight="1">
      <c r="A226" s="1989"/>
      <c r="B226" s="1997" t="s">
        <v>
6070</v>
      </c>
      <c r="C226" s="1995">
        <v>
57</v>
      </c>
      <c r="D226" s="1988" t="str">
        <f t="shared" si="3"/>
        <v>
リンク</v>
      </c>
    </row>
    <row r="227" spans="1:4" ht="20.100000000000001" customHeight="1">
      <c r="A227" s="1989"/>
      <c r="B227" s="1997" t="s">
        <v>
3948</v>
      </c>
      <c r="C227" s="1995"/>
      <c r="D227" s="1988" t="str">
        <f t="shared" si="3"/>
        <v/>
      </c>
    </row>
    <row r="228" spans="1:4" ht="20.100000000000001" customHeight="1">
      <c r="A228" s="1989"/>
      <c r="B228" s="1997" t="s">
        <v>
3947</v>
      </c>
      <c r="C228" s="1995"/>
      <c r="D228" s="1988" t="str">
        <f t="shared" si="3"/>
        <v/>
      </c>
    </row>
    <row r="229" spans="1:4" ht="20.100000000000001" customHeight="1">
      <c r="A229" s="1989"/>
      <c r="B229" s="1997" t="s">
        <v>
6071</v>
      </c>
      <c r="C229" s="1995"/>
      <c r="D229" s="1988" t="str">
        <f t="shared" si="3"/>
        <v/>
      </c>
    </row>
    <row r="230" spans="1:4" ht="20.100000000000001" customHeight="1">
      <c r="A230" s="1989"/>
      <c r="B230" s="1997" t="s">
        <v>
6072</v>
      </c>
      <c r="C230" s="1995"/>
      <c r="D230" s="1988" t="str">
        <f t="shared" si="3"/>
        <v/>
      </c>
    </row>
    <row r="231" spans="1:4" ht="20.100000000000001" customHeight="1">
      <c r="A231" s="1989"/>
      <c r="B231" s="1997" t="s">
        <v>
3929</v>
      </c>
      <c r="C231" s="1995"/>
      <c r="D231" s="1988" t="str">
        <f t="shared" si="3"/>
        <v/>
      </c>
    </row>
    <row r="232" spans="1:4" ht="20.100000000000001" customHeight="1">
      <c r="A232" s="1989"/>
      <c r="B232" s="1997" t="s">
        <v>
6073</v>
      </c>
      <c r="C232" s="1995"/>
      <c r="D232" s="1988" t="str">
        <f t="shared" si="3"/>
        <v/>
      </c>
    </row>
    <row r="233" spans="1:4" ht="20.100000000000001" customHeight="1">
      <c r="A233" s="1989"/>
      <c r="B233" s="1997" t="s">
        <v>
3910</v>
      </c>
      <c r="C233" s="1995"/>
      <c r="D233" s="1988" t="str">
        <f t="shared" si="3"/>
        <v/>
      </c>
    </row>
    <row r="234" spans="1:4" ht="20.100000000000001" customHeight="1">
      <c r="A234" s="1989"/>
      <c r="B234" s="1997" t="s">
        <v>
6074</v>
      </c>
      <c r="C234" s="1995">
        <v>
58</v>
      </c>
      <c r="D234" s="1988" t="str">
        <f t="shared" si="3"/>
        <v>
リンク</v>
      </c>
    </row>
    <row r="235" spans="1:4" ht="20.100000000000001" customHeight="1">
      <c r="A235" s="1989"/>
      <c r="B235" s="1997" t="s">
        <v>
6075</v>
      </c>
      <c r="C235" s="1995"/>
      <c r="D235" s="1988" t="str">
        <f t="shared" si="3"/>
        <v/>
      </c>
    </row>
    <row r="236" spans="1:4" ht="20.100000000000001" customHeight="1">
      <c r="A236" s="1989"/>
      <c r="B236" s="1997" t="s">
        <v>
6076</v>
      </c>
      <c r="C236" s="1995"/>
      <c r="D236" s="1988" t="str">
        <f t="shared" si="3"/>
        <v/>
      </c>
    </row>
    <row r="237" spans="1:4" ht="20.100000000000001" customHeight="1">
      <c r="A237" s="1989"/>
      <c r="B237" s="1997" t="s">
        <v>
6077</v>
      </c>
      <c r="C237" s="1995"/>
      <c r="D237" s="1988" t="str">
        <f t="shared" si="3"/>
        <v/>
      </c>
    </row>
    <row r="238" spans="1:4" ht="20.100000000000001" customHeight="1">
      <c r="A238" s="1989"/>
      <c r="B238" s="1997" t="s">
        <v>
6078</v>
      </c>
      <c r="C238" s="1995"/>
      <c r="D238" s="1988" t="str">
        <f t="shared" si="3"/>
        <v/>
      </c>
    </row>
    <row r="239" spans="1:4" ht="20.100000000000001" customHeight="1">
      <c r="A239" s="1989"/>
      <c r="B239" s="1997" t="s">
        <v>
6079</v>
      </c>
      <c r="C239" s="1995"/>
      <c r="D239" s="1988" t="str">
        <f t="shared" si="3"/>
        <v/>
      </c>
    </row>
    <row r="240" spans="1:4" ht="20.100000000000001" customHeight="1">
      <c r="A240" s="1989"/>
      <c r="B240" s="1997" t="s">
        <v>
6080</v>
      </c>
      <c r="C240" s="1995"/>
      <c r="D240" s="1988" t="str">
        <f t="shared" si="3"/>
        <v/>
      </c>
    </row>
    <row r="241" spans="1:4" ht="20.100000000000001" customHeight="1">
      <c r="A241" s="1989"/>
      <c r="B241" s="1997" t="s">
        <v>
6081</v>
      </c>
      <c r="C241" s="1995"/>
      <c r="D241" s="1988" t="str">
        <f t="shared" si="3"/>
        <v/>
      </c>
    </row>
    <row r="242" spans="1:4" ht="20.100000000000001" customHeight="1">
      <c r="A242" s="1989"/>
      <c r="B242" s="1997" t="s">
        <v>
6082</v>
      </c>
      <c r="C242" s="1995">
        <v>
59</v>
      </c>
      <c r="D242" s="1988" t="str">
        <f t="shared" si="3"/>
        <v>
リンク</v>
      </c>
    </row>
    <row r="243" spans="1:4" ht="20.100000000000001" customHeight="1">
      <c r="A243" s="1989"/>
      <c r="B243" s="1997" t="s">
        <v>
6083</v>
      </c>
      <c r="C243" s="1995"/>
      <c r="D243" s="1988" t="str">
        <f t="shared" si="3"/>
        <v/>
      </c>
    </row>
    <row r="244" spans="1:4" ht="20.100000000000001" customHeight="1">
      <c r="A244" s="1989"/>
      <c r="B244" s="1997" t="s">
        <v>
6084</v>
      </c>
      <c r="C244" s="1995"/>
      <c r="D244" s="1988" t="str">
        <f t="shared" si="3"/>
        <v/>
      </c>
    </row>
    <row r="245" spans="1:4" ht="20.100000000000001" customHeight="1">
      <c r="A245" s="1989"/>
      <c r="B245" s="1780" t="s">
        <v>
6085</v>
      </c>
      <c r="C245" s="1995"/>
      <c r="D245" s="1988" t="str">
        <f t="shared" si="3"/>
        <v/>
      </c>
    </row>
    <row r="246" spans="1:4" ht="20.100000000000001" customHeight="1">
      <c r="A246" s="1989"/>
      <c r="B246" s="1997" t="s">
        <v>
6086</v>
      </c>
      <c r="C246" s="1995">
        <v>
60</v>
      </c>
      <c r="D246" s="1988" t="str">
        <f t="shared" si="3"/>
        <v>
リンク</v>
      </c>
    </row>
    <row r="247" spans="1:4" ht="20.100000000000001" customHeight="1">
      <c r="A247" s="1989"/>
      <c r="B247" s="1997" t="s">
        <v>
6087</v>
      </c>
      <c r="C247" s="1995"/>
      <c r="D247" s="1988" t="str">
        <f t="shared" si="3"/>
        <v/>
      </c>
    </row>
    <row r="248" spans="1:4" ht="20.100000000000001" customHeight="1">
      <c r="A248" s="1989"/>
      <c r="B248" s="1997" t="s">
        <v>
6088</v>
      </c>
      <c r="C248" s="1995"/>
      <c r="D248" s="1988" t="str">
        <f t="shared" si="3"/>
        <v/>
      </c>
    </row>
    <row r="249" spans="1:4" ht="20.100000000000001" customHeight="1">
      <c r="A249" s="1989"/>
      <c r="B249" s="1997" t="s">
        <v>
4096</v>
      </c>
      <c r="C249" s="1995"/>
      <c r="D249" s="1988" t="str">
        <f t="shared" si="3"/>
        <v/>
      </c>
    </row>
    <row r="250" spans="1:4" ht="20.100000000000001" customHeight="1">
      <c r="A250" s="1989"/>
      <c r="B250" s="1997" t="s">
        <v>
4088</v>
      </c>
      <c r="C250" s="1995"/>
      <c r="D250" s="1988" t="str">
        <f t="shared" si="3"/>
        <v/>
      </c>
    </row>
    <row r="251" spans="1:4" ht="20.100000000000001" customHeight="1">
      <c r="A251" s="1989"/>
      <c r="B251" s="1997" t="s">
        <v>
6089</v>
      </c>
      <c r="C251" s="1995">
        <v>
61</v>
      </c>
      <c r="D251" s="1988" t="str">
        <f t="shared" si="3"/>
        <v>
リンク</v>
      </c>
    </row>
    <row r="252" spans="1:4" ht="20.100000000000001" customHeight="1">
      <c r="A252" s="1989"/>
      <c r="B252" s="1997" t="s">
        <v>
6090</v>
      </c>
      <c r="C252" s="1995"/>
      <c r="D252" s="1988" t="str">
        <f t="shared" si="3"/>
        <v/>
      </c>
    </row>
    <row r="253" spans="1:4" ht="20.100000000000001" customHeight="1">
      <c r="A253" s="1989"/>
      <c r="B253" s="1997" t="s">
        <v>
6091</v>
      </c>
      <c r="C253" s="1995"/>
      <c r="D253" s="1988" t="str">
        <f t="shared" si="3"/>
        <v/>
      </c>
    </row>
    <row r="254" spans="1:4" ht="20.100000000000001" customHeight="1">
      <c r="A254" s="1989"/>
      <c r="B254" s="1997" t="s">
        <v>
6092</v>
      </c>
      <c r="C254" s="1995"/>
      <c r="D254" s="1988" t="str">
        <f t="shared" si="3"/>
        <v/>
      </c>
    </row>
    <row r="255" spans="1:4" ht="20.100000000000001" customHeight="1">
      <c r="A255" s="1989"/>
      <c r="B255" s="1997" t="s">
        <v>
6093</v>
      </c>
      <c r="C255" s="1995"/>
      <c r="D255" s="1988" t="str">
        <f t="shared" si="3"/>
        <v/>
      </c>
    </row>
    <row r="256" spans="1:4" ht="20.100000000000001" customHeight="1">
      <c r="A256" s="1989"/>
      <c r="B256" s="1997" t="s">
        <v>
6094</v>
      </c>
      <c r="C256" s="1995">
        <v>
62</v>
      </c>
      <c r="D256" s="1988" t="str">
        <f t="shared" si="3"/>
        <v>
リンク</v>
      </c>
    </row>
    <row r="257" spans="1:4" ht="20.100000000000001" customHeight="1">
      <c r="A257" s="1989"/>
      <c r="B257" s="1997" t="s">
        <v>
6095</v>
      </c>
      <c r="C257" s="1995"/>
      <c r="D257" s="1988" t="str">
        <f t="shared" si="3"/>
        <v/>
      </c>
    </row>
    <row r="258" spans="1:4" ht="20.100000000000001" customHeight="1">
      <c r="A258" s="1989"/>
      <c r="B258" s="1997" t="s">
        <v>
6096</v>
      </c>
      <c r="C258" s="1995">
        <v>
63</v>
      </c>
      <c r="D258" s="1988" t="str">
        <f t="shared" si="3"/>
        <v>
リンク</v>
      </c>
    </row>
    <row r="259" spans="1:4" ht="20.100000000000001" customHeight="1">
      <c r="A259" s="1989"/>
      <c r="B259" s="1997" t="s">
        <v>
6029</v>
      </c>
      <c r="C259" s="1995"/>
      <c r="D259" s="1988" t="str">
        <f t="shared" si="3"/>
        <v/>
      </c>
    </row>
    <row r="260" spans="1:4" ht="20.100000000000001" customHeight="1">
      <c r="A260" s="1989"/>
      <c r="B260" s="1997" t="s">
        <v>
6030</v>
      </c>
      <c r="C260" s="1995"/>
      <c r="D260" s="1988" t="str">
        <f t="shared" si="3"/>
        <v/>
      </c>
    </row>
    <row r="261" spans="1:4" ht="20.100000000000001" customHeight="1">
      <c r="A261" s="1989"/>
      <c r="B261" s="1997" t="s">
        <v>
4308</v>
      </c>
      <c r="C261" s="1995"/>
      <c r="D261" s="1988" t="str">
        <f t="shared" si="3"/>
        <v/>
      </c>
    </row>
    <row r="262" spans="1:4" ht="20.100000000000001" customHeight="1">
      <c r="A262" s="1990"/>
      <c r="B262" s="1997" t="s">
        <v>
6029</v>
      </c>
      <c r="C262" s="1995"/>
      <c r="D262" s="1988" t="str">
        <f t="shared" si="3"/>
        <v/>
      </c>
    </row>
    <row r="263" spans="1:4" ht="20.100000000000001" customHeight="1">
      <c r="A263" s="1989"/>
      <c r="B263" s="1997" t="s">
        <v>
6030</v>
      </c>
      <c r="C263" s="1995"/>
      <c r="D263" s="1988" t="str">
        <f t="shared" si="3"/>
        <v/>
      </c>
    </row>
    <row r="264" spans="1:4" ht="20.100000000000001" customHeight="1">
      <c r="A264" s="1989"/>
      <c r="B264" s="1998" t="s">
        <v>
6097</v>
      </c>
      <c r="C264" s="1995"/>
      <c r="D264" s="1988" t="str">
        <f t="shared" si="3"/>
        <v/>
      </c>
    </row>
    <row r="265" spans="1:4" ht="20.100000000000001" customHeight="1">
      <c r="A265" s="1989"/>
      <c r="B265" s="1997" t="s">
        <v>
4293</v>
      </c>
      <c r="C265" s="1995"/>
      <c r="D265" s="1988" t="str">
        <f t="shared" si="3"/>
        <v/>
      </c>
    </row>
    <row r="266" spans="1:4" ht="20.100000000000001" customHeight="1">
      <c r="A266" s="1989"/>
      <c r="B266" s="1997" t="s">
        <v>
4287</v>
      </c>
      <c r="C266" s="1995"/>
      <c r="D266" s="1988" t="str">
        <f t="shared" si="3"/>
        <v/>
      </c>
    </row>
    <row r="267" spans="1:4" ht="20.100000000000001" customHeight="1">
      <c r="A267" s="1989"/>
      <c r="B267" s="1997" t="s">
        <v>
6098</v>
      </c>
      <c r="C267" s="1995"/>
      <c r="D267" s="1988" t="str">
        <f t="shared" si="3"/>
        <v/>
      </c>
    </row>
    <row r="268" spans="1:4" ht="20.100000000000001" customHeight="1">
      <c r="A268" s="1989"/>
      <c r="B268" s="1997"/>
      <c r="C268" s="1995"/>
      <c r="D268" s="1988" t="str">
        <f t="shared" si="3"/>
        <v/>
      </c>
    </row>
    <row r="269" spans="1:4" ht="20.100000000000001" customHeight="1">
      <c r="A269" s="1999" t="s">
        <v>
6329</v>
      </c>
      <c r="B269" s="1999"/>
      <c r="C269" s="2000"/>
      <c r="D269" s="2001" t="str">
        <f t="shared" ref="D269:D328" si="4">
IF(C269="","",HYPERLINK("#"&amp;C269&amp;"p!"&amp;"A1","リンク"))</f>
        <v/>
      </c>
    </row>
    <row r="270" spans="1:4" ht="20.100000000000001" customHeight="1">
      <c r="A270" s="1989"/>
      <c r="B270" s="1997" t="s">
        <v>
6099</v>
      </c>
      <c r="C270" s="1995">
        <v>
64</v>
      </c>
      <c r="D270" s="1988" t="str">
        <f t="shared" si="4"/>
        <v>
リンク</v>
      </c>
    </row>
    <row r="271" spans="1:4" ht="20.100000000000001" customHeight="1">
      <c r="A271" s="1989"/>
      <c r="B271" s="1997" t="s">
        <v>
6100</v>
      </c>
      <c r="C271" s="1995"/>
      <c r="D271" s="1988" t="str">
        <f t="shared" si="4"/>
        <v/>
      </c>
    </row>
    <row r="272" spans="1:4" ht="20.100000000000001" customHeight="1">
      <c r="A272" s="1989"/>
      <c r="B272" s="1997" t="s">
        <v>
6101</v>
      </c>
      <c r="C272" s="1995"/>
      <c r="D272" s="1988" t="str">
        <f t="shared" si="4"/>
        <v/>
      </c>
    </row>
    <row r="273" spans="1:4" ht="20.100000000000001" customHeight="1">
      <c r="A273" s="1989"/>
      <c r="B273" s="1997" t="s">
        <v>
6102</v>
      </c>
      <c r="C273" s="1995">
        <v>
65</v>
      </c>
      <c r="D273" s="1988" t="str">
        <f t="shared" si="4"/>
        <v>
リンク</v>
      </c>
    </row>
    <row r="274" spans="1:4" ht="20.100000000000001" customHeight="1">
      <c r="A274" s="1989"/>
      <c r="B274" s="1997" t="s">
        <v>
6103</v>
      </c>
      <c r="C274" s="1995">
        <v>
66</v>
      </c>
      <c r="D274" s="1988" t="str">
        <f t="shared" si="4"/>
        <v>
リンク</v>
      </c>
    </row>
    <row r="275" spans="1:4" ht="20.100000000000001" customHeight="1">
      <c r="A275" s="1989"/>
      <c r="B275" s="1997" t="s">
        <v>
6104</v>
      </c>
      <c r="C275" s="1995">
        <v>
67</v>
      </c>
      <c r="D275" s="1988" t="str">
        <f t="shared" si="4"/>
        <v>
リンク</v>
      </c>
    </row>
    <row r="276" spans="1:4" ht="20.100000000000001" customHeight="1">
      <c r="A276" s="1989"/>
      <c r="B276" s="1997" t="s">
        <v>
6105</v>
      </c>
      <c r="C276" s="1995"/>
      <c r="D276" s="1988" t="str">
        <f t="shared" si="4"/>
        <v/>
      </c>
    </row>
    <row r="277" spans="1:4" ht="20.100000000000001" customHeight="1">
      <c r="A277" s="1989"/>
      <c r="B277" s="1997" t="s">
        <v>
6106</v>
      </c>
      <c r="C277" s="1995">
        <v>
68</v>
      </c>
      <c r="D277" s="1988" t="str">
        <f t="shared" si="4"/>
        <v>
リンク</v>
      </c>
    </row>
    <row r="278" spans="1:4" ht="20.100000000000001" customHeight="1">
      <c r="A278" s="1989"/>
      <c r="B278" s="1997" t="s">
        <v>
6107</v>
      </c>
      <c r="C278" s="1995"/>
      <c r="D278" s="1988" t="str">
        <f t="shared" si="4"/>
        <v/>
      </c>
    </row>
    <row r="279" spans="1:4" ht="20.100000000000001" customHeight="1">
      <c r="A279" s="1989"/>
      <c r="B279" s="1997" t="s">
        <v>
6108</v>
      </c>
      <c r="C279" s="1995"/>
      <c r="D279" s="1988" t="str">
        <f t="shared" si="4"/>
        <v/>
      </c>
    </row>
    <row r="280" spans="1:4" ht="20.100000000000001" customHeight="1">
      <c r="A280" s="1989"/>
      <c r="B280" s="1997" t="s">
        <v>
6109</v>
      </c>
      <c r="C280" s="1995"/>
      <c r="D280" s="1988" t="str">
        <f t="shared" si="4"/>
        <v/>
      </c>
    </row>
    <row r="281" spans="1:4" ht="20.100000000000001" customHeight="1">
      <c r="A281" s="1989"/>
      <c r="B281" s="1997" t="s">
        <v>
6110</v>
      </c>
      <c r="C281" s="1995">
        <v>
69</v>
      </c>
      <c r="D281" s="1988" t="str">
        <f t="shared" si="4"/>
        <v>
リンク</v>
      </c>
    </row>
    <row r="282" spans="1:4" ht="20.100000000000001" customHeight="1">
      <c r="A282" s="1989"/>
      <c r="B282" s="1997" t="s">
        <v>
6111</v>
      </c>
      <c r="C282" s="1995"/>
      <c r="D282" s="1988" t="str">
        <f t="shared" si="4"/>
        <v/>
      </c>
    </row>
    <row r="283" spans="1:4" ht="20.100000000000001" customHeight="1">
      <c r="A283" s="1989"/>
      <c r="B283" s="1997" t="s">
        <v>
6112</v>
      </c>
      <c r="C283" s="1995"/>
      <c r="D283" s="1988" t="str">
        <f t="shared" si="4"/>
        <v/>
      </c>
    </row>
    <row r="284" spans="1:4" ht="20.100000000000001" customHeight="1">
      <c r="A284" s="1989"/>
      <c r="B284" s="1997" t="s">
        <v>
6113</v>
      </c>
      <c r="C284" s="1995"/>
      <c r="D284" s="1988" t="str">
        <f t="shared" si="4"/>
        <v/>
      </c>
    </row>
    <row r="285" spans="1:4" ht="20.100000000000001" customHeight="1">
      <c r="A285" s="1989"/>
      <c r="B285" s="1997" t="s">
        <v>
6114</v>
      </c>
      <c r="C285" s="1995"/>
      <c r="D285" s="1988" t="str">
        <f t="shared" si="4"/>
        <v/>
      </c>
    </row>
    <row r="286" spans="1:4" ht="20.100000000000001" customHeight="1">
      <c r="A286" s="1989"/>
      <c r="B286" s="1997" t="s">
        <v>
4687</v>
      </c>
      <c r="C286" s="1995"/>
      <c r="D286" s="1988" t="str">
        <f t="shared" si="4"/>
        <v/>
      </c>
    </row>
    <row r="287" spans="1:4" ht="20.100000000000001" customHeight="1">
      <c r="A287" s="1989"/>
      <c r="B287" s="1997" t="s">
        <v>
6115</v>
      </c>
      <c r="C287" s="1995"/>
      <c r="D287" s="1988" t="str">
        <f t="shared" si="4"/>
        <v/>
      </c>
    </row>
    <row r="288" spans="1:4" ht="20.100000000000001" customHeight="1">
      <c r="A288" s="1989"/>
      <c r="B288" s="1997" t="s">
        <v>
6116</v>
      </c>
      <c r="C288" s="1995">
        <v>
70</v>
      </c>
      <c r="D288" s="1988" t="str">
        <f t="shared" si="4"/>
        <v>
リンク</v>
      </c>
    </row>
    <row r="289" spans="1:4" ht="20.100000000000001" customHeight="1">
      <c r="A289" s="1989"/>
      <c r="B289" s="1997" t="s">
        <v>
6117</v>
      </c>
      <c r="C289" s="1995"/>
      <c r="D289" s="1988" t="str">
        <f t="shared" si="4"/>
        <v/>
      </c>
    </row>
    <row r="290" spans="1:4" ht="20.100000000000001" customHeight="1">
      <c r="A290" s="1989"/>
      <c r="B290" s="1997" t="s">
        <v>
6029</v>
      </c>
      <c r="C290" s="1995"/>
      <c r="D290" s="1988" t="str">
        <f t="shared" si="4"/>
        <v/>
      </c>
    </row>
    <row r="291" spans="1:4" ht="20.100000000000001" customHeight="1">
      <c r="A291" s="1989"/>
      <c r="B291" s="1997" t="s">
        <v>
6030</v>
      </c>
      <c r="C291" s="1995"/>
      <c r="D291" s="1988" t="str">
        <f t="shared" si="4"/>
        <v/>
      </c>
    </row>
    <row r="292" spans="1:4" ht="20.100000000000001" customHeight="1">
      <c r="A292" s="1989"/>
      <c r="B292" s="1997" t="s">
        <v>
4729</v>
      </c>
      <c r="C292" s="1995"/>
      <c r="D292" s="1988" t="str">
        <f t="shared" si="4"/>
        <v/>
      </c>
    </row>
    <row r="293" spans="1:4" ht="20.100000000000001" customHeight="1">
      <c r="A293" s="1989"/>
      <c r="B293" s="1997" t="s">
        <v>
6118</v>
      </c>
      <c r="C293" s="1995">
        <v>
71</v>
      </c>
      <c r="D293" s="1988" t="str">
        <f t="shared" si="4"/>
        <v>
リンク</v>
      </c>
    </row>
    <row r="294" spans="1:4" ht="20.100000000000001" customHeight="1">
      <c r="A294" s="1989"/>
      <c r="B294" s="1997" t="s">
        <v>
5942</v>
      </c>
      <c r="C294" s="1995"/>
      <c r="D294" s="1988" t="str">
        <f t="shared" si="4"/>
        <v/>
      </c>
    </row>
    <row r="295" spans="1:4" ht="20.100000000000001" customHeight="1">
      <c r="A295" s="1989"/>
      <c r="B295" s="1997" t="s">
        <v>
6119</v>
      </c>
      <c r="C295" s="1995"/>
      <c r="D295" s="1988" t="str">
        <f t="shared" si="4"/>
        <v/>
      </c>
    </row>
    <row r="296" spans="1:4" ht="20.100000000000001" customHeight="1">
      <c r="A296" s="1989"/>
      <c r="B296" s="1997" t="s">
        <v>
6120</v>
      </c>
      <c r="C296" s="1995"/>
      <c r="D296" s="1988" t="str">
        <f t="shared" si="4"/>
        <v/>
      </c>
    </row>
    <row r="297" spans="1:4" ht="20.100000000000001" customHeight="1">
      <c r="A297" s="1989"/>
      <c r="B297" s="1997" t="s">
        <v>
6121</v>
      </c>
      <c r="C297" s="1995">
        <v>
72</v>
      </c>
      <c r="D297" s="1988" t="str">
        <f t="shared" si="4"/>
        <v>
リンク</v>
      </c>
    </row>
    <row r="298" spans="1:4" ht="20.100000000000001" customHeight="1">
      <c r="A298" s="1989"/>
      <c r="B298" s="1997" t="s">
        <v>
6119</v>
      </c>
      <c r="C298" s="1995"/>
      <c r="D298" s="1988" t="str">
        <f t="shared" si="4"/>
        <v/>
      </c>
    </row>
    <row r="299" spans="1:4" ht="20.100000000000001" customHeight="1">
      <c r="A299" s="1989"/>
      <c r="B299" s="1997" t="s">
        <v>
6122</v>
      </c>
      <c r="C299" s="1995"/>
      <c r="D299" s="1988" t="str">
        <f t="shared" si="4"/>
        <v/>
      </c>
    </row>
    <row r="300" spans="1:4" ht="20.100000000000001" customHeight="1">
      <c r="A300" s="1989"/>
      <c r="B300" s="1997" t="s">
        <v>
6123</v>
      </c>
      <c r="C300" s="1995"/>
      <c r="D300" s="1988" t="str">
        <f t="shared" si="4"/>
        <v/>
      </c>
    </row>
    <row r="301" spans="1:4" ht="20.100000000000001" customHeight="1">
      <c r="A301" s="1989"/>
      <c r="B301" s="1997" t="s">
        <v>
6124</v>
      </c>
      <c r="C301" s="1995"/>
      <c r="D301" s="1988" t="str">
        <f t="shared" si="4"/>
        <v/>
      </c>
    </row>
    <row r="302" spans="1:4" ht="20.100000000000001" customHeight="1">
      <c r="A302" s="1989"/>
      <c r="B302" s="1997" t="s">
        <v>
6125</v>
      </c>
      <c r="C302" s="1995"/>
      <c r="D302" s="1988" t="str">
        <f t="shared" si="4"/>
        <v/>
      </c>
    </row>
    <row r="303" spans="1:4" ht="20.100000000000001" customHeight="1">
      <c r="A303" s="1989"/>
      <c r="B303" s="1997" t="s">
        <v>
6126</v>
      </c>
      <c r="C303" s="1995">
        <v>
73</v>
      </c>
      <c r="D303" s="1988" t="str">
        <f t="shared" si="4"/>
        <v>
リンク</v>
      </c>
    </row>
    <row r="304" spans="1:4" ht="20.100000000000001" customHeight="1">
      <c r="A304" s="1989"/>
      <c r="B304" s="1997" t="s">
        <v>
6127</v>
      </c>
      <c r="C304" s="1995"/>
      <c r="D304" s="1988" t="str">
        <f t="shared" si="4"/>
        <v/>
      </c>
    </row>
    <row r="305" spans="1:4" ht="20.100000000000001" customHeight="1">
      <c r="A305" s="1989"/>
      <c r="B305" s="1997" t="s">
        <v>
6385</v>
      </c>
      <c r="C305" s="1995"/>
      <c r="D305" s="1988" t="str">
        <f t="shared" si="4"/>
        <v/>
      </c>
    </row>
    <row r="306" spans="1:4" ht="20.100000000000001" customHeight="1">
      <c r="A306" s="1989"/>
      <c r="B306" s="1997" t="s">
        <v>
6029</v>
      </c>
      <c r="C306" s="1995"/>
      <c r="D306" s="1988" t="str">
        <f t="shared" si="4"/>
        <v/>
      </c>
    </row>
    <row r="307" spans="1:4" ht="20.100000000000001" customHeight="1">
      <c r="A307" s="1989"/>
      <c r="B307" s="1997" t="s">
        <v>
6030</v>
      </c>
      <c r="C307" s="1995"/>
      <c r="D307" s="1988" t="str">
        <f t="shared" si="4"/>
        <v/>
      </c>
    </row>
    <row r="308" spans="1:4" ht="20.100000000000001" customHeight="1">
      <c r="A308" s="1989"/>
      <c r="B308" s="1997" t="s">
        <v>
6387</v>
      </c>
      <c r="C308" s="1995"/>
      <c r="D308" s="1988" t="str">
        <f t="shared" si="4"/>
        <v/>
      </c>
    </row>
    <row r="309" spans="1:4" ht="20.100000000000001" customHeight="1">
      <c r="A309" s="1989"/>
      <c r="B309" s="1997" t="s">
        <v>
6029</v>
      </c>
      <c r="C309" s="1995"/>
      <c r="D309" s="1988" t="str">
        <f t="shared" si="4"/>
        <v/>
      </c>
    </row>
    <row r="310" spans="1:4" ht="20.100000000000001" customHeight="1">
      <c r="A310" s="1989"/>
      <c r="B310" s="1997" t="s">
        <v>
6030</v>
      </c>
      <c r="C310" s="1995"/>
      <c r="D310" s="1988" t="str">
        <f t="shared" si="4"/>
        <v/>
      </c>
    </row>
    <row r="311" spans="1:4" ht="20.100000000000001" customHeight="1">
      <c r="A311" s="1989"/>
      <c r="B311" s="1997" t="s">
        <v>
6128</v>
      </c>
      <c r="C311" s="1995">
        <v>
74</v>
      </c>
      <c r="D311" s="1988" t="str">
        <f t="shared" si="4"/>
        <v>
リンク</v>
      </c>
    </row>
    <row r="312" spans="1:4" ht="20.100000000000001" customHeight="1">
      <c r="A312" s="1989"/>
      <c r="B312" s="1997" t="s">
        <v>
6129</v>
      </c>
      <c r="C312" s="1995"/>
      <c r="D312" s="1988" t="str">
        <f t="shared" si="4"/>
        <v/>
      </c>
    </row>
    <row r="313" spans="1:4" ht="20.100000000000001" customHeight="1">
      <c r="A313" s="1989"/>
      <c r="B313" s="1997" t="s">
        <v>
6130</v>
      </c>
      <c r="C313" s="1995"/>
      <c r="D313" s="1988" t="str">
        <f t="shared" si="4"/>
        <v/>
      </c>
    </row>
    <row r="314" spans="1:4" ht="20.100000000000001" customHeight="1">
      <c r="A314" s="1989"/>
      <c r="B314" s="1997" t="s">
        <v>
6131</v>
      </c>
      <c r="C314" s="1995">
        <v>
75</v>
      </c>
      <c r="D314" s="1988" t="str">
        <f t="shared" si="4"/>
        <v>
リンク</v>
      </c>
    </row>
    <row r="315" spans="1:4" ht="20.100000000000001" customHeight="1">
      <c r="A315" s="1989"/>
      <c r="B315" s="1997" t="s">
        <v>
6132</v>
      </c>
      <c r="C315" s="1995"/>
      <c r="D315" s="1988" t="str">
        <f t="shared" si="4"/>
        <v/>
      </c>
    </row>
    <row r="316" spans="1:4" ht="20.100000000000001" customHeight="1">
      <c r="A316" s="1989"/>
      <c r="B316" s="1997" t="s">
        <v>
6133</v>
      </c>
      <c r="C316" s="1995">
        <v>
76</v>
      </c>
      <c r="D316" s="1988" t="str">
        <f t="shared" si="4"/>
        <v>
リンク</v>
      </c>
    </row>
    <row r="317" spans="1:4" ht="20.100000000000001" customHeight="1">
      <c r="A317" s="1990"/>
      <c r="B317" s="1997" t="s">
        <v>
6134</v>
      </c>
      <c r="C317" s="1995"/>
      <c r="D317" s="1988" t="str">
        <f t="shared" si="4"/>
        <v/>
      </c>
    </row>
    <row r="318" spans="1:4" ht="20.100000000000001" customHeight="1">
      <c r="A318" s="1989"/>
      <c r="B318" s="1997" t="s">
        <v>
6135</v>
      </c>
      <c r="C318" s="1995"/>
      <c r="D318" s="1988" t="str">
        <f t="shared" si="4"/>
        <v/>
      </c>
    </row>
    <row r="319" spans="1:4" ht="20.100000000000001" customHeight="1">
      <c r="A319" s="1989"/>
      <c r="B319" s="1997" t="s">
        <v>
5201</v>
      </c>
      <c r="C319" s="1995"/>
      <c r="D319" s="1988" t="str">
        <f t="shared" si="4"/>
        <v/>
      </c>
    </row>
    <row r="320" spans="1:4" ht="20.100000000000001" customHeight="1">
      <c r="A320" s="1989"/>
      <c r="B320" s="1997" t="s">
        <v>
6029</v>
      </c>
      <c r="C320" s="1995"/>
      <c r="D320" s="1988" t="str">
        <f t="shared" si="4"/>
        <v/>
      </c>
    </row>
    <row r="321" spans="1:4" ht="20.100000000000001" customHeight="1">
      <c r="A321" s="1989"/>
      <c r="B321" s="1997" t="s">
        <v>
6030</v>
      </c>
      <c r="C321" s="1995"/>
      <c r="D321" s="1988" t="str">
        <f t="shared" si="4"/>
        <v/>
      </c>
    </row>
    <row r="322" spans="1:4" ht="20.100000000000001" customHeight="1">
      <c r="A322" s="1989"/>
      <c r="B322" s="1997" t="s">
        <v>
6136</v>
      </c>
      <c r="C322" s="1995"/>
      <c r="D322" s="1988" t="str">
        <f t="shared" si="4"/>
        <v/>
      </c>
    </row>
    <row r="323" spans="1:4" ht="20.100000000000001" customHeight="1">
      <c r="A323" s="1989"/>
      <c r="B323" s="1997"/>
      <c r="C323" s="1995"/>
      <c r="D323" s="1988" t="str">
        <f t="shared" si="4"/>
        <v/>
      </c>
    </row>
    <row r="324" spans="1:4" ht="20.100000000000001" customHeight="1">
      <c r="A324" s="1999" t="s">
        <v>
6330</v>
      </c>
      <c r="B324" s="1999"/>
      <c r="C324" s="2000"/>
      <c r="D324" s="2001" t="str">
        <f t="shared" si="4"/>
        <v/>
      </c>
    </row>
    <row r="325" spans="1:4" ht="20.100000000000001" customHeight="1">
      <c r="A325" s="1989"/>
      <c r="B325" s="1997" t="s">
        <v>
6137</v>
      </c>
      <c r="C325" s="1995">
        <v>
77</v>
      </c>
      <c r="D325" s="1988" t="str">
        <f t="shared" si="4"/>
        <v>
リンク</v>
      </c>
    </row>
    <row r="326" spans="1:4" ht="20.100000000000001" customHeight="1">
      <c r="A326" s="1989"/>
      <c r="B326" s="1997" t="s">
        <v>
6138</v>
      </c>
      <c r="C326" s="1995">
        <v>
78</v>
      </c>
      <c r="D326" s="1988" t="str">
        <f t="shared" si="4"/>
        <v>
リンク</v>
      </c>
    </row>
    <row r="327" spans="1:4" ht="20.100000000000001" customHeight="1">
      <c r="A327" s="1989"/>
      <c r="B327" s="1997" t="s">
        <v>
6139</v>
      </c>
      <c r="C327" s="1995"/>
      <c r="D327" s="1988" t="str">
        <f t="shared" si="4"/>
        <v/>
      </c>
    </row>
    <row r="328" spans="1:4" ht="20.100000000000001" customHeight="1">
      <c r="A328" s="1989"/>
      <c r="B328" s="1997" t="s">
        <v>
6140</v>
      </c>
      <c r="C328" s="1995">
        <v>
79</v>
      </c>
      <c r="D328" s="1988" t="str">
        <f t="shared" si="4"/>
        <v>
リンク</v>
      </c>
    </row>
  </sheetData>
  <autoFilter ref="A1:D328"/>
  <phoneticPr fontId="1"/>
  <pageMargins left="0.23622047244094491" right="0.23622047244094491" top="0.15748031496062992" bottom="0.15748031496062992" header="0.31496062992125984" footer="0"/>
  <rowBreaks count="6" manualBreakCount="6">
    <brk id="77" max="3" man="1"/>
    <brk id="114" max="3" man="1"/>
    <brk id="151" max="3" man="1"/>
    <brk id="185" max="3" man="1"/>
    <brk id="257" max="3" man="1"/>
    <brk id="296"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view="pageBreakPreview" zoomScaleNormal="100" zoomScaleSheetLayoutView="100" workbookViewId="0">
      <selection activeCell="A2" sqref="A2:Z2"/>
    </sheetView>
  </sheetViews>
  <sheetFormatPr defaultColWidth="9" defaultRowHeight="15" customHeight="1"/>
  <cols>
    <col min="1" max="1" width="18.625" style="2" customWidth="1"/>
    <col min="2" max="5" width="3.875" style="13" customWidth="1"/>
    <col min="6" max="6" width="3.875" style="14" customWidth="1"/>
    <col min="7" max="7" width="44.625" style="14" customWidth="1"/>
    <col min="8" max="8" width="9.625" style="13" customWidth="1"/>
    <col min="9" max="9" width="3.25" style="2" customWidth="1"/>
    <col min="10"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ht="17.100000000000001" customHeight="1">
      <c r="A3" s="77" t="s">
        <v>
146</v>
      </c>
      <c r="H3" s="4" t="s">
        <v>
439</v>
      </c>
      <c r="I3" s="1"/>
    </row>
    <row r="4" spans="1:26" ht="19.5" customHeight="1">
      <c r="A4" s="111" t="s">
        <v>
145</v>
      </c>
      <c r="B4" s="24" t="s">
        <v>
144</v>
      </c>
      <c r="C4" s="23" t="s">
        <v>
143</v>
      </c>
      <c r="D4" s="106" t="s">
        <v>
2</v>
      </c>
      <c r="E4" s="106" t="s">
        <v>
1</v>
      </c>
      <c r="F4" s="106" t="s">
        <v>
19</v>
      </c>
      <c r="G4" s="111" t="s">
        <v>
142</v>
      </c>
      <c r="H4" s="111" t="s">
        <v>
141</v>
      </c>
      <c r="J4" s="1"/>
    </row>
    <row r="5" spans="1:26" ht="23.1" customHeight="1">
      <c r="A5" s="73" t="s">
        <v>
140</v>
      </c>
      <c r="B5" s="18">
        <v>
3</v>
      </c>
      <c r="C5" s="105">
        <v>
3</v>
      </c>
      <c r="D5" s="18">
        <v>
2</v>
      </c>
      <c r="E5" s="18">
        <v>
1</v>
      </c>
      <c r="F5" s="18" t="s">
        <v>
101</v>
      </c>
      <c r="G5" s="112" t="s">
        <v>
139</v>
      </c>
      <c r="H5" s="108" t="s">
        <v>
131</v>
      </c>
      <c r="J5" s="1"/>
    </row>
    <row r="6" spans="1:26" ht="23.1" customHeight="1">
      <c r="A6" s="73" t="s">
        <v>
138</v>
      </c>
      <c r="B6" s="18" t="s">
        <v>
137</v>
      </c>
      <c r="C6" s="18">
        <v>
12</v>
      </c>
      <c r="D6" s="18">
        <v>
7</v>
      </c>
      <c r="E6" s="18">
        <v>
5</v>
      </c>
      <c r="F6" s="18" t="s">
        <v>
59</v>
      </c>
      <c r="G6" s="110" t="s">
        <v>
136</v>
      </c>
      <c r="H6" s="108" t="s">
        <v>
131</v>
      </c>
      <c r="I6" s="5"/>
      <c r="J6" s="1"/>
    </row>
    <row r="7" spans="1:26" ht="23.1" customHeight="1">
      <c r="A7" s="108" t="s">
        <v>
133</v>
      </c>
      <c r="B7" s="18" t="s">
        <v>
512</v>
      </c>
      <c r="C7" s="18">
        <v>
10</v>
      </c>
      <c r="D7" s="18">
        <v>
9</v>
      </c>
      <c r="E7" s="18">
        <v>
1</v>
      </c>
      <c r="F7" s="18" t="s">
        <v>
59</v>
      </c>
      <c r="G7" s="110" t="s">
        <v>
132</v>
      </c>
      <c r="H7" s="108" t="s">
        <v>
131</v>
      </c>
      <c r="I7" s="5"/>
      <c r="J7" s="1"/>
    </row>
    <row r="8" spans="1:26" ht="23.1" customHeight="1">
      <c r="A8" s="73" t="s">
        <v>
135</v>
      </c>
      <c r="B8" s="18" t="s">
        <v>
513</v>
      </c>
      <c r="C8" s="18">
        <v>
13</v>
      </c>
      <c r="D8" s="18">
        <v>
9</v>
      </c>
      <c r="E8" s="18">
        <v>
4</v>
      </c>
      <c r="F8" s="18" t="s">
        <v>
59</v>
      </c>
      <c r="G8" s="110" t="s">
        <v>
134</v>
      </c>
      <c r="H8" s="108" t="s">
        <v>
131</v>
      </c>
      <c r="I8" s="5"/>
      <c r="J8" s="1"/>
    </row>
    <row r="9" spans="1:26" ht="23.1" customHeight="1">
      <c r="A9" s="73" t="s">
        <v>
130</v>
      </c>
      <c r="B9" s="18">
        <v>
17</v>
      </c>
      <c r="C9" s="18">
        <v>
17</v>
      </c>
      <c r="D9" s="18">
        <v>
5</v>
      </c>
      <c r="E9" s="18">
        <v>
12</v>
      </c>
      <c r="F9" s="18" t="s">
        <v>
59</v>
      </c>
      <c r="G9" s="110" t="s">
        <v>
129</v>
      </c>
      <c r="H9" s="108" t="s">
        <v>
128</v>
      </c>
      <c r="I9" s="5"/>
      <c r="J9" s="1"/>
    </row>
    <row r="10" spans="1:26" ht="23.1" customHeight="1">
      <c r="A10" s="108" t="s">
        <v>
447</v>
      </c>
      <c r="B10" s="18">
        <v>
3</v>
      </c>
      <c r="C10" s="18">
        <v>
3</v>
      </c>
      <c r="D10" s="18">
        <v>
1</v>
      </c>
      <c r="E10" s="18">
        <v>
2</v>
      </c>
      <c r="F10" s="18" t="s">
        <v>
59</v>
      </c>
      <c r="G10" s="110" t="s">
        <v>
515</v>
      </c>
      <c r="H10" s="108" t="s">
        <v>
128</v>
      </c>
      <c r="I10" s="5"/>
      <c r="J10" s="1"/>
    </row>
    <row r="11" spans="1:26" ht="23.1" customHeight="1">
      <c r="A11" s="73" t="s">
        <v>
127</v>
      </c>
      <c r="B11" s="18" t="s">
        <v>
126</v>
      </c>
      <c r="C11" s="18">
        <v>
8</v>
      </c>
      <c r="D11" s="18">
        <v>
7</v>
      </c>
      <c r="E11" s="18">
        <v>
1</v>
      </c>
      <c r="F11" s="18" t="s">
        <v>
59</v>
      </c>
      <c r="G11" s="110" t="s">
        <v>
125</v>
      </c>
      <c r="H11" s="108" t="s">
        <v>
124</v>
      </c>
      <c r="I11" s="5"/>
      <c r="J11" s="1"/>
    </row>
    <row r="12" spans="1:26" ht="23.1" customHeight="1">
      <c r="A12" s="73" t="s">
        <v>
119</v>
      </c>
      <c r="B12" s="18">
        <v>
8</v>
      </c>
      <c r="C12" s="18">
        <v>
7</v>
      </c>
      <c r="D12" s="18">
        <v>
4</v>
      </c>
      <c r="E12" s="18">
        <v>
3</v>
      </c>
      <c r="F12" s="18" t="s">
        <v>
59</v>
      </c>
      <c r="G12" s="110" t="s">
        <v>
118</v>
      </c>
      <c r="H12" s="108" t="s">
        <v>
116</v>
      </c>
      <c r="I12" s="5"/>
      <c r="J12" s="1"/>
    </row>
    <row r="13" spans="1:26" ht="23.1" customHeight="1">
      <c r="A13" s="73" t="s">
        <v>
117</v>
      </c>
      <c r="B13" s="18">
        <v>
8</v>
      </c>
      <c r="C13" s="18">
        <v>
7</v>
      </c>
      <c r="D13" s="18">
        <v>
4</v>
      </c>
      <c r="E13" s="18">
        <v>
3</v>
      </c>
      <c r="F13" s="18" t="s">
        <v>
59</v>
      </c>
      <c r="G13" s="110" t="s">
        <v>
548</v>
      </c>
      <c r="H13" s="108" t="s">
        <v>
116</v>
      </c>
      <c r="I13" s="5"/>
      <c r="J13" s="1"/>
    </row>
    <row r="14" spans="1:26" ht="35.1" customHeight="1">
      <c r="A14" s="2096" t="s">
        <v>
115</v>
      </c>
      <c r="B14" s="2099">
        <v>
55</v>
      </c>
      <c r="C14" s="2099">
        <v>
51</v>
      </c>
      <c r="D14" s="2099">
        <v>
44</v>
      </c>
      <c r="E14" s="2099">
        <v>
7</v>
      </c>
      <c r="F14" s="21" t="s">
        <v>
114</v>
      </c>
      <c r="G14" s="20" t="s">
        <v>
113</v>
      </c>
      <c r="H14" s="2098" t="s">
        <v>
112</v>
      </c>
      <c r="I14" s="5"/>
      <c r="J14" s="1"/>
    </row>
    <row r="15" spans="1:26" ht="35.1" customHeight="1">
      <c r="A15" s="2097"/>
      <c r="B15" s="2099"/>
      <c r="C15" s="2099"/>
      <c r="D15" s="2099"/>
      <c r="E15" s="2099"/>
      <c r="F15" s="109" t="s">
        <v>
59</v>
      </c>
      <c r="G15" s="20" t="s">
        <v>
111</v>
      </c>
      <c r="H15" s="2098"/>
      <c r="I15" s="5"/>
      <c r="J15" s="1"/>
    </row>
    <row r="16" spans="1:26" ht="45" customHeight="1">
      <c r="A16" s="73" t="s">
        <v>
110</v>
      </c>
      <c r="B16" s="18" t="s">
        <v>
109</v>
      </c>
      <c r="C16" s="18">
        <v>
50</v>
      </c>
      <c r="D16" s="18">
        <v>
44</v>
      </c>
      <c r="E16" s="18">
        <v>
6</v>
      </c>
      <c r="F16" s="18" t="s">
        <v>
59</v>
      </c>
      <c r="G16" s="110" t="s">
        <v>
108</v>
      </c>
      <c r="H16" s="108" t="s">
        <v>
107</v>
      </c>
      <c r="I16" s="5"/>
      <c r="J16" s="1"/>
    </row>
    <row r="17" spans="1:10" ht="23.1" customHeight="1">
      <c r="A17" s="73" t="s">
        <v>
106</v>
      </c>
      <c r="B17" s="18">
        <v>
14</v>
      </c>
      <c r="C17" s="18">
        <v>
14</v>
      </c>
      <c r="D17" s="114">
        <v>
11</v>
      </c>
      <c r="E17" s="114">
        <v>
3</v>
      </c>
      <c r="F17" s="18" t="s">
        <v>
101</v>
      </c>
      <c r="G17" s="110" t="s">
        <v>
105</v>
      </c>
      <c r="H17" s="108" t="s">
        <v>
104</v>
      </c>
      <c r="I17" s="5"/>
      <c r="J17" s="1"/>
    </row>
    <row r="18" spans="1:10" ht="23.1" customHeight="1">
      <c r="A18" s="108" t="s">
        <v>
442</v>
      </c>
      <c r="B18" s="18">
        <v>
22</v>
      </c>
      <c r="C18" s="18">
        <v>
22</v>
      </c>
      <c r="D18" s="18">
        <v>
15</v>
      </c>
      <c r="E18" s="18">
        <v>
7</v>
      </c>
      <c r="F18" s="18" t="s">
        <v>
518</v>
      </c>
      <c r="G18" s="117" t="s">
        <v>
519</v>
      </c>
      <c r="H18" s="116" t="s">
        <v>
444</v>
      </c>
      <c r="I18" s="5"/>
      <c r="J18" s="1"/>
    </row>
    <row r="19" spans="1:10" ht="23.1" customHeight="1">
      <c r="A19" s="73" t="s">
        <v>
103</v>
      </c>
      <c r="B19" s="18" t="s">
        <v>
102</v>
      </c>
      <c r="C19" s="18">
        <v>
30</v>
      </c>
      <c r="D19" s="109">
        <v>
16</v>
      </c>
      <c r="E19" s="109">
        <v>
14</v>
      </c>
      <c r="F19" s="18" t="s">
        <v>
101</v>
      </c>
      <c r="G19" s="110" t="s">
        <v>
100</v>
      </c>
      <c r="H19" s="108" t="s">
        <v>
96</v>
      </c>
      <c r="I19" s="5"/>
      <c r="J19" s="1"/>
    </row>
    <row r="20" spans="1:10" ht="35.1" customHeight="1">
      <c r="A20" s="73" t="s">
        <v>
99</v>
      </c>
      <c r="B20" s="18" t="s">
        <v>
98</v>
      </c>
      <c r="C20" s="18">
        <v>
194</v>
      </c>
      <c r="D20" s="18">
        <v>
125</v>
      </c>
      <c r="E20" s="18">
        <v>
69</v>
      </c>
      <c r="F20" s="18" t="s">
        <v>
59</v>
      </c>
      <c r="G20" s="20" t="s">
        <v>
97</v>
      </c>
      <c r="H20" s="108" t="s">
        <v>
96</v>
      </c>
      <c r="I20" s="5"/>
      <c r="J20" s="1"/>
    </row>
    <row r="21" spans="1:10" ht="23.1" customHeight="1">
      <c r="A21" s="75" t="s">
        <v>
123</v>
      </c>
      <c r="B21" s="115">
        <v>
21</v>
      </c>
      <c r="C21" s="115">
        <v>
21</v>
      </c>
      <c r="D21" s="115">
        <v>
14</v>
      </c>
      <c r="E21" s="115">
        <v>
7</v>
      </c>
      <c r="F21" s="115" t="s">
        <v>
122</v>
      </c>
      <c r="G21" s="20" t="s">
        <v>
121</v>
      </c>
      <c r="H21" s="22" t="s">
        <v>
120</v>
      </c>
      <c r="I21" s="5"/>
      <c r="J21" s="1"/>
    </row>
    <row r="22" spans="1:10" ht="23.1" customHeight="1">
      <c r="A22" s="108" t="s">
        <v>
95</v>
      </c>
      <c r="B22" s="18" t="s">
        <v>
94</v>
      </c>
      <c r="C22" s="18">
        <v>
5</v>
      </c>
      <c r="D22" s="18">
        <v>
4</v>
      </c>
      <c r="E22" s="18">
        <v>
1</v>
      </c>
      <c r="F22" s="18" t="s">
        <v>
59</v>
      </c>
      <c r="G22" s="110" t="s">
        <v>
93</v>
      </c>
      <c r="H22" s="108" t="s">
        <v>
86</v>
      </c>
      <c r="I22" s="5"/>
      <c r="J22" s="1"/>
    </row>
    <row r="23" spans="1:10" ht="23.1" customHeight="1">
      <c r="A23" s="108" t="s">
        <v>
92</v>
      </c>
      <c r="B23" s="18" t="s">
        <v>
91</v>
      </c>
      <c r="C23" s="18">
        <v>
10</v>
      </c>
      <c r="D23" s="18">
        <v>
8</v>
      </c>
      <c r="E23" s="18">
        <v>
2</v>
      </c>
      <c r="F23" s="18" t="s">
        <v>
59</v>
      </c>
      <c r="G23" s="110" t="s">
        <v>
90</v>
      </c>
      <c r="H23" s="108" t="s">
        <v>
86</v>
      </c>
      <c r="I23" s="5"/>
      <c r="J23" s="1"/>
    </row>
    <row r="24" spans="1:10" ht="23.1" customHeight="1">
      <c r="A24" s="108" t="s">
        <v>
89</v>
      </c>
      <c r="B24" s="18" t="s">
        <v>
88</v>
      </c>
      <c r="C24" s="18">
        <v>
7</v>
      </c>
      <c r="D24" s="18">
        <v>
6</v>
      </c>
      <c r="E24" s="18">
        <v>
1</v>
      </c>
      <c r="F24" s="18" t="s">
        <v>
59</v>
      </c>
      <c r="G24" s="110" t="s">
        <v>
87</v>
      </c>
      <c r="H24" s="108" t="s">
        <v>
86</v>
      </c>
      <c r="I24" s="5"/>
      <c r="J24" s="1"/>
    </row>
    <row r="25" spans="1:10" ht="23.1" customHeight="1">
      <c r="A25" s="107" t="s">
        <v>
85</v>
      </c>
      <c r="B25" s="18">
        <v>
9</v>
      </c>
      <c r="C25" s="18">
        <v>
9</v>
      </c>
      <c r="D25" s="18">
        <v>
8</v>
      </c>
      <c r="E25" s="18">
        <v>
1</v>
      </c>
      <c r="F25" s="18" t="s">
        <v>
59</v>
      </c>
      <c r="G25" s="110" t="s">
        <v>
84</v>
      </c>
      <c r="H25" s="108" t="s">
        <v>
81</v>
      </c>
      <c r="I25" s="5"/>
      <c r="J25" s="1"/>
    </row>
    <row r="26" spans="1:10" ht="22.5" customHeight="1">
      <c r="A26" s="107" t="s">
        <v>
83</v>
      </c>
      <c r="B26" s="18">
        <v>
5</v>
      </c>
      <c r="C26" s="18">
        <v>
5</v>
      </c>
      <c r="D26" s="18">
        <v>
4</v>
      </c>
      <c r="E26" s="18">
        <v>
1</v>
      </c>
      <c r="F26" s="18" t="s">
        <v>
59</v>
      </c>
      <c r="G26" s="110" t="s">
        <v>
82</v>
      </c>
      <c r="H26" s="108" t="s">
        <v>
81</v>
      </c>
      <c r="I26" s="5"/>
      <c r="J26" s="1"/>
    </row>
    <row r="27" spans="1:10" ht="23.1" customHeight="1">
      <c r="A27" s="108" t="s">
        <v>
443</v>
      </c>
      <c r="B27" s="18" t="s">
        <v>
521</v>
      </c>
      <c r="C27" s="18">
        <v>
25</v>
      </c>
      <c r="D27" s="18">
        <v>
11</v>
      </c>
      <c r="E27" s="18">
        <v>
14</v>
      </c>
      <c r="F27" s="18" t="s">
        <v>
518</v>
      </c>
      <c r="G27" s="110" t="s">
        <v>
522</v>
      </c>
      <c r="H27" s="108" t="s">
        <v>
445</v>
      </c>
      <c r="I27" s="5"/>
      <c r="J27" s="1"/>
    </row>
    <row r="28" spans="1:10" ht="23.1" customHeight="1">
      <c r="A28" s="73" t="s">
        <v>
80</v>
      </c>
      <c r="B28" s="18" t="s">
        <v>
79</v>
      </c>
      <c r="C28" s="18">
        <v>
5</v>
      </c>
      <c r="D28" s="18">
        <v>
3</v>
      </c>
      <c r="E28" s="18">
        <v>
2</v>
      </c>
      <c r="F28" s="18" t="s">
        <v>
59</v>
      </c>
      <c r="G28" s="110" t="s">
        <v>
73</v>
      </c>
      <c r="H28" s="19" t="s">
        <v>
75</v>
      </c>
      <c r="I28" s="5"/>
      <c r="J28" s="1"/>
    </row>
    <row r="29" spans="1:10" ht="23.1" customHeight="1">
      <c r="A29" s="73" t="s">
        <v>
74</v>
      </c>
      <c r="B29" s="18">
        <v>
5</v>
      </c>
      <c r="C29" s="105">
        <v>
5</v>
      </c>
      <c r="D29" s="18">
        <v>
3</v>
      </c>
      <c r="E29" s="18">
        <v>
2</v>
      </c>
      <c r="F29" s="18" t="s">
        <v>
59</v>
      </c>
      <c r="G29" s="112" t="s">
        <v>
73</v>
      </c>
      <c r="H29" s="108" t="s">
        <v>
70</v>
      </c>
      <c r="J29" s="1"/>
    </row>
    <row r="30" spans="1:10" ht="23.1" customHeight="1">
      <c r="A30" s="73" t="s">
        <v>
72</v>
      </c>
      <c r="B30" s="18">
        <v>
17</v>
      </c>
      <c r="C30" s="18">
        <v>
13</v>
      </c>
      <c r="D30" s="18">
        <v>
12</v>
      </c>
      <c r="E30" s="18">
        <v>
1</v>
      </c>
      <c r="F30" s="18" t="s">
        <v>
59</v>
      </c>
      <c r="G30" s="110" t="s">
        <v>
71</v>
      </c>
      <c r="H30" s="108" t="s">
        <v>
70</v>
      </c>
      <c r="I30" s="5"/>
      <c r="J30" s="1"/>
    </row>
    <row r="31" spans="1:10" ht="23.1" customHeight="1">
      <c r="A31" s="73" t="s">
        <v>
78</v>
      </c>
      <c r="B31" s="18" t="s">
        <v>
77</v>
      </c>
      <c r="C31" s="18">
        <v>
16</v>
      </c>
      <c r="D31" s="18">
        <v>
15</v>
      </c>
      <c r="E31" s="18">
        <v>
1</v>
      </c>
      <c r="F31" s="18" t="s">
        <v>
59</v>
      </c>
      <c r="G31" s="112" t="s">
        <v>
76</v>
      </c>
      <c r="H31" s="19" t="s">
        <v>
75</v>
      </c>
      <c r="J31" s="1"/>
    </row>
    <row r="32" spans="1:10" ht="22.35" customHeight="1">
      <c r="H32" s="4" t="s">
        <v>
454</v>
      </c>
    </row>
    <row r="38" spans="3:3" ht="13.5" customHeight="1"/>
    <row r="39" spans="3:3" ht="13.5" customHeight="1"/>
    <row r="40" spans="3:3" ht="13.5" customHeight="1">
      <c r="C40" s="15"/>
    </row>
    <row r="41" spans="3:3" ht="13.5" customHeight="1"/>
    <row r="42" spans="3:3" ht="13.5" customHeight="1"/>
    <row r="43" spans="3:3" ht="13.5" customHeight="1"/>
    <row r="44" spans="3:3" ht="13.5" customHeight="1"/>
    <row r="45" spans="3:3" ht="13.5" customHeight="1"/>
    <row r="46" spans="3:3" ht="13.5" customHeight="1"/>
    <row r="47" spans="3:3" ht="13.5" customHeight="1"/>
    <row r="48" spans="3: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sheetData>
  <mergeCells count="8">
    <mergeCell ref="A1:Z1"/>
    <mergeCell ref="A2:Z2"/>
    <mergeCell ref="A14:A15"/>
    <mergeCell ref="H14:H15"/>
    <mergeCell ref="B14:B15"/>
    <mergeCell ref="C14:C15"/>
    <mergeCell ref="D14:D15"/>
    <mergeCell ref="E14:E15"/>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view="pageBreakPreview" zoomScaleNormal="100" zoomScaleSheetLayoutView="100" workbookViewId="0">
      <selection activeCell="B6" sqref="B6"/>
    </sheetView>
  </sheetViews>
  <sheetFormatPr defaultColWidth="9" defaultRowHeight="15" customHeight="1"/>
  <cols>
    <col min="1" max="1" width="18.625" style="2" customWidth="1"/>
    <col min="2" max="5" width="5.125" style="13" customWidth="1"/>
    <col min="6" max="7" width="5.125" style="14" customWidth="1"/>
    <col min="8" max="8" width="5.125" style="13" customWidth="1"/>
    <col min="9" max="15" width="5.125" style="2" customWidth="1"/>
    <col min="16"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ht="17.100000000000001" customHeight="1">
      <c r="A3" s="77" t="s">
        <v>
458</v>
      </c>
      <c r="H3" s="4"/>
      <c r="I3" s="1"/>
      <c r="O3" s="4" t="s">
        <v>
439</v>
      </c>
    </row>
    <row r="4" spans="1:26" ht="19.5" customHeight="1">
      <c r="A4" s="76" t="s">
        <v>
448</v>
      </c>
      <c r="B4" s="24" t="s">
        <v>
144</v>
      </c>
      <c r="C4" s="23" t="s">
        <v>
143</v>
      </c>
      <c r="D4" s="72" t="s">
        <v>
2</v>
      </c>
      <c r="E4" s="72" t="s">
        <v>
1</v>
      </c>
      <c r="F4" s="72" t="s">
        <v>
19</v>
      </c>
      <c r="G4" s="2103" t="s">
        <v>
142</v>
      </c>
      <c r="H4" s="2103"/>
      <c r="I4" s="2103"/>
      <c r="J4" s="2103"/>
      <c r="K4" s="2103"/>
      <c r="L4" s="2103"/>
      <c r="M4" s="2103"/>
      <c r="N4" s="2103" t="s">
        <v>
141</v>
      </c>
      <c r="O4" s="2103"/>
    </row>
    <row r="5" spans="1:26" ht="35.1" customHeight="1">
      <c r="A5" s="73" t="s">
        <v>
69</v>
      </c>
      <c r="B5" s="18">
        <v>
20</v>
      </c>
      <c r="C5" s="18">
        <v>
17</v>
      </c>
      <c r="D5" s="18">
        <v>
9</v>
      </c>
      <c r="E5" s="18">
        <v>
8</v>
      </c>
      <c r="F5" s="18" t="s">
        <v>
59</v>
      </c>
      <c r="G5" s="2102" t="s">
        <v>
68</v>
      </c>
      <c r="H5" s="2102"/>
      <c r="I5" s="2102"/>
      <c r="J5" s="2102"/>
      <c r="K5" s="2102"/>
      <c r="L5" s="2102"/>
      <c r="M5" s="2102"/>
      <c r="N5" s="2098" t="s">
        <v>
67</v>
      </c>
      <c r="O5" s="2098"/>
    </row>
    <row r="6" spans="1:26" ht="23.1" customHeight="1">
      <c r="A6" s="73" t="s">
        <v>
66</v>
      </c>
      <c r="B6" s="18" t="s">
        <v>
65</v>
      </c>
      <c r="C6" s="18">
        <v>
8</v>
      </c>
      <c r="D6" s="18">
        <v>
5</v>
      </c>
      <c r="E6" s="18">
        <v>
3</v>
      </c>
      <c r="F6" s="18" t="s">
        <v>
59</v>
      </c>
      <c r="G6" s="2102" t="s">
        <v>
64</v>
      </c>
      <c r="H6" s="2102"/>
      <c r="I6" s="2102"/>
      <c r="J6" s="2102"/>
      <c r="K6" s="2102"/>
      <c r="L6" s="2102"/>
      <c r="M6" s="2102"/>
      <c r="N6" s="2098" t="s">
        <v>
57</v>
      </c>
      <c r="O6" s="2098"/>
    </row>
    <row r="7" spans="1:26" ht="23.1" customHeight="1">
      <c r="A7" s="74" t="s">
        <v>
446</v>
      </c>
      <c r="B7" s="18" t="s">
        <v>
60</v>
      </c>
      <c r="C7" s="18">
        <v>
5</v>
      </c>
      <c r="D7" s="18">
        <v>
3</v>
      </c>
      <c r="E7" s="18">
        <v>
2</v>
      </c>
      <c r="F7" s="18" t="s">
        <v>
516</v>
      </c>
      <c r="G7" s="2102" t="s">
        <v>
517</v>
      </c>
      <c r="H7" s="2102"/>
      <c r="I7" s="2102"/>
      <c r="J7" s="2102"/>
      <c r="K7" s="2102"/>
      <c r="L7" s="2102"/>
      <c r="M7" s="2102"/>
      <c r="N7" s="2098" t="s">
        <v>
450</v>
      </c>
      <c r="O7" s="2098"/>
    </row>
    <row r="8" spans="1:26" ht="23.1" customHeight="1">
      <c r="A8" s="80" t="s">
        <v>
449</v>
      </c>
      <c r="B8" s="18" t="s">
        <v>
63</v>
      </c>
      <c r="C8" s="71">
        <v>
6</v>
      </c>
      <c r="D8" s="18">
        <v>
5</v>
      </c>
      <c r="E8" s="18">
        <v>
1</v>
      </c>
      <c r="F8" s="18" t="s">
        <v>
59</v>
      </c>
      <c r="G8" s="2104" t="s">
        <v>
62</v>
      </c>
      <c r="H8" s="2104"/>
      <c r="I8" s="2104"/>
      <c r="J8" s="2104"/>
      <c r="K8" s="2104"/>
      <c r="L8" s="2104"/>
      <c r="M8" s="2104"/>
      <c r="N8" s="2098" t="s">
        <v>
57</v>
      </c>
      <c r="O8" s="2098"/>
    </row>
    <row r="9" spans="1:26" ht="23.1" customHeight="1">
      <c r="A9" s="74" t="s">
        <v>
61</v>
      </c>
      <c r="B9" s="18" t="s">
        <v>
60</v>
      </c>
      <c r="C9" s="18">
        <v>
8</v>
      </c>
      <c r="D9" s="18">
        <v>
7</v>
      </c>
      <c r="E9" s="18">
        <v>
1</v>
      </c>
      <c r="F9" s="18" t="s">
        <v>
59</v>
      </c>
      <c r="G9" s="2102" t="s">
        <v>
58</v>
      </c>
      <c r="H9" s="2102"/>
      <c r="I9" s="2102"/>
      <c r="J9" s="2102"/>
      <c r="K9" s="2102"/>
      <c r="L9" s="2102"/>
      <c r="M9" s="2102"/>
      <c r="N9" s="2098" t="s">
        <v>
57</v>
      </c>
      <c r="O9" s="2098"/>
    </row>
    <row r="10" spans="1:26" ht="39" customHeight="1">
      <c r="A10" s="73" t="s">
        <v>
56</v>
      </c>
      <c r="B10" s="18">
        <v>
44</v>
      </c>
      <c r="C10" s="18">
        <v>
44</v>
      </c>
      <c r="D10" s="18">
        <v>
32</v>
      </c>
      <c r="E10" s="18">
        <v>
12</v>
      </c>
      <c r="F10" s="17" t="s">
        <v>
55</v>
      </c>
      <c r="G10" s="2102" t="s">
        <v>
54</v>
      </c>
      <c r="H10" s="2102"/>
      <c r="I10" s="2102"/>
      <c r="J10" s="2102"/>
      <c r="K10" s="2102"/>
      <c r="L10" s="2102"/>
      <c r="M10" s="2102"/>
      <c r="N10" s="2098" t="s">
        <v>
53</v>
      </c>
      <c r="O10" s="2098"/>
    </row>
    <row r="11" spans="1:26" ht="17.100000000000001" customHeight="1">
      <c r="B11" s="2"/>
      <c r="C11" s="2"/>
      <c r="D11" s="2"/>
      <c r="E11" s="2"/>
      <c r="F11" s="2"/>
      <c r="G11" s="2"/>
      <c r="H11" s="2"/>
      <c r="I11" s="5"/>
      <c r="J11" s="1"/>
    </row>
    <row r="12" spans="1:26" ht="19.5" customHeight="1">
      <c r="A12" s="34" t="s">
        <v>
177</v>
      </c>
      <c r="B12" s="33"/>
      <c r="C12" s="2"/>
      <c r="D12" s="9"/>
      <c r="E12" s="9"/>
      <c r="F12" s="9"/>
      <c r="G12" s="9"/>
      <c r="H12" s="2"/>
    </row>
    <row r="13" spans="1:26" s="30" customFormat="1" ht="19.5" customHeight="1">
      <c r="A13" s="31" t="s">
        <v>
176</v>
      </c>
      <c r="B13" s="31"/>
      <c r="C13" s="81" t="s">
        <v>
175</v>
      </c>
      <c r="D13" s="31"/>
      <c r="E13" s="31"/>
      <c r="F13" s="31"/>
      <c r="G13" s="31"/>
      <c r="O13" s="83" t="s">
        <v>
439</v>
      </c>
    </row>
    <row r="14" spans="1:26" s="16" customFormat="1" ht="24.95" customHeight="1">
      <c r="A14" s="84" t="s">
        <v>
160</v>
      </c>
      <c r="B14" s="2100" t="s">
        <v>
174</v>
      </c>
      <c r="C14" s="2100"/>
      <c r="D14" s="2100" t="s">
        <v>
173</v>
      </c>
      <c r="E14" s="2100"/>
      <c r="F14" s="2101" t="s">
        <v>
172</v>
      </c>
      <c r="G14" s="2101"/>
      <c r="H14" s="2101" t="s">
        <v>
171</v>
      </c>
      <c r="I14" s="2101"/>
      <c r="J14" s="2100" t="s">
        <v>
170</v>
      </c>
      <c r="K14" s="2100"/>
      <c r="L14" s="2100" t="s">
        <v>
169</v>
      </c>
      <c r="M14" s="2100"/>
      <c r="N14" s="2100" t="s">
        <v>
534</v>
      </c>
      <c r="O14" s="2100"/>
    </row>
    <row r="15" spans="1:26" s="16" customFormat="1" ht="17.100000000000001" customHeight="1">
      <c r="A15" s="27" t="s">
        <v>
168</v>
      </c>
      <c r="B15" s="85">
        <v>
24</v>
      </c>
      <c r="C15" s="86">
        <v>
2</v>
      </c>
      <c r="D15" s="85">
        <v>
3</v>
      </c>
      <c r="E15" s="86">
        <v>
1</v>
      </c>
      <c r="F15" s="85">
        <v>
4</v>
      </c>
      <c r="G15" s="86" t="s">
        <v>
532</v>
      </c>
      <c r="H15" s="85" t="s">
        <v>
533</v>
      </c>
      <c r="I15" s="86" t="s">
        <v>
532</v>
      </c>
      <c r="J15" s="85">
        <v>
1</v>
      </c>
      <c r="K15" s="86" t="s">
        <v>
532</v>
      </c>
      <c r="L15" s="85">
        <v>
2</v>
      </c>
      <c r="M15" s="86" t="s">
        <v>
532</v>
      </c>
      <c r="N15" s="85">
        <f t="shared" ref="N15:O17" si="0">
SUM(B15,D15,F15,H15,J15,L15)</f>
        <v>
34</v>
      </c>
      <c r="O15" s="86">
        <f t="shared" si="0"/>
        <v>
3</v>
      </c>
    </row>
    <row r="16" spans="1:26" s="16" customFormat="1" ht="17.100000000000001" customHeight="1">
      <c r="A16" s="27" t="s">
        <v>
167</v>
      </c>
      <c r="B16" s="85">
        <v>
50</v>
      </c>
      <c r="C16" s="86">
        <v>
7</v>
      </c>
      <c r="D16" s="85">
        <v>
21</v>
      </c>
      <c r="E16" s="86">
        <v>
7</v>
      </c>
      <c r="F16" s="85">
        <v>
9</v>
      </c>
      <c r="G16" s="86">
        <v>
1</v>
      </c>
      <c r="H16" s="85">
        <v>
1</v>
      </c>
      <c r="I16" s="86" t="s">
        <v>
532</v>
      </c>
      <c r="J16" s="85" t="s">
        <v>
533</v>
      </c>
      <c r="K16" s="86" t="s">
        <v>
532</v>
      </c>
      <c r="L16" s="85" t="s">
        <v>
533</v>
      </c>
      <c r="M16" s="86" t="s">
        <v>
532</v>
      </c>
      <c r="N16" s="85">
        <f t="shared" si="0"/>
        <v>
81</v>
      </c>
      <c r="O16" s="86">
        <f t="shared" si="0"/>
        <v>
15</v>
      </c>
    </row>
    <row r="17" spans="1:15" s="16" customFormat="1" ht="17.100000000000001" customHeight="1">
      <c r="A17" s="87" t="s">
        <v>
166</v>
      </c>
      <c r="B17" s="85">
        <v>
205</v>
      </c>
      <c r="C17" s="86">
        <v>
60</v>
      </c>
      <c r="D17" s="85">
        <v>
243</v>
      </c>
      <c r="E17" s="86">
        <v>
133</v>
      </c>
      <c r="F17" s="85">
        <v>
44</v>
      </c>
      <c r="G17" s="86">
        <v>
9</v>
      </c>
      <c r="H17" s="85">
        <v>
1</v>
      </c>
      <c r="I17" s="86" t="s">
        <v>
532</v>
      </c>
      <c r="J17" s="85">
        <v>
4</v>
      </c>
      <c r="K17" s="86">
        <v>
2</v>
      </c>
      <c r="L17" s="85">
        <v>
6</v>
      </c>
      <c r="M17" s="86">
        <v>
3</v>
      </c>
      <c r="N17" s="85">
        <f t="shared" si="0"/>
        <v>
503</v>
      </c>
      <c r="O17" s="86">
        <f t="shared" si="0"/>
        <v>
207</v>
      </c>
    </row>
    <row r="18" spans="1:15" s="16" customFormat="1" ht="8.1" customHeight="1">
      <c r="A18" s="82"/>
      <c r="B18" s="82"/>
      <c r="C18" s="82"/>
      <c r="D18" s="82"/>
      <c r="E18" s="82"/>
      <c r="F18" s="82"/>
      <c r="G18" s="82"/>
      <c r="H18" s="82"/>
    </row>
    <row r="19" spans="1:15" s="16" customFormat="1" ht="24.95" customHeight="1">
      <c r="A19" s="88" t="s">
        <v>
160</v>
      </c>
      <c r="B19" s="2105" t="s">
        <v>
165</v>
      </c>
      <c r="C19" s="2106"/>
      <c r="D19" s="82"/>
      <c r="E19" s="82"/>
      <c r="F19" s="82"/>
      <c r="G19" s="82"/>
      <c r="H19" s="82"/>
    </row>
    <row r="20" spans="1:15" s="16" customFormat="1" ht="17.100000000000001" customHeight="1">
      <c r="A20" s="27" t="s">
        <v>
164</v>
      </c>
      <c r="B20" s="85">
        <v>
2</v>
      </c>
      <c r="C20" s="86">
        <v>
2</v>
      </c>
      <c r="D20" s="82"/>
      <c r="E20" s="89"/>
      <c r="F20" s="89"/>
      <c r="G20" s="90"/>
      <c r="H20" s="90"/>
    </row>
    <row r="21" spans="1:15" s="16" customFormat="1" ht="17.100000000000001" customHeight="1">
      <c r="A21" s="27" t="s">
        <v>
163</v>
      </c>
      <c r="B21" s="85" t="s">
        <v>
533</v>
      </c>
      <c r="C21" s="86" t="s">
        <v>
532</v>
      </c>
      <c r="D21" s="82"/>
      <c r="E21" s="89"/>
      <c r="F21" s="89"/>
      <c r="G21" s="90"/>
      <c r="H21" s="90"/>
    </row>
    <row r="22" spans="1:15" s="16" customFormat="1" ht="17.100000000000001" customHeight="1">
      <c r="A22" s="27" t="s">
        <v>
162</v>
      </c>
      <c r="B22" s="85">
        <v>
4</v>
      </c>
      <c r="C22" s="86" t="s">
        <v>
530</v>
      </c>
      <c r="D22" s="82"/>
      <c r="E22" s="89"/>
      <c r="F22" s="89"/>
      <c r="G22" s="90"/>
      <c r="H22" s="90"/>
    </row>
    <row r="23" spans="1:15" s="16" customFormat="1" ht="17.100000000000001" customHeight="1">
      <c r="A23" s="82" t="s">
        <v>
161</v>
      </c>
      <c r="B23" s="82"/>
      <c r="C23" s="82"/>
      <c r="D23" s="82"/>
      <c r="E23" s="82"/>
      <c r="F23" s="82"/>
      <c r="G23" s="82"/>
      <c r="O23" s="83" t="s">
        <v>
147</v>
      </c>
    </row>
    <row r="24" spans="1:15" s="16" customFormat="1" ht="17.100000000000001" customHeight="1">
      <c r="A24" s="82"/>
      <c r="B24" s="82"/>
      <c r="C24" s="82"/>
      <c r="D24" s="82"/>
      <c r="E24" s="82"/>
      <c r="F24" s="82"/>
      <c r="G24" s="82"/>
      <c r="H24" s="82"/>
    </row>
    <row r="25" spans="1:15" s="16" customFormat="1" ht="17.100000000000001" customHeight="1">
      <c r="A25" s="31" t="s">
        <v>
455</v>
      </c>
      <c r="B25" s="82" t="s">
        <v>
153</v>
      </c>
      <c r="D25" s="82"/>
      <c r="E25" s="82"/>
      <c r="F25" s="82"/>
      <c r="G25" s="91"/>
      <c r="H25" s="83"/>
      <c r="O25" s="83" t="s">
        <v>
439</v>
      </c>
    </row>
    <row r="26" spans="1:15" s="16" customFormat="1" ht="16.5" customHeight="1">
      <c r="A26" s="88" t="s">
        <v>
160</v>
      </c>
      <c r="B26" s="2107" t="s">
        <v>
159</v>
      </c>
      <c r="C26" s="2107"/>
      <c r="D26" s="2107" t="s">
        <v>
451</v>
      </c>
      <c r="E26" s="2107"/>
      <c r="F26" s="2100" t="s">
        <v>
456</v>
      </c>
      <c r="G26" s="2107"/>
      <c r="H26" s="2100" t="s">
        <v>
457</v>
      </c>
      <c r="I26" s="2107"/>
      <c r="J26" s="2107" t="s">
        <v>
452</v>
      </c>
      <c r="K26" s="2107"/>
      <c r="L26" s="2107" t="s">
        <v>
453</v>
      </c>
      <c r="M26" s="2107"/>
      <c r="N26" s="2100" t="s">
        <v>
534</v>
      </c>
      <c r="O26" s="2100"/>
    </row>
    <row r="27" spans="1:15" s="16" customFormat="1" ht="17.100000000000001" customHeight="1">
      <c r="A27" s="27" t="s">
        <v>
158</v>
      </c>
      <c r="B27" s="2108">
        <v>
1376</v>
      </c>
      <c r="C27" s="2108"/>
      <c r="D27" s="2108">
        <v>
856</v>
      </c>
      <c r="E27" s="2108"/>
      <c r="F27" s="2108">
        <v>
256</v>
      </c>
      <c r="G27" s="2108"/>
      <c r="H27" s="2108">
        <v>
111</v>
      </c>
      <c r="I27" s="2108"/>
      <c r="J27" s="2108">
        <v>
380</v>
      </c>
      <c r="K27" s="2108"/>
      <c r="L27" s="2108">
        <v>
11</v>
      </c>
      <c r="M27" s="2108"/>
      <c r="N27" s="2108">
        <f>
SUM(B27:L27)</f>
        <v>
2990</v>
      </c>
      <c r="O27" s="2108"/>
    </row>
    <row r="28" spans="1:15" s="16" customFormat="1" ht="17.100000000000001" customHeight="1">
      <c r="A28" s="82" t="s">
        <v>
157</v>
      </c>
      <c r="B28" s="82"/>
      <c r="C28" s="92"/>
      <c r="D28" s="92"/>
      <c r="E28" s="92"/>
      <c r="F28" s="92"/>
      <c r="G28" s="92"/>
      <c r="H28" s="92"/>
    </row>
    <row r="29" spans="1:15" s="16" customFormat="1" ht="17.100000000000001" customHeight="1">
      <c r="A29" s="82" t="s">
        <v>
156</v>
      </c>
      <c r="B29" s="82"/>
      <c r="C29" s="92"/>
      <c r="D29" s="92"/>
      <c r="E29" s="92"/>
      <c r="F29" s="92"/>
      <c r="G29" s="92"/>
      <c r="O29" s="83" t="s">
        <v>
147</v>
      </c>
    </row>
    <row r="30" spans="1:15" s="16" customFormat="1" ht="17.100000000000001" customHeight="1">
      <c r="A30" s="82"/>
      <c r="B30" s="82"/>
      <c r="C30" s="82"/>
      <c r="D30" s="82"/>
      <c r="E30" s="82"/>
      <c r="F30" s="82"/>
      <c r="G30" s="82"/>
      <c r="H30" s="82"/>
    </row>
    <row r="31" spans="1:15" s="16" customFormat="1" ht="17.100000000000001" customHeight="1">
      <c r="A31" s="31" t="s">
        <v>
155</v>
      </c>
      <c r="B31" s="82"/>
      <c r="C31" s="81"/>
      <c r="D31" s="82"/>
      <c r="J31" s="31" t="s">
        <v>
154</v>
      </c>
      <c r="K31" s="82"/>
      <c r="L31" s="82"/>
    </row>
    <row r="32" spans="1:15" s="16" customFormat="1" ht="17.100000000000001" customHeight="1">
      <c r="A32" s="81" t="s">
        <v>
153</v>
      </c>
      <c r="B32" s="82"/>
      <c r="C32" s="82"/>
      <c r="G32" s="83" t="s">
        <v>
152</v>
      </c>
      <c r="J32" s="81"/>
      <c r="K32" s="82"/>
      <c r="O32" s="83" t="s">
        <v>
439</v>
      </c>
    </row>
    <row r="33" spans="1:15" s="16" customFormat="1" ht="24.95" customHeight="1">
      <c r="A33" s="88" t="s">
        <v>
0</v>
      </c>
      <c r="B33" s="2109" t="s">
        <v>
2</v>
      </c>
      <c r="C33" s="2109"/>
      <c r="D33" s="2109" t="s">
        <v>
1</v>
      </c>
      <c r="E33" s="2109"/>
      <c r="F33" s="2100" t="s">
        <v>
534</v>
      </c>
      <c r="G33" s="2100"/>
      <c r="J33" s="2107"/>
      <c r="K33" s="2107"/>
      <c r="L33" s="2100" t="s">
        <v>
151</v>
      </c>
      <c r="M33" s="2100"/>
      <c r="N33" s="2116" t="s">
        <v>
150</v>
      </c>
      <c r="O33" s="2116"/>
    </row>
    <row r="34" spans="1:15" s="16" customFormat="1" ht="17.100000000000001" customHeight="1">
      <c r="A34" s="93" t="s">
        <v>
441</v>
      </c>
      <c r="B34" s="2110">
        <v>
1312</v>
      </c>
      <c r="C34" s="2110"/>
      <c r="D34" s="2110">
        <v>
1669</v>
      </c>
      <c r="E34" s="2110"/>
      <c r="F34" s="2110">
        <v>
2981</v>
      </c>
      <c r="G34" s="2110"/>
      <c r="J34" s="2100" t="s">
        <v>
534</v>
      </c>
      <c r="K34" s="2100"/>
      <c r="L34" s="2112">
        <f>
SUM(L35:M40)</f>
        <v>
2990</v>
      </c>
      <c r="M34" s="2112"/>
      <c r="N34" s="2113">
        <f t="shared" ref="N34:N40" si="1">
ROUND(L34/$L$34*100,1)</f>
        <v>
100</v>
      </c>
      <c r="O34" s="2114"/>
    </row>
    <row r="35" spans="1:15" s="16" customFormat="1" ht="17.100000000000001" customHeight="1">
      <c r="A35" s="93">
        <v>
25</v>
      </c>
      <c r="B35" s="2110">
        <v>
1294</v>
      </c>
      <c r="C35" s="2110"/>
      <c r="D35" s="2110">
        <v>
1646</v>
      </c>
      <c r="E35" s="2110"/>
      <c r="F35" s="2110">
        <v>
2940</v>
      </c>
      <c r="G35" s="2110"/>
      <c r="J35" s="2111" t="s">
        <v>
523</v>
      </c>
      <c r="K35" s="2111"/>
      <c r="L35" s="2112">
        <v>
9</v>
      </c>
      <c r="M35" s="2112"/>
      <c r="N35" s="2113">
        <f t="shared" si="1"/>
        <v>
0.3</v>
      </c>
      <c r="O35" s="2114"/>
    </row>
    <row r="36" spans="1:15" s="16" customFormat="1" ht="17.100000000000001" customHeight="1">
      <c r="A36" s="93">
        <v>
26</v>
      </c>
      <c r="B36" s="2110">
        <v>
1304</v>
      </c>
      <c r="C36" s="2110"/>
      <c r="D36" s="2110">
        <v>
1636</v>
      </c>
      <c r="E36" s="2110"/>
      <c r="F36" s="2110">
        <v>
2940</v>
      </c>
      <c r="G36" s="2110"/>
      <c r="J36" s="2111" t="s">
        <v>
524</v>
      </c>
      <c r="K36" s="2111"/>
      <c r="L36" s="2112">
        <v>
688</v>
      </c>
      <c r="M36" s="2112"/>
      <c r="N36" s="2113">
        <f t="shared" si="1"/>
        <v>
23</v>
      </c>
      <c r="O36" s="2114"/>
    </row>
    <row r="37" spans="1:15" s="16" customFormat="1" ht="17.100000000000001" customHeight="1">
      <c r="A37" s="93">
        <v>
27</v>
      </c>
      <c r="B37" s="2110">
        <v>
1312</v>
      </c>
      <c r="C37" s="2110"/>
      <c r="D37" s="2110">
        <v>
1650</v>
      </c>
      <c r="E37" s="2110"/>
      <c r="F37" s="2110">
        <v>
2962</v>
      </c>
      <c r="G37" s="2110"/>
      <c r="J37" s="2111" t="s">
        <v>
525</v>
      </c>
      <c r="K37" s="2111"/>
      <c r="L37" s="2112">
        <v>
631</v>
      </c>
      <c r="M37" s="2112"/>
      <c r="N37" s="2113">
        <f t="shared" si="1"/>
        <v>
21.1</v>
      </c>
      <c r="O37" s="2114"/>
    </row>
    <row r="38" spans="1:15" s="16" customFormat="1" ht="17.100000000000001" customHeight="1">
      <c r="A38" s="93">
        <v>
28</v>
      </c>
      <c r="B38" s="2110">
        <v>
1322</v>
      </c>
      <c r="C38" s="2110"/>
      <c r="D38" s="2110">
        <v>
1651</v>
      </c>
      <c r="E38" s="2110"/>
      <c r="F38" s="2110">
        <v>
2973</v>
      </c>
      <c r="G38" s="2110"/>
      <c r="J38" s="2111" t="s">
        <v>
526</v>
      </c>
      <c r="K38" s="2111"/>
      <c r="L38" s="2112">
        <v>
659</v>
      </c>
      <c r="M38" s="2112"/>
      <c r="N38" s="2113">
        <f t="shared" si="1"/>
        <v>
22</v>
      </c>
      <c r="O38" s="2114"/>
    </row>
    <row r="39" spans="1:15" s="16" customFormat="1" ht="17.100000000000001" customHeight="1">
      <c r="A39" s="93">
        <v>
29</v>
      </c>
      <c r="B39" s="2110">
        <v>
1317</v>
      </c>
      <c r="C39" s="2110"/>
      <c r="D39" s="2110">
        <v>
1651</v>
      </c>
      <c r="E39" s="2110"/>
      <c r="F39" s="2110">
        <v>
2968</v>
      </c>
      <c r="G39" s="2110"/>
      <c r="J39" s="2111" t="s">
        <v>
527</v>
      </c>
      <c r="K39" s="2111"/>
      <c r="L39" s="2112">
        <v>
850</v>
      </c>
      <c r="M39" s="2112"/>
      <c r="N39" s="2113">
        <f t="shared" si="1"/>
        <v>
28.4</v>
      </c>
      <c r="O39" s="2114"/>
    </row>
    <row r="40" spans="1:15" s="16" customFormat="1" ht="17.100000000000001" customHeight="1">
      <c r="A40" s="93">
        <v>
30</v>
      </c>
      <c r="B40" s="2110">
        <v>
1326</v>
      </c>
      <c r="C40" s="2110"/>
      <c r="D40" s="2110">
        <v>
1659</v>
      </c>
      <c r="E40" s="2110"/>
      <c r="F40" s="2110">
        <v>
2985</v>
      </c>
      <c r="G40" s="2110"/>
      <c r="J40" s="2111" t="s">
        <v>
528</v>
      </c>
      <c r="K40" s="2111"/>
      <c r="L40" s="2112">
        <v>
153</v>
      </c>
      <c r="M40" s="2112"/>
      <c r="N40" s="2113">
        <f t="shared" si="1"/>
        <v>
5.0999999999999996</v>
      </c>
      <c r="O40" s="2114"/>
    </row>
    <row r="41" spans="1:15" s="16" customFormat="1" ht="17.100000000000001" customHeight="1">
      <c r="A41" s="93">
        <v>
31</v>
      </c>
      <c r="B41" s="2110">
        <v>
1332</v>
      </c>
      <c r="C41" s="2110"/>
      <c r="D41" s="2110">
        <v>
1640</v>
      </c>
      <c r="E41" s="2110"/>
      <c r="F41" s="2110">
        <f>
SUM(B41:D41)</f>
        <v>
2972</v>
      </c>
      <c r="G41" s="2110"/>
    </row>
    <row r="42" spans="1:15" s="16" customFormat="1" ht="17.100000000000001" customHeight="1">
      <c r="A42" s="93" t="s">
        <v>
440</v>
      </c>
      <c r="B42" s="2110">
        <v>
1346</v>
      </c>
      <c r="C42" s="2110"/>
      <c r="D42" s="2110">
        <v>
1642</v>
      </c>
      <c r="E42" s="2110"/>
      <c r="F42" s="2110">
        <f>
SUM(B42:D42)</f>
        <v>
2988</v>
      </c>
      <c r="G42" s="2110"/>
      <c r="K42" s="94" t="s">
        <v>
149</v>
      </c>
      <c r="L42" s="2115">
        <v>
41.6</v>
      </c>
      <c r="M42" s="2115"/>
      <c r="N42" s="82" t="s">
        <v>
148</v>
      </c>
    </row>
    <row r="43" spans="1:15" s="16" customFormat="1" ht="17.100000000000001" customHeight="1">
      <c r="A43" s="93">
        <v>
3</v>
      </c>
      <c r="B43" s="2110">
        <v>
1359</v>
      </c>
      <c r="C43" s="2110"/>
      <c r="D43" s="2110">
        <v>
1631</v>
      </c>
      <c r="E43" s="2110"/>
      <c r="F43" s="2110">
        <v>
2990</v>
      </c>
      <c r="G43" s="2110"/>
      <c r="H43" s="81" t="s">
        <v>
147</v>
      </c>
      <c r="O43" s="83" t="s">
        <v>
147</v>
      </c>
    </row>
    <row r="44" spans="1:15" ht="14.1" customHeight="1"/>
    <row r="45" spans="1:15" ht="14.1" customHeight="1"/>
    <row r="46" spans="1:15" ht="14.1" customHeight="1"/>
    <row r="47" spans="1:15" ht="14.1" customHeight="1"/>
    <row r="48" spans="1:15" ht="14.1" customHeight="1"/>
    <row r="49" ht="14.1" customHeight="1"/>
  </sheetData>
  <mergeCells count="96">
    <mergeCell ref="A1:Z1"/>
    <mergeCell ref="A2:Z2"/>
    <mergeCell ref="N39:O39"/>
    <mergeCell ref="N40:O40"/>
    <mergeCell ref="L42:M42"/>
    <mergeCell ref="N33:O33"/>
    <mergeCell ref="N34:O34"/>
    <mergeCell ref="N35:O35"/>
    <mergeCell ref="N36:O36"/>
    <mergeCell ref="N37:O37"/>
    <mergeCell ref="N38:O38"/>
    <mergeCell ref="J40:K40"/>
    <mergeCell ref="L33:M33"/>
    <mergeCell ref="L34:M34"/>
    <mergeCell ref="L35:M35"/>
    <mergeCell ref="L36:M36"/>
    <mergeCell ref="L37:M37"/>
    <mergeCell ref="L38:M38"/>
    <mergeCell ref="L39:M39"/>
    <mergeCell ref="L40:M40"/>
    <mergeCell ref="B43:C43"/>
    <mergeCell ref="D43:E43"/>
    <mergeCell ref="F43:G43"/>
    <mergeCell ref="J38:K38"/>
    <mergeCell ref="J39:K39"/>
    <mergeCell ref="B41:C41"/>
    <mergeCell ref="D41:E41"/>
    <mergeCell ref="F41:G41"/>
    <mergeCell ref="B42:C42"/>
    <mergeCell ref="D42:E42"/>
    <mergeCell ref="F42:G42"/>
    <mergeCell ref="B39:C39"/>
    <mergeCell ref="J33:K33"/>
    <mergeCell ref="J34:K34"/>
    <mergeCell ref="J35:K35"/>
    <mergeCell ref="J36:K36"/>
    <mergeCell ref="J37:K37"/>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F33:G33"/>
    <mergeCell ref="D33:E33"/>
    <mergeCell ref="B33:C33"/>
    <mergeCell ref="B34:C34"/>
    <mergeCell ref="D34:E34"/>
    <mergeCell ref="F34:G34"/>
    <mergeCell ref="J26:K26"/>
    <mergeCell ref="L26:M26"/>
    <mergeCell ref="N26:O26"/>
    <mergeCell ref="D27:E27"/>
    <mergeCell ref="F27:G27"/>
    <mergeCell ref="H27:I27"/>
    <mergeCell ref="J27:K27"/>
    <mergeCell ref="L27:M27"/>
    <mergeCell ref="N27:O27"/>
    <mergeCell ref="H26:I26"/>
    <mergeCell ref="B19:C19"/>
    <mergeCell ref="B26:C26"/>
    <mergeCell ref="B27:C27"/>
    <mergeCell ref="D26:E26"/>
    <mergeCell ref="F26:G26"/>
    <mergeCell ref="G10:M10"/>
    <mergeCell ref="L14:M14"/>
    <mergeCell ref="N14:O14"/>
    <mergeCell ref="N4:O4"/>
    <mergeCell ref="N5:O5"/>
    <mergeCell ref="N6:O6"/>
    <mergeCell ref="N7:O7"/>
    <mergeCell ref="N8:O8"/>
    <mergeCell ref="N9:O9"/>
    <mergeCell ref="N10:O10"/>
    <mergeCell ref="G4:M4"/>
    <mergeCell ref="G5:M5"/>
    <mergeCell ref="G6:M6"/>
    <mergeCell ref="G7:M7"/>
    <mergeCell ref="G8:M8"/>
    <mergeCell ref="G9:M9"/>
    <mergeCell ref="B14:C14"/>
    <mergeCell ref="D14:E14"/>
    <mergeCell ref="F14:G14"/>
    <mergeCell ref="H14:I14"/>
    <mergeCell ref="J14:K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zoomScaleNormal="100" zoomScaleSheetLayoutView="100" workbookViewId="0">
      <selection activeCell="B6" sqref="B6"/>
    </sheetView>
  </sheetViews>
  <sheetFormatPr defaultColWidth="9" defaultRowHeight="16.350000000000001" customHeight="1"/>
  <cols>
    <col min="1" max="1" width="19.75" style="2" customWidth="1"/>
    <col min="2" max="2" width="8.75" style="133" customWidth="1"/>
    <col min="3" max="3" width="1.625" style="2" customWidth="1"/>
    <col min="4" max="4" width="19.75" style="2" customWidth="1"/>
    <col min="5" max="5" width="8.75" style="126" customWidth="1"/>
    <col min="6" max="6" width="1.625" style="2" customWidth="1"/>
    <col min="7" max="7" width="19.75" style="2" customWidth="1"/>
    <col min="8" max="8" width="8.75" style="126" customWidth="1"/>
    <col min="9"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30" customFormat="1" ht="16.350000000000001" customHeight="1">
      <c r="A3" s="32" t="s">
        <v>
264</v>
      </c>
      <c r="B3" s="128"/>
      <c r="C3" s="49"/>
      <c r="D3" s="31"/>
      <c r="E3" s="122"/>
      <c r="F3" s="31"/>
      <c r="G3" s="31"/>
      <c r="H3" s="134"/>
    </row>
    <row r="4" spans="1:26" s="30" customFormat="1" ht="16.350000000000001" customHeight="1">
      <c r="A4" s="1" t="s">
        <v>
3</v>
      </c>
      <c r="B4" s="128"/>
      <c r="C4" s="49"/>
      <c r="D4" s="31"/>
      <c r="E4" s="122"/>
      <c r="F4" s="31"/>
      <c r="G4" s="31"/>
      <c r="H4" s="129" t="s">
        <v>
439</v>
      </c>
    </row>
    <row r="5" spans="1:26" ht="16.350000000000001" customHeight="1">
      <c r="A5" s="25"/>
      <c r="B5" s="129"/>
      <c r="D5" s="48" t="s">
        <v>
535</v>
      </c>
      <c r="E5" s="123">
        <f>
B8+B28</f>
        <v>
2990</v>
      </c>
      <c r="F5" s="9"/>
      <c r="G5" s="9"/>
    </row>
    <row r="6" spans="1:26" ht="16.350000000000001" customHeight="1">
      <c r="A6" s="46" t="s">
        <v>
263</v>
      </c>
      <c r="B6" s="129"/>
      <c r="C6" s="9"/>
      <c r="D6" s="9"/>
      <c r="E6" s="124"/>
      <c r="F6" s="9"/>
      <c r="G6" s="9"/>
      <c r="H6" s="124"/>
    </row>
    <row r="7" spans="1:26" ht="16.350000000000001" customHeight="1">
      <c r="A7" s="29" t="s">
        <v>
219</v>
      </c>
      <c r="B7" s="125" t="s">
        <v>
220</v>
      </c>
      <c r="C7" s="45"/>
      <c r="D7" s="29" t="s">
        <v>
219</v>
      </c>
      <c r="E7" s="125" t="s">
        <v>
218</v>
      </c>
      <c r="F7" s="45"/>
      <c r="G7" s="29" t="s">
        <v>
219</v>
      </c>
      <c r="H7" s="125" t="s">
        <v>
218</v>
      </c>
    </row>
    <row r="8" spans="1:26" ht="16.350000000000001" customHeight="1">
      <c r="A8" s="29" t="s">
        <v>
536</v>
      </c>
      <c r="B8" s="130">
        <f>
SUM(B9:B24,E8:E24,H8:H23)</f>
        <v>
1192</v>
      </c>
      <c r="C8" s="9"/>
      <c r="D8" s="28" t="s">
        <v>
112</v>
      </c>
      <c r="E8" s="123">
        <v>
10</v>
      </c>
      <c r="F8" s="26"/>
      <c r="G8" s="28" t="s">
        <v>
262</v>
      </c>
      <c r="H8" s="127">
        <v>
16</v>
      </c>
    </row>
    <row r="9" spans="1:26" ht="16.350000000000001" customHeight="1">
      <c r="A9" s="28" t="s">
        <v>
261</v>
      </c>
      <c r="B9" s="123">
        <v>
31</v>
      </c>
      <c r="C9" s="9"/>
      <c r="D9" s="28" t="s">
        <v>
260</v>
      </c>
      <c r="E9" s="123">
        <v>
6</v>
      </c>
      <c r="F9" s="26"/>
      <c r="G9" s="28" t="s">
        <v>
70</v>
      </c>
      <c r="H9" s="123">
        <v>
49</v>
      </c>
    </row>
    <row r="10" spans="1:26" ht="16.350000000000001" customHeight="1">
      <c r="A10" s="28" t="s">
        <v>
259</v>
      </c>
      <c r="B10" s="123">
        <v>
10</v>
      </c>
      <c r="C10" s="9"/>
      <c r="D10" s="28" t="s">
        <v>
107</v>
      </c>
      <c r="E10" s="123">
        <v>
5</v>
      </c>
      <c r="F10" s="26"/>
      <c r="G10" s="28" t="s">
        <v>
75</v>
      </c>
      <c r="H10" s="123">
        <v>
27</v>
      </c>
    </row>
    <row r="11" spans="1:26" ht="16.350000000000001" customHeight="1">
      <c r="A11" s="28" t="s">
        <v>
460</v>
      </c>
      <c r="B11" s="123">
        <v>
16</v>
      </c>
      <c r="C11" s="9"/>
      <c r="D11" s="28" t="s">
        <v>
258</v>
      </c>
      <c r="E11" s="123">
        <v>
35</v>
      </c>
      <c r="F11" s="26"/>
      <c r="G11" s="28" t="s">
        <v>
257</v>
      </c>
      <c r="H11" s="123">
        <v>
23</v>
      </c>
      <c r="I11" s="6"/>
    </row>
    <row r="12" spans="1:26" ht="16.350000000000001" customHeight="1">
      <c r="A12" s="28" t="s">
        <v>
256</v>
      </c>
      <c r="B12" s="123">
        <v>
33</v>
      </c>
      <c r="C12" s="9"/>
      <c r="D12" s="28" t="s">
        <v>
255</v>
      </c>
      <c r="E12" s="123">
        <v>
14</v>
      </c>
      <c r="F12" s="26"/>
      <c r="G12" s="28" t="s">
        <v>
254</v>
      </c>
      <c r="H12" s="123">
        <v>
24</v>
      </c>
    </row>
    <row r="13" spans="1:26" ht="16.350000000000001" customHeight="1">
      <c r="A13" s="28" t="s">
        <v>
253</v>
      </c>
      <c r="B13" s="123">
        <v>
7</v>
      </c>
      <c r="C13" s="9"/>
      <c r="D13" s="28" t="s">
        <v>
252</v>
      </c>
      <c r="E13" s="123">
        <v>
20</v>
      </c>
      <c r="F13" s="26"/>
      <c r="G13" s="28" t="s">
        <v>
251</v>
      </c>
      <c r="H13" s="123">
        <v>
24</v>
      </c>
    </row>
    <row r="14" spans="1:26" ht="16.350000000000001" customHeight="1">
      <c r="A14" s="28" t="s">
        <v>
250</v>
      </c>
      <c r="B14" s="123">
        <v>
18</v>
      </c>
      <c r="C14" s="9"/>
      <c r="D14" s="28" t="s">
        <v>
249</v>
      </c>
      <c r="E14" s="123">
        <v>
26</v>
      </c>
      <c r="F14" s="26"/>
      <c r="G14" s="28" t="s">
        <v>
248</v>
      </c>
      <c r="H14" s="123">
        <v>
13</v>
      </c>
    </row>
    <row r="15" spans="1:26" ht="16.350000000000001" customHeight="1">
      <c r="A15" s="28" t="s">
        <v>
247</v>
      </c>
      <c r="B15" s="123">
        <v>
6</v>
      </c>
      <c r="C15" s="9"/>
      <c r="D15" s="28" t="s">
        <v>
183</v>
      </c>
      <c r="E15" s="123">
        <v>
52</v>
      </c>
      <c r="F15" s="26"/>
      <c r="G15" s="28" t="s">
        <v>
246</v>
      </c>
      <c r="H15" s="123">
        <v>
23</v>
      </c>
    </row>
    <row r="16" spans="1:26" ht="16.350000000000001" customHeight="1">
      <c r="A16" s="28" t="s">
        <v>
245</v>
      </c>
      <c r="B16" s="123">
        <v>
19</v>
      </c>
      <c r="C16" s="9"/>
      <c r="D16" s="28" t="s">
        <v>
244</v>
      </c>
      <c r="E16" s="123">
        <v>
64</v>
      </c>
      <c r="F16" s="26"/>
      <c r="G16" s="28" t="s">
        <v>
243</v>
      </c>
      <c r="H16" s="123">
        <v>
19</v>
      </c>
    </row>
    <row r="17" spans="1:9" ht="16.350000000000001" customHeight="1">
      <c r="A17" s="28" t="s">
        <v>
242</v>
      </c>
      <c r="B17" s="123">
        <v>
13</v>
      </c>
      <c r="C17" s="9"/>
      <c r="D17" s="28" t="s">
        <v>
96</v>
      </c>
      <c r="E17" s="123">
        <v>
44</v>
      </c>
      <c r="F17" s="26"/>
      <c r="G17" s="28" t="s">
        <v>
241</v>
      </c>
      <c r="H17" s="123">
        <v>
21</v>
      </c>
    </row>
    <row r="18" spans="1:9" ht="16.350000000000001" customHeight="1">
      <c r="A18" s="28" t="s">
        <v>
240</v>
      </c>
      <c r="B18" s="123">
        <v>
21</v>
      </c>
      <c r="C18" s="9"/>
      <c r="D18" s="28" t="s">
        <v>
239</v>
      </c>
      <c r="E18" s="123">
        <v>
82</v>
      </c>
      <c r="F18" s="26"/>
      <c r="G18" s="28" t="s">
        <v>
238</v>
      </c>
      <c r="H18" s="123">
        <v>
27</v>
      </c>
    </row>
    <row r="19" spans="1:9" ht="16.350000000000001" customHeight="1">
      <c r="A19" s="28" t="s">
        <v>
237</v>
      </c>
      <c r="B19" s="123">
        <v>
77</v>
      </c>
      <c r="C19" s="9"/>
      <c r="D19" s="28" t="s">
        <v>
236</v>
      </c>
      <c r="E19" s="123">
        <v>
4</v>
      </c>
      <c r="F19" s="26"/>
      <c r="G19" s="28" t="s">
        <v>
235</v>
      </c>
      <c r="H19" s="123">
        <v>
8</v>
      </c>
    </row>
    <row r="20" spans="1:9" ht="16.350000000000001" customHeight="1">
      <c r="A20" s="28" t="s">
        <v>
234</v>
      </c>
      <c r="B20" s="127">
        <v>
19</v>
      </c>
      <c r="C20" s="9"/>
      <c r="D20" s="28" t="s">
        <v>
233</v>
      </c>
      <c r="E20" s="123">
        <v>
24</v>
      </c>
      <c r="F20" s="26"/>
      <c r="G20" s="28" t="s">
        <v>
232</v>
      </c>
      <c r="H20" s="123">
        <v>
19</v>
      </c>
    </row>
    <row r="21" spans="1:9" ht="16.350000000000001" customHeight="1">
      <c r="A21" s="28" t="s">
        <v>
231</v>
      </c>
      <c r="B21" s="123">
        <v>
54</v>
      </c>
      <c r="C21" s="9"/>
      <c r="D21" s="28" t="s">
        <v>
230</v>
      </c>
      <c r="E21" s="123">
        <v>
34</v>
      </c>
      <c r="F21" s="26"/>
      <c r="G21" s="28" t="s">
        <v>
229</v>
      </c>
      <c r="H21" s="123">
        <v>
6</v>
      </c>
    </row>
    <row r="22" spans="1:9" ht="16.350000000000001" customHeight="1">
      <c r="A22" s="28" t="s">
        <v>
207</v>
      </c>
      <c r="B22" s="123">
        <v>
5</v>
      </c>
      <c r="C22" s="9"/>
      <c r="D22" s="28" t="s">
        <v>
228</v>
      </c>
      <c r="E22" s="123">
        <v>
27</v>
      </c>
      <c r="F22" s="26"/>
      <c r="G22" s="47" t="s">
        <v>
227</v>
      </c>
      <c r="H22" s="123">
        <v>
10</v>
      </c>
    </row>
    <row r="23" spans="1:9" ht="16.350000000000001" customHeight="1">
      <c r="A23" s="28" t="s">
        <v>
226</v>
      </c>
      <c r="B23" s="123">
        <v>
17</v>
      </c>
      <c r="C23" s="9"/>
      <c r="D23" s="28" t="s">
        <v>
225</v>
      </c>
      <c r="E23" s="123">
        <v>
4</v>
      </c>
      <c r="F23" s="2117"/>
      <c r="G23" s="28" t="s">
        <v>
224</v>
      </c>
      <c r="H23" s="123">
        <v>
16</v>
      </c>
    </row>
    <row r="24" spans="1:9" ht="16.350000000000001" customHeight="1">
      <c r="A24" s="28" t="s">
        <v>
223</v>
      </c>
      <c r="B24" s="123">
        <v>
52</v>
      </c>
      <c r="C24" s="9"/>
      <c r="D24" s="28" t="s">
        <v>
222</v>
      </c>
      <c r="E24" s="123">
        <v>
18</v>
      </c>
      <c r="F24" s="2118"/>
    </row>
    <row r="25" spans="1:9" ht="16.350000000000001" customHeight="1">
      <c r="A25" s="38"/>
      <c r="B25" s="131"/>
      <c r="C25" s="9"/>
      <c r="F25" s="9"/>
      <c r="G25" s="37"/>
      <c r="H25" s="135"/>
    </row>
    <row r="26" spans="1:9" ht="16.350000000000001" customHeight="1">
      <c r="A26" s="46" t="s">
        <v>
221</v>
      </c>
      <c r="B26" s="124"/>
      <c r="C26" s="9"/>
      <c r="D26" s="9"/>
      <c r="E26" s="124"/>
      <c r="F26" s="9"/>
      <c r="G26" s="9"/>
      <c r="H26" s="136"/>
    </row>
    <row r="27" spans="1:9" ht="16.350000000000001" customHeight="1">
      <c r="A27" s="29" t="s">
        <v>
219</v>
      </c>
      <c r="B27" s="125" t="s">
        <v>
218</v>
      </c>
      <c r="C27" s="45"/>
      <c r="D27" s="29" t="s">
        <v>
219</v>
      </c>
      <c r="E27" s="125" t="s">
        <v>
220</v>
      </c>
      <c r="F27" s="44"/>
      <c r="G27" s="29" t="s">
        <v>
219</v>
      </c>
      <c r="H27" s="125" t="s">
        <v>
218</v>
      </c>
      <c r="I27" s="42"/>
    </row>
    <row r="28" spans="1:9" ht="16.350000000000001" customHeight="1">
      <c r="A28" s="29" t="s">
        <v>
536</v>
      </c>
      <c r="B28" s="132">
        <f>
SUM(B29:B43,E28:E43,H28:H39)</f>
        <v>
1798</v>
      </c>
      <c r="C28" s="9"/>
      <c r="D28" s="28" t="s">
        <v>
183</v>
      </c>
      <c r="E28" s="123">
        <v>
3</v>
      </c>
      <c r="F28" s="26"/>
      <c r="G28" s="28" t="s">
        <v>
184</v>
      </c>
      <c r="H28" s="127">
        <v>
30</v>
      </c>
      <c r="I28" s="42"/>
    </row>
    <row r="29" spans="1:9" ht="16.350000000000001" customHeight="1">
      <c r="A29" s="28" t="s">
        <v>
430</v>
      </c>
      <c r="B29" s="127">
        <v>
6</v>
      </c>
      <c r="C29" s="9"/>
      <c r="D29" s="28" t="s">
        <v>
181</v>
      </c>
      <c r="E29" s="123">
        <v>
56</v>
      </c>
      <c r="F29" s="9"/>
      <c r="G29" s="28" t="s">
        <v>
182</v>
      </c>
      <c r="H29" s="127">
        <v>
22</v>
      </c>
    </row>
    <row r="30" spans="1:9" ht="16.350000000000001" customHeight="1">
      <c r="A30" s="28" t="s">
        <v>
215</v>
      </c>
      <c r="B30" s="127">
        <v>
6</v>
      </c>
      <c r="C30" s="9"/>
      <c r="D30" s="28" t="s">
        <v>
217</v>
      </c>
      <c r="E30" s="127">
        <v>
71</v>
      </c>
      <c r="F30" s="9"/>
      <c r="G30" s="28" t="s">
        <v>
180</v>
      </c>
      <c r="H30" s="127">
        <v>
27</v>
      </c>
    </row>
    <row r="31" spans="1:9" ht="16.350000000000001" customHeight="1">
      <c r="A31" s="28" t="s">
        <v>
128</v>
      </c>
      <c r="B31" s="127">
        <v>
6</v>
      </c>
      <c r="C31" s="9"/>
      <c r="D31" s="41" t="s">
        <v>
214</v>
      </c>
      <c r="E31" s="123">
        <v>
15</v>
      </c>
      <c r="F31" s="9"/>
      <c r="G31" s="43" t="s">
        <v>
216</v>
      </c>
      <c r="H31" s="127">
        <v>
12</v>
      </c>
    </row>
    <row r="32" spans="1:9" ht="16.350000000000001" customHeight="1">
      <c r="A32" s="28" t="s">
        <v>
210</v>
      </c>
      <c r="B32" s="127">
        <v>
7</v>
      </c>
      <c r="C32" s="9"/>
      <c r="D32" s="41" t="s">
        <v>
212</v>
      </c>
      <c r="E32" s="123">
        <v>
32</v>
      </c>
      <c r="F32" s="9"/>
      <c r="G32" s="28" t="s">
        <v>
213</v>
      </c>
      <c r="H32" s="127">
        <v>
11</v>
      </c>
    </row>
    <row r="33" spans="1:8" ht="16.350000000000001" customHeight="1">
      <c r="A33" s="28" t="s">
        <v>
207</v>
      </c>
      <c r="B33" s="123">
        <v>
20</v>
      </c>
      <c r="C33" s="9"/>
      <c r="D33" s="41" t="s">
        <v>
209</v>
      </c>
      <c r="E33" s="123">
        <v>
23</v>
      </c>
      <c r="F33" s="9"/>
      <c r="G33" s="41" t="s">
        <v>
211</v>
      </c>
      <c r="H33" s="127">
        <v>
11</v>
      </c>
    </row>
    <row r="34" spans="1:8" ht="16.350000000000001" customHeight="1">
      <c r="A34" s="28" t="s">
        <v>
205</v>
      </c>
      <c r="B34" s="127">
        <v>
18</v>
      </c>
      <c r="C34" s="9"/>
      <c r="D34" s="28" t="s">
        <v>
81</v>
      </c>
      <c r="E34" s="123">
        <v>
43</v>
      </c>
      <c r="F34" s="9"/>
      <c r="G34" s="28" t="s">
        <v>
208</v>
      </c>
      <c r="H34" s="123">
        <v>
24</v>
      </c>
    </row>
    <row r="35" spans="1:8" ht="16.350000000000001" customHeight="1">
      <c r="A35" s="41" t="s">
        <v>
202</v>
      </c>
      <c r="B35" s="127">
        <v>
46</v>
      </c>
      <c r="C35" s="9"/>
      <c r="D35" s="28" t="s">
        <v>
204</v>
      </c>
      <c r="E35" s="127">
        <v>
29</v>
      </c>
      <c r="F35" s="9"/>
      <c r="G35" s="28" t="s">
        <v>
206</v>
      </c>
      <c r="H35" s="127">
        <v>
50</v>
      </c>
    </row>
    <row r="36" spans="1:8" ht="16.350000000000001" customHeight="1">
      <c r="A36" s="39" t="s">
        <v>
199</v>
      </c>
      <c r="B36" s="127">
        <v>
8</v>
      </c>
      <c r="C36" s="9"/>
      <c r="D36" s="28" t="s">
        <v>
201</v>
      </c>
      <c r="E36" s="127">
        <v>
26</v>
      </c>
      <c r="F36" s="9"/>
      <c r="G36" s="28" t="s">
        <v>
203</v>
      </c>
      <c r="H36" s="127">
        <v>
37</v>
      </c>
    </row>
    <row r="37" spans="1:8" ht="16.350000000000001" customHeight="1">
      <c r="A37" s="28" t="s">
        <v>
196</v>
      </c>
      <c r="B37" s="123">
        <v>
13</v>
      </c>
      <c r="C37" s="9"/>
      <c r="D37" s="28" t="s">
        <v>
198</v>
      </c>
      <c r="E37" s="127">
        <v>
96</v>
      </c>
      <c r="F37" s="9"/>
      <c r="G37" s="28" t="s">
        <v>
200</v>
      </c>
      <c r="H37" s="127">
        <v>
3</v>
      </c>
    </row>
    <row r="38" spans="1:8" ht="16.350000000000001" customHeight="1">
      <c r="A38" s="28" t="s">
        <v>
193</v>
      </c>
      <c r="B38" s="127">
        <v>
4</v>
      </c>
      <c r="C38" s="9"/>
      <c r="D38" s="28" t="s">
        <v>
195</v>
      </c>
      <c r="E38" s="127">
        <v>
9</v>
      </c>
      <c r="F38" s="9"/>
      <c r="G38" s="28" t="s">
        <v>
197</v>
      </c>
      <c r="H38" s="127">
        <v>
22</v>
      </c>
    </row>
    <row r="39" spans="1:8" ht="16.350000000000001" customHeight="1">
      <c r="A39" s="28" t="s">
        <v>
191</v>
      </c>
      <c r="B39" s="123">
        <v>
13</v>
      </c>
      <c r="C39" s="9"/>
      <c r="D39" s="28" t="s">
        <v>
192</v>
      </c>
      <c r="E39" s="127">
        <v>
703</v>
      </c>
      <c r="F39" s="9"/>
      <c r="G39" s="28" t="s">
        <v>
194</v>
      </c>
      <c r="H39" s="127">
        <v>
9</v>
      </c>
    </row>
    <row r="40" spans="1:8" ht="16.350000000000001" customHeight="1">
      <c r="A40" s="28" t="s">
        <v>
189</v>
      </c>
      <c r="B40" s="123">
        <v>
16</v>
      </c>
      <c r="C40" s="9"/>
      <c r="D40" s="28" t="s">
        <v>
190</v>
      </c>
      <c r="E40" s="127">
        <v>
28</v>
      </c>
      <c r="F40" s="9"/>
    </row>
    <row r="41" spans="1:8" ht="16.350000000000001" customHeight="1">
      <c r="A41" s="39" t="s">
        <v>
187</v>
      </c>
      <c r="B41" s="127">
        <v>
145</v>
      </c>
      <c r="C41" s="9"/>
      <c r="D41" s="95" t="s">
        <v>
459</v>
      </c>
      <c r="E41" s="127">
        <v>
41</v>
      </c>
      <c r="F41" s="26"/>
    </row>
    <row r="42" spans="1:8" ht="16.350000000000001" customHeight="1">
      <c r="A42" s="41" t="s">
        <v>
375</v>
      </c>
      <c r="B42" s="127">
        <v>
15</v>
      </c>
      <c r="C42" s="9"/>
      <c r="D42" s="40" t="s">
        <v>
188</v>
      </c>
      <c r="E42" s="123">
        <v>
7</v>
      </c>
      <c r="F42" s="26"/>
      <c r="G42" s="37"/>
      <c r="H42" s="135"/>
    </row>
    <row r="43" spans="1:8" ht="16.350000000000001" customHeight="1">
      <c r="A43" s="118" t="s">
        <v>
185</v>
      </c>
      <c r="B43" s="127">
        <v>
5</v>
      </c>
      <c r="C43" s="9"/>
      <c r="D43" s="28" t="s">
        <v>
186</v>
      </c>
      <c r="E43" s="127">
        <v>
30</v>
      </c>
      <c r="F43" s="9"/>
      <c r="G43" s="37"/>
      <c r="H43" s="135"/>
    </row>
    <row r="44" spans="1:8" ht="16.350000000000001" customHeight="1">
      <c r="B44" s="131"/>
      <c r="C44" s="9"/>
      <c r="F44" s="9"/>
      <c r="G44" s="37"/>
      <c r="H44" s="135"/>
    </row>
    <row r="45" spans="1:8" ht="16.350000000000001" customHeight="1">
      <c r="A45" s="38" t="s">
        <v>
461</v>
      </c>
      <c r="B45" s="131"/>
      <c r="C45" s="9"/>
      <c r="F45" s="9"/>
      <c r="G45" s="37"/>
      <c r="H45" s="135"/>
    </row>
    <row r="46" spans="1:8" ht="16.350000000000001" customHeight="1">
      <c r="A46" s="38" t="s">
        <v>
520</v>
      </c>
      <c r="B46" s="131"/>
      <c r="C46" s="9"/>
      <c r="F46" s="9"/>
      <c r="G46" s="37"/>
      <c r="H46" s="135"/>
    </row>
    <row r="47" spans="1:8" ht="16.350000000000001" customHeight="1">
      <c r="A47" s="38" t="s">
        <v>
514</v>
      </c>
      <c r="B47" s="131"/>
      <c r="C47" s="9"/>
      <c r="F47" s="9"/>
      <c r="G47" s="37"/>
      <c r="H47" s="135"/>
    </row>
    <row r="48" spans="1:8" ht="16.350000000000001" customHeight="1">
      <c r="A48" s="36" t="s">
        <v>
179</v>
      </c>
      <c r="B48" s="131"/>
      <c r="C48" s="9"/>
      <c r="F48" s="9"/>
      <c r="G48" s="35"/>
      <c r="H48" s="131"/>
    </row>
    <row r="49" spans="1:8" ht="16.350000000000001" customHeight="1">
      <c r="A49" s="2" t="s">
        <v>
178</v>
      </c>
      <c r="B49" s="131"/>
      <c r="C49" s="9"/>
      <c r="F49" s="9"/>
      <c r="H49" s="133" t="s">
        <v>
147</v>
      </c>
    </row>
    <row r="50" spans="1:8" ht="16.350000000000001" customHeight="1">
      <c r="C50" s="9"/>
      <c r="F50" s="9"/>
    </row>
  </sheetData>
  <mergeCells count="3">
    <mergeCell ref="F23:F24"/>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358"/>
  <sheetViews>
    <sheetView view="pageBreakPreview" zoomScaleNormal="140" zoomScaleSheetLayoutView="100" workbookViewId="0">
      <selection activeCell="B6" sqref="B6"/>
    </sheetView>
  </sheetViews>
  <sheetFormatPr defaultColWidth="1.125" defaultRowHeight="6.75" customHeight="1"/>
  <cols>
    <col min="1" max="16384" width="1.125" style="50"/>
  </cols>
  <sheetData>
    <row r="1" spans="1:203" s="1987" customFormat="1" ht="20.100000000000001" customHeight="1">
      <c r="A1" s="2162" t="str">
        <f>
HYPERLINK("#目次!A1","【目次に戻る】")</f>
        <v>
【目次に戻る】</v>
      </c>
      <c r="B1" s="2162"/>
      <c r="C1" s="2162"/>
      <c r="D1" s="2162"/>
      <c r="E1" s="2162"/>
      <c r="F1" s="2162"/>
      <c r="G1" s="2162"/>
      <c r="H1" s="2162"/>
      <c r="I1" s="2162"/>
      <c r="J1" s="2162"/>
      <c r="K1" s="2162"/>
      <c r="L1" s="2162"/>
      <c r="M1" s="2162"/>
      <c r="N1" s="2162"/>
      <c r="O1" s="2162"/>
      <c r="P1" s="2162"/>
      <c r="Q1" s="2162"/>
      <c r="R1" s="2162"/>
      <c r="S1" s="2162"/>
      <c r="T1" s="2162"/>
      <c r="U1" s="2162"/>
      <c r="V1" s="2162"/>
      <c r="W1" s="2162"/>
      <c r="X1" s="2162"/>
      <c r="Y1" s="2162"/>
      <c r="Z1" s="2162"/>
    </row>
    <row r="2" spans="1:203" s="1987" customFormat="1" ht="20.100000000000001" customHeight="1">
      <c r="A2" s="2162" t="str">
        <f>
HYPERLINK("#業務所管課別目次!A1","【業務所管課別目次に戻る】")</f>
        <v>
【業務所管課別目次に戻る】</v>
      </c>
      <c r="B2" s="2162"/>
      <c r="C2" s="2162"/>
      <c r="D2" s="2162"/>
      <c r="E2" s="2162"/>
      <c r="F2" s="2162"/>
      <c r="G2" s="2162"/>
      <c r="H2" s="2162"/>
      <c r="I2" s="2162"/>
      <c r="J2" s="2162"/>
      <c r="K2" s="2162"/>
      <c r="L2" s="2162"/>
      <c r="M2" s="2162"/>
      <c r="N2" s="2162"/>
      <c r="O2" s="2162"/>
      <c r="P2" s="2162"/>
      <c r="Q2" s="2162"/>
      <c r="R2" s="2162"/>
      <c r="S2" s="2162"/>
      <c r="T2" s="2162"/>
      <c r="U2" s="2162"/>
      <c r="V2" s="2162"/>
      <c r="W2" s="2162"/>
      <c r="X2" s="2162"/>
      <c r="Y2" s="2162"/>
      <c r="Z2" s="2162"/>
    </row>
    <row r="3" spans="1:203" ht="6.75" customHeight="1">
      <c r="A3" s="2119" t="s">
        <v>
510</v>
      </c>
      <c r="B3" s="2119"/>
      <c r="C3" s="2119"/>
      <c r="D3" s="2119"/>
      <c r="E3" s="2119"/>
      <c r="F3" s="2119"/>
      <c r="G3" s="2119"/>
      <c r="H3" s="2119"/>
      <c r="I3" s="2119"/>
      <c r="J3" s="2119"/>
      <c r="K3" s="2119"/>
      <c r="L3" s="2119"/>
      <c r="M3" s="2119"/>
      <c r="N3" s="2119"/>
      <c r="O3" s="2119"/>
      <c r="P3" s="2119"/>
      <c r="Q3" s="2119"/>
      <c r="R3" s="2119"/>
      <c r="S3" s="2119"/>
      <c r="T3" s="2119"/>
      <c r="U3" s="2119"/>
      <c r="V3" s="2119"/>
      <c r="W3" s="2119"/>
      <c r="X3" s="2119"/>
      <c r="Y3" s="2119"/>
      <c r="Z3" s="2119"/>
      <c r="AA3" s="2119"/>
      <c r="AB3" s="2119"/>
      <c r="AC3" s="2119"/>
      <c r="AD3" s="2119"/>
      <c r="AE3" s="2119"/>
      <c r="AF3" s="2119"/>
      <c r="AG3" s="2119"/>
      <c r="AH3" s="2119"/>
      <c r="AI3" s="2119"/>
      <c r="AJ3" s="2119"/>
      <c r="AK3" s="2119"/>
      <c r="AL3" s="2119"/>
      <c r="AM3" s="2119"/>
      <c r="AN3" s="2119"/>
      <c r="AO3" s="2119"/>
      <c r="AP3" s="2119"/>
      <c r="AQ3" s="2119"/>
      <c r="AR3" s="2119"/>
      <c r="AS3" s="2119"/>
      <c r="AT3" s="2119"/>
      <c r="AU3" s="2119"/>
      <c r="AV3" s="2119"/>
      <c r="AW3" s="2119"/>
      <c r="AX3" s="2119"/>
      <c r="AY3" s="2119"/>
      <c r="AZ3" s="2119"/>
      <c r="BA3" s="2119"/>
      <c r="BB3" s="2119"/>
      <c r="BC3" s="2119"/>
      <c r="BD3" s="2119"/>
      <c r="BE3" s="2119"/>
      <c r="BF3" s="2119"/>
      <c r="BG3" s="2119"/>
      <c r="BH3" s="2119"/>
      <c r="BI3" s="2119"/>
      <c r="BJ3" s="2119"/>
      <c r="BK3" s="2119"/>
      <c r="BL3" s="2119"/>
      <c r="BM3" s="2119"/>
      <c r="BN3" s="2119"/>
      <c r="BO3" s="2119"/>
      <c r="BP3" s="2119"/>
      <c r="BQ3" s="2119"/>
      <c r="BR3" s="2119"/>
      <c r="BS3" s="2119"/>
      <c r="BT3" s="2119"/>
      <c r="BU3" s="2119"/>
      <c r="BV3" s="2119"/>
      <c r="BW3" s="2119"/>
      <c r="BX3" s="2119"/>
      <c r="BY3" s="2119"/>
      <c r="BZ3" s="2119"/>
      <c r="CA3" s="2120" t="s">
        <v>
462</v>
      </c>
      <c r="CB3" s="2120"/>
      <c r="CC3" s="2120"/>
      <c r="CD3" s="2120"/>
      <c r="CE3" s="2120"/>
      <c r="CF3" s="2120"/>
      <c r="CG3" s="2120"/>
      <c r="CH3" s="2120"/>
      <c r="CI3" s="2120"/>
      <c r="CJ3" s="2120"/>
      <c r="CK3" s="2120"/>
      <c r="CL3" s="2120"/>
      <c r="CM3" s="2120"/>
      <c r="CN3" s="2120"/>
      <c r="CO3" s="2120"/>
      <c r="CP3" s="2120"/>
      <c r="CQ3" s="2120"/>
      <c r="CR3" s="2120"/>
      <c r="CS3" s="2120"/>
      <c r="CT3" s="2120"/>
      <c r="CU3" s="2120"/>
      <c r="CV3" s="2120"/>
      <c r="CW3" s="2120"/>
      <c r="CX3" s="2120"/>
      <c r="CY3" s="2120"/>
      <c r="CZ3" s="2120"/>
      <c r="DA3" s="2120"/>
      <c r="DB3" s="2120"/>
      <c r="DC3" s="2120"/>
      <c r="DD3" s="2120"/>
      <c r="DE3" s="2120"/>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row>
    <row r="4" spans="1:203" ht="6.75" customHeight="1">
      <c r="A4" s="2119"/>
      <c r="B4" s="2119"/>
      <c r="C4" s="2119"/>
      <c r="D4" s="2119"/>
      <c r="E4" s="2119"/>
      <c r="F4" s="2119"/>
      <c r="G4" s="2119"/>
      <c r="H4" s="2119"/>
      <c r="I4" s="2119"/>
      <c r="J4" s="2119"/>
      <c r="K4" s="2119"/>
      <c r="L4" s="2119"/>
      <c r="M4" s="2119"/>
      <c r="N4" s="2119"/>
      <c r="O4" s="2119"/>
      <c r="P4" s="2119"/>
      <c r="Q4" s="2119"/>
      <c r="R4" s="2119"/>
      <c r="S4" s="2119"/>
      <c r="T4" s="2119"/>
      <c r="U4" s="2119"/>
      <c r="V4" s="2119"/>
      <c r="W4" s="2119"/>
      <c r="X4" s="2119"/>
      <c r="Y4" s="2119"/>
      <c r="Z4" s="2119"/>
      <c r="AA4" s="2119"/>
      <c r="AB4" s="2119"/>
      <c r="AC4" s="2119"/>
      <c r="AD4" s="2119"/>
      <c r="AE4" s="2119"/>
      <c r="AF4" s="2119"/>
      <c r="AG4" s="2119"/>
      <c r="AH4" s="2119"/>
      <c r="AI4" s="2119"/>
      <c r="AJ4" s="2119"/>
      <c r="AK4" s="2119"/>
      <c r="AL4" s="2119"/>
      <c r="AM4" s="2119"/>
      <c r="AN4" s="2119"/>
      <c r="AO4" s="2119"/>
      <c r="AP4" s="2119"/>
      <c r="AQ4" s="2119"/>
      <c r="AR4" s="2119"/>
      <c r="AS4" s="2119"/>
      <c r="AT4" s="2119"/>
      <c r="AU4" s="2119"/>
      <c r="AV4" s="2119"/>
      <c r="AW4" s="2119"/>
      <c r="AX4" s="2119"/>
      <c r="AY4" s="2119"/>
      <c r="AZ4" s="2119"/>
      <c r="BA4" s="2119"/>
      <c r="BB4" s="2119"/>
      <c r="BC4" s="2119"/>
      <c r="BD4" s="2119"/>
      <c r="BE4" s="2119"/>
      <c r="BF4" s="2119"/>
      <c r="BG4" s="2119"/>
      <c r="BH4" s="2119"/>
      <c r="BI4" s="2119"/>
      <c r="BJ4" s="2119"/>
      <c r="BK4" s="2119"/>
      <c r="BL4" s="2119"/>
      <c r="BM4" s="2119"/>
      <c r="BN4" s="2119"/>
      <c r="BO4" s="2119"/>
      <c r="BP4" s="2119"/>
      <c r="BQ4" s="2119"/>
      <c r="BR4" s="2119"/>
      <c r="BS4" s="2119"/>
      <c r="BT4" s="2119"/>
      <c r="BU4" s="2119"/>
      <c r="BV4" s="2119"/>
      <c r="BW4" s="2119"/>
      <c r="BX4" s="2119"/>
      <c r="BY4" s="2119"/>
      <c r="BZ4" s="2119"/>
      <c r="CA4" s="2120"/>
      <c r="CB4" s="2120"/>
      <c r="CC4" s="2120"/>
      <c r="CD4" s="2120"/>
      <c r="CE4" s="2120"/>
      <c r="CF4" s="2120"/>
      <c r="CG4" s="2120"/>
      <c r="CH4" s="2120"/>
      <c r="CI4" s="2120"/>
      <c r="CJ4" s="2120"/>
      <c r="CK4" s="2120"/>
      <c r="CL4" s="2120"/>
      <c r="CM4" s="2120"/>
      <c r="CN4" s="2120"/>
      <c r="CO4" s="2120"/>
      <c r="CP4" s="2120"/>
      <c r="CQ4" s="2120"/>
      <c r="CR4" s="2120"/>
      <c r="CS4" s="2120"/>
      <c r="CT4" s="2120"/>
      <c r="CU4" s="2120"/>
      <c r="CV4" s="2120"/>
      <c r="CW4" s="2120"/>
      <c r="CX4" s="2120"/>
      <c r="CY4" s="2120"/>
      <c r="CZ4" s="2120"/>
      <c r="DA4" s="2120"/>
      <c r="DB4" s="2120"/>
      <c r="DC4" s="2120"/>
      <c r="DD4" s="2120"/>
      <c r="DE4" s="2120"/>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row>
    <row r="5" spans="1:203" ht="6.75" customHeight="1">
      <c r="A5" s="2119"/>
      <c r="B5" s="2119"/>
      <c r="C5" s="2119"/>
      <c r="D5" s="2119"/>
      <c r="E5" s="2119"/>
      <c r="F5" s="2119"/>
      <c r="G5" s="2119"/>
      <c r="H5" s="2119"/>
      <c r="I5" s="2119"/>
      <c r="J5" s="2119"/>
      <c r="K5" s="2119"/>
      <c r="L5" s="2119"/>
      <c r="M5" s="2119"/>
      <c r="N5" s="2119"/>
      <c r="O5" s="2119"/>
      <c r="P5" s="2119"/>
      <c r="Q5" s="2119"/>
      <c r="R5" s="2119"/>
      <c r="S5" s="2119"/>
      <c r="T5" s="2119"/>
      <c r="U5" s="2119"/>
      <c r="V5" s="2119"/>
      <c r="W5" s="2119"/>
      <c r="X5" s="2119"/>
      <c r="Y5" s="2119"/>
      <c r="Z5" s="2119"/>
      <c r="AA5" s="2119"/>
      <c r="AB5" s="2119"/>
      <c r="AC5" s="2119"/>
      <c r="AD5" s="2119"/>
      <c r="AE5" s="2119"/>
      <c r="AF5" s="2119"/>
      <c r="AG5" s="2119"/>
      <c r="AH5" s="2119"/>
      <c r="AI5" s="2119"/>
      <c r="AJ5" s="2119"/>
      <c r="AK5" s="2119"/>
      <c r="AL5" s="2119"/>
      <c r="AM5" s="2119"/>
      <c r="AN5" s="2119"/>
      <c r="AO5" s="2119"/>
      <c r="AP5" s="2119"/>
      <c r="AQ5" s="2119"/>
      <c r="AR5" s="2119"/>
      <c r="AS5" s="2119"/>
      <c r="AT5" s="2119"/>
      <c r="AU5" s="2119"/>
      <c r="AV5" s="2119"/>
      <c r="AW5" s="2119"/>
      <c r="AX5" s="2119"/>
      <c r="AY5" s="2119"/>
      <c r="AZ5" s="2119"/>
      <c r="BA5" s="2119"/>
      <c r="BB5" s="2119"/>
      <c r="BC5" s="2119"/>
      <c r="BD5" s="2119"/>
      <c r="BE5" s="2119"/>
      <c r="BF5" s="2119"/>
      <c r="BG5" s="2119"/>
      <c r="BH5" s="2119"/>
      <c r="BI5" s="2119"/>
      <c r="BJ5" s="2119"/>
      <c r="BK5" s="2119"/>
      <c r="BL5" s="2119"/>
      <c r="BM5" s="2119"/>
      <c r="BN5" s="2119"/>
      <c r="BO5" s="2119"/>
      <c r="BP5" s="2119"/>
      <c r="BQ5" s="2119"/>
      <c r="BR5" s="2119"/>
      <c r="BS5" s="2119"/>
      <c r="BT5" s="2119"/>
      <c r="BU5" s="2119"/>
      <c r="BV5" s="2119"/>
      <c r="BW5" s="2119"/>
      <c r="BX5" s="2119"/>
      <c r="BY5" s="2119"/>
      <c r="BZ5" s="2119"/>
      <c r="CA5" s="2120"/>
      <c r="CB5" s="2120"/>
      <c r="CC5" s="2120"/>
      <c r="CD5" s="2120"/>
      <c r="CE5" s="2120"/>
      <c r="CF5" s="2120"/>
      <c r="CG5" s="2120"/>
      <c r="CH5" s="2120"/>
      <c r="CI5" s="2120"/>
      <c r="CJ5" s="2120"/>
      <c r="CK5" s="2120"/>
      <c r="CL5" s="2120"/>
      <c r="CM5" s="2120"/>
      <c r="CN5" s="2120"/>
      <c r="CO5" s="2120"/>
      <c r="CP5" s="2120"/>
      <c r="CQ5" s="2120"/>
      <c r="CR5" s="2120"/>
      <c r="CS5" s="2120"/>
      <c r="CT5" s="2120"/>
      <c r="CU5" s="2120"/>
      <c r="CV5" s="2120"/>
      <c r="CW5" s="2120"/>
      <c r="CX5" s="2120"/>
      <c r="CY5" s="2120"/>
      <c r="CZ5" s="2120"/>
      <c r="DA5" s="2120"/>
      <c r="DB5" s="2120"/>
      <c r="DC5" s="2120"/>
      <c r="DD5" s="2120"/>
      <c r="DE5" s="2120"/>
    </row>
    <row r="7" spans="1:203" ht="6.75" customHeight="1">
      <c r="B7" s="2121" t="s">
        <v>
433</v>
      </c>
      <c r="C7" s="2121"/>
      <c r="D7" s="2121"/>
      <c r="E7" s="2121"/>
      <c r="F7" s="2121"/>
      <c r="G7" s="145"/>
      <c r="H7" s="146"/>
      <c r="I7" s="2123" t="s">
        <v>
432</v>
      </c>
      <c r="J7" s="2123"/>
      <c r="K7" s="2123"/>
      <c r="L7" s="2123"/>
      <c r="M7" s="2123"/>
      <c r="N7" s="2123"/>
      <c r="O7" s="2123"/>
      <c r="P7" s="2123"/>
      <c r="Q7" s="2123"/>
      <c r="R7" s="146"/>
      <c r="S7" s="146"/>
      <c r="T7" s="146"/>
      <c r="U7" s="146"/>
      <c r="W7" s="2124" t="s">
        <v>
431</v>
      </c>
      <c r="X7" s="2124"/>
      <c r="Y7" s="2124"/>
      <c r="Z7" s="2124"/>
      <c r="AA7" s="2124"/>
      <c r="AB7" s="2124"/>
      <c r="AC7" s="2124"/>
      <c r="AD7" s="2124"/>
      <c r="AE7" s="2124"/>
      <c r="AF7" s="2121"/>
      <c r="AG7" s="55"/>
      <c r="AH7" s="55"/>
      <c r="AI7" s="55"/>
      <c r="AJ7" s="55"/>
      <c r="AK7" s="55"/>
      <c r="AL7" s="138"/>
      <c r="AM7" s="51"/>
      <c r="AN7" s="2125" t="s">
        <v>
430</v>
      </c>
      <c r="AO7" s="2125"/>
      <c r="AP7" s="2125"/>
      <c r="AQ7" s="2125"/>
      <c r="AR7" s="2125"/>
      <c r="AS7" s="2125"/>
      <c r="AT7" s="2125"/>
      <c r="AU7" s="2125"/>
      <c r="AV7" s="2125"/>
      <c r="AW7" s="2125"/>
      <c r="AX7" s="147"/>
      <c r="AY7" s="146"/>
      <c r="AZ7" s="146"/>
      <c r="BA7" s="146"/>
      <c r="BB7" s="146"/>
      <c r="BD7" s="2125" t="s">
        <v>
463</v>
      </c>
      <c r="BE7" s="2125"/>
      <c r="BF7" s="2125"/>
      <c r="BG7" s="2125"/>
      <c r="BH7" s="2125"/>
      <c r="BI7" s="2125"/>
      <c r="BJ7" s="2125"/>
      <c r="BK7" s="2125"/>
      <c r="BL7" s="2125"/>
      <c r="BM7" s="2125"/>
      <c r="BN7" s="2125"/>
      <c r="BO7" s="2125"/>
      <c r="BP7" s="2125"/>
      <c r="BQ7" s="2125"/>
      <c r="BR7" s="2125"/>
      <c r="BS7" s="2125"/>
      <c r="BT7" s="2125"/>
      <c r="BU7" s="2125"/>
      <c r="BV7" s="2125"/>
      <c r="BW7" s="2125"/>
      <c r="BX7" s="2125"/>
      <c r="BY7" s="2125"/>
      <c r="BZ7" s="2125"/>
      <c r="CA7" s="2125"/>
      <c r="CB7" s="2125"/>
      <c r="CC7" s="2125"/>
      <c r="CD7" s="2125"/>
      <c r="CE7" s="2125"/>
      <c r="CF7" s="2125"/>
      <c r="CG7" s="2125"/>
      <c r="CH7" s="2125"/>
      <c r="CI7" s="2125"/>
      <c r="CJ7" s="2125"/>
      <c r="CK7" s="2125"/>
      <c r="CL7" s="2125"/>
      <c r="CM7" s="2125"/>
      <c r="CN7" s="2125"/>
      <c r="CO7" s="2125"/>
      <c r="CP7" s="2125"/>
      <c r="CQ7" s="2125"/>
      <c r="CR7" s="2125"/>
      <c r="CS7" s="2125"/>
      <c r="CT7" s="2125"/>
      <c r="CU7" s="2125"/>
      <c r="CV7" s="2125"/>
      <c r="CW7" s="2125"/>
      <c r="CX7" s="2125"/>
      <c r="CY7" s="2125"/>
      <c r="CZ7" s="2125"/>
      <c r="DA7" s="2125"/>
      <c r="DB7" s="2125"/>
      <c r="DC7" s="137"/>
      <c r="DD7" s="137"/>
      <c r="DE7" s="137"/>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row>
    <row r="8" spans="1:203" ht="6.75" customHeight="1">
      <c r="B8" s="2121"/>
      <c r="C8" s="2121"/>
      <c r="D8" s="2121"/>
      <c r="E8" s="2121"/>
      <c r="F8" s="2121"/>
      <c r="G8" s="148"/>
      <c r="H8" s="149"/>
      <c r="I8" s="2123"/>
      <c r="J8" s="2123"/>
      <c r="K8" s="2123"/>
      <c r="L8" s="2123"/>
      <c r="M8" s="2123"/>
      <c r="N8" s="2123"/>
      <c r="O8" s="2123"/>
      <c r="P8" s="2123"/>
      <c r="Q8" s="2123"/>
      <c r="T8" s="150"/>
      <c r="U8" s="151"/>
      <c r="W8" s="2124"/>
      <c r="X8" s="2124"/>
      <c r="Y8" s="2124"/>
      <c r="Z8" s="2124"/>
      <c r="AA8" s="2124"/>
      <c r="AB8" s="2124"/>
      <c r="AC8" s="2124"/>
      <c r="AD8" s="2124"/>
      <c r="AE8" s="2124"/>
      <c r="AF8" s="2121"/>
      <c r="AG8" s="138"/>
      <c r="AH8" s="138"/>
      <c r="AI8" s="138"/>
      <c r="AJ8" s="137"/>
      <c r="AK8" s="152"/>
      <c r="AL8" s="54"/>
      <c r="AM8" s="51"/>
      <c r="AN8" s="2125"/>
      <c r="AO8" s="2125"/>
      <c r="AP8" s="2125"/>
      <c r="AQ8" s="2125"/>
      <c r="AR8" s="2125"/>
      <c r="AS8" s="2125"/>
      <c r="AT8" s="2125"/>
      <c r="AU8" s="2125"/>
      <c r="AV8" s="2125"/>
      <c r="AW8" s="2125"/>
      <c r="AX8" s="153"/>
      <c r="BC8" s="137"/>
      <c r="BD8" s="2125"/>
      <c r="BE8" s="2125"/>
      <c r="BF8" s="2125"/>
      <c r="BG8" s="2125"/>
      <c r="BH8" s="2125"/>
      <c r="BI8" s="2125"/>
      <c r="BJ8" s="2125"/>
      <c r="BK8" s="2125"/>
      <c r="BL8" s="2125"/>
      <c r="BM8" s="2125"/>
      <c r="BN8" s="2125"/>
      <c r="BO8" s="2125"/>
      <c r="BP8" s="2125"/>
      <c r="BQ8" s="2125"/>
      <c r="BR8" s="2125"/>
      <c r="BS8" s="2125"/>
      <c r="BT8" s="2125"/>
      <c r="BU8" s="2125"/>
      <c r="BV8" s="2125"/>
      <c r="BW8" s="2125"/>
      <c r="BX8" s="2125"/>
      <c r="BY8" s="2125"/>
      <c r="BZ8" s="2125"/>
      <c r="CA8" s="2125"/>
      <c r="CB8" s="2125"/>
      <c r="CC8" s="2125"/>
      <c r="CD8" s="2125"/>
      <c r="CE8" s="2125"/>
      <c r="CF8" s="2125"/>
      <c r="CG8" s="2125"/>
      <c r="CH8" s="2125"/>
      <c r="CI8" s="2125"/>
      <c r="CJ8" s="2125"/>
      <c r="CK8" s="2125"/>
      <c r="CL8" s="2125"/>
      <c r="CM8" s="2125"/>
      <c r="CN8" s="2125"/>
      <c r="CO8" s="2125"/>
      <c r="CP8" s="2125"/>
      <c r="CQ8" s="2125"/>
      <c r="CR8" s="2125"/>
      <c r="CS8" s="2125"/>
      <c r="CT8" s="2125"/>
      <c r="CU8" s="2125"/>
      <c r="CV8" s="2125"/>
      <c r="CW8" s="2125"/>
      <c r="CX8" s="2125"/>
      <c r="CY8" s="2125"/>
      <c r="CZ8" s="2125"/>
      <c r="DA8" s="2125"/>
      <c r="DB8" s="2125"/>
      <c r="DC8" s="137"/>
      <c r="DD8" s="137"/>
      <c r="DE8" s="137"/>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row>
    <row r="9" spans="1:203" ht="6.75" customHeight="1">
      <c r="B9" s="137"/>
      <c r="C9" s="137"/>
      <c r="D9" s="137"/>
      <c r="E9" s="137"/>
      <c r="F9" s="137"/>
      <c r="G9" s="148"/>
      <c r="H9" s="51"/>
      <c r="I9" s="154"/>
      <c r="J9" s="154"/>
      <c r="K9" s="154"/>
      <c r="L9" s="154"/>
      <c r="M9" s="154"/>
      <c r="N9" s="154"/>
      <c r="O9" s="154"/>
      <c r="P9" s="154"/>
      <c r="Q9" s="154"/>
      <c r="T9" s="150"/>
      <c r="U9" s="150"/>
      <c r="W9" s="138"/>
      <c r="X9" s="138"/>
      <c r="Y9" s="138"/>
      <c r="Z9" s="138"/>
      <c r="AA9" s="138"/>
      <c r="AB9" s="138"/>
      <c r="AC9" s="138"/>
      <c r="AD9" s="138"/>
      <c r="AE9" s="138"/>
      <c r="AF9" s="137"/>
      <c r="AG9" s="138"/>
      <c r="AH9" s="138"/>
      <c r="AI9" s="138"/>
      <c r="AJ9" s="137"/>
      <c r="AK9" s="155"/>
      <c r="AL9" s="138"/>
      <c r="AM9" s="51"/>
      <c r="AN9" s="153"/>
      <c r="AO9" s="153"/>
      <c r="AP9" s="153"/>
      <c r="AQ9" s="153"/>
      <c r="AR9" s="153"/>
      <c r="AS9" s="153"/>
      <c r="AT9" s="153"/>
      <c r="AU9" s="153"/>
      <c r="AV9" s="153"/>
      <c r="AW9" s="153"/>
      <c r="AX9" s="153"/>
      <c r="BC9" s="137"/>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37"/>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row>
    <row r="10" spans="1:203" ht="6.75" customHeight="1">
      <c r="B10" s="137"/>
      <c r="C10" s="137"/>
      <c r="D10" s="137"/>
      <c r="E10" s="137"/>
      <c r="F10" s="137"/>
      <c r="G10" s="148"/>
      <c r="H10" s="51"/>
      <c r="I10" s="154"/>
      <c r="J10" s="154"/>
      <c r="K10" s="154"/>
      <c r="L10" s="154"/>
      <c r="M10" s="154"/>
      <c r="N10" s="154"/>
      <c r="O10" s="154"/>
      <c r="P10" s="154"/>
      <c r="Q10" s="154"/>
      <c r="T10" s="150"/>
      <c r="U10" s="150"/>
      <c r="W10" s="2127" t="s">
        <v>
429</v>
      </c>
      <c r="X10" s="2127"/>
      <c r="Y10" s="2127"/>
      <c r="Z10" s="2127"/>
      <c r="AA10" s="2127"/>
      <c r="AB10" s="2127"/>
      <c r="AC10" s="2127"/>
      <c r="AD10" s="2127"/>
      <c r="AE10" s="2127"/>
      <c r="AF10" s="2127"/>
      <c r="AG10" s="138"/>
      <c r="AH10" s="138"/>
      <c r="AI10" s="138"/>
      <c r="AJ10" s="137"/>
      <c r="AK10" s="155"/>
      <c r="AL10" s="138"/>
      <c r="AM10" s="51"/>
      <c r="AN10" s="2125" t="s">
        <v>
428</v>
      </c>
      <c r="AO10" s="2125"/>
      <c r="AP10" s="2125"/>
      <c r="AQ10" s="2125"/>
      <c r="AR10" s="2125"/>
      <c r="AS10" s="2125"/>
      <c r="AT10" s="2125"/>
      <c r="AU10" s="2125"/>
      <c r="AV10" s="2125"/>
      <c r="AW10" s="2125"/>
      <c r="AX10" s="2125"/>
      <c r="AY10" s="2125"/>
      <c r="AZ10" s="2125"/>
      <c r="BA10" s="2125"/>
      <c r="BB10" s="2125"/>
      <c r="BC10" s="2125"/>
      <c r="BD10" s="2125"/>
      <c r="BE10" s="2125"/>
      <c r="BF10" s="2125"/>
      <c r="BG10" s="2125"/>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37"/>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row>
    <row r="11" spans="1:203" ht="6.75" customHeight="1">
      <c r="B11" s="137"/>
      <c r="C11" s="137"/>
      <c r="D11" s="137"/>
      <c r="E11" s="137"/>
      <c r="F11" s="137"/>
      <c r="G11" s="148"/>
      <c r="H11" s="51"/>
      <c r="I11" s="154"/>
      <c r="J11" s="154"/>
      <c r="K11" s="154"/>
      <c r="L11" s="154"/>
      <c r="M11" s="154"/>
      <c r="N11" s="154"/>
      <c r="O11" s="154"/>
      <c r="P11" s="154"/>
      <c r="Q11" s="154"/>
      <c r="T11" s="150"/>
      <c r="U11" s="149"/>
      <c r="W11" s="2127"/>
      <c r="X11" s="2127"/>
      <c r="Y11" s="2127"/>
      <c r="Z11" s="2127"/>
      <c r="AA11" s="2127"/>
      <c r="AB11" s="2127"/>
      <c r="AC11" s="2127"/>
      <c r="AD11" s="2127"/>
      <c r="AE11" s="2127"/>
      <c r="AF11" s="2127"/>
      <c r="AG11" s="138"/>
      <c r="AH11" s="138"/>
      <c r="AI11" s="138"/>
      <c r="AJ11" s="137"/>
      <c r="AK11" s="152"/>
      <c r="AL11" s="54"/>
      <c r="AM11" s="51"/>
      <c r="AN11" s="2125"/>
      <c r="AO11" s="2125"/>
      <c r="AP11" s="2125"/>
      <c r="AQ11" s="2125"/>
      <c r="AR11" s="2125"/>
      <c r="AS11" s="2125"/>
      <c r="AT11" s="2125"/>
      <c r="AU11" s="2125"/>
      <c r="AV11" s="2125"/>
      <c r="AW11" s="2125"/>
      <c r="AX11" s="2125"/>
      <c r="AY11" s="2125"/>
      <c r="AZ11" s="2125"/>
      <c r="BA11" s="2125"/>
      <c r="BB11" s="2125"/>
      <c r="BC11" s="2125"/>
      <c r="BD11" s="2125"/>
      <c r="BE11" s="2125"/>
      <c r="BF11" s="2125"/>
      <c r="BG11" s="2125"/>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37"/>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row>
    <row r="12" spans="1:203" ht="6.75" customHeight="1">
      <c r="H12" s="51"/>
      <c r="T12" s="150"/>
      <c r="U12" s="51"/>
      <c r="V12" s="51"/>
      <c r="W12" s="2127"/>
      <c r="X12" s="2127"/>
      <c r="Y12" s="2127"/>
      <c r="Z12" s="2127"/>
      <c r="AA12" s="2127"/>
      <c r="AB12" s="2127"/>
      <c r="AC12" s="2127"/>
      <c r="AD12" s="2127"/>
      <c r="AE12" s="2127"/>
      <c r="AF12" s="2127"/>
      <c r="AK12" s="150"/>
      <c r="AL12" s="51"/>
      <c r="AN12" s="137"/>
      <c r="AO12" s="137"/>
      <c r="AP12" s="137"/>
      <c r="AQ12" s="137"/>
      <c r="AR12" s="137"/>
      <c r="AS12" s="137"/>
      <c r="AT12" s="137"/>
      <c r="AU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row>
    <row r="13" spans="1:203" ht="6.75" customHeight="1">
      <c r="H13" s="51"/>
      <c r="T13" s="150"/>
      <c r="U13" s="51"/>
      <c r="V13" s="51"/>
      <c r="W13" s="2127"/>
      <c r="X13" s="2127"/>
      <c r="Y13" s="2127"/>
      <c r="Z13" s="2127"/>
      <c r="AA13" s="2127"/>
      <c r="AB13" s="2127"/>
      <c r="AC13" s="2127"/>
      <c r="AD13" s="2127"/>
      <c r="AE13" s="2127"/>
      <c r="AF13" s="2127"/>
      <c r="AK13" s="156"/>
      <c r="AL13" s="146"/>
      <c r="AN13" s="2121" t="s">
        <v>
427</v>
      </c>
      <c r="AO13" s="2121"/>
      <c r="AP13" s="2121"/>
      <c r="AQ13" s="2121"/>
      <c r="AR13" s="2121"/>
      <c r="AS13" s="2121"/>
      <c r="AT13" s="2121"/>
      <c r="AU13" s="2121"/>
      <c r="AV13" s="2121"/>
      <c r="AW13" s="2121"/>
      <c r="AX13" s="2121"/>
      <c r="AY13" s="2121"/>
      <c r="AZ13" s="2121"/>
      <c r="BA13" s="2121"/>
      <c r="BB13" s="2121"/>
      <c r="BC13" s="2121"/>
      <c r="BD13" s="2121"/>
      <c r="BE13" s="2121"/>
      <c r="BF13" s="2121"/>
      <c r="BG13" s="2121"/>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row>
    <row r="14" spans="1:203" ht="6.75" customHeight="1">
      <c r="H14" s="51"/>
      <c r="T14" s="150"/>
      <c r="U14" s="51"/>
      <c r="V14" s="51"/>
      <c r="W14" s="2127"/>
      <c r="X14" s="2127"/>
      <c r="Y14" s="2127"/>
      <c r="Z14" s="2127"/>
      <c r="AA14" s="2127"/>
      <c r="AB14" s="2127"/>
      <c r="AC14" s="2127"/>
      <c r="AD14" s="2127"/>
      <c r="AE14" s="2127"/>
      <c r="AF14" s="2127"/>
      <c r="AK14" s="151"/>
      <c r="AL14" s="51"/>
      <c r="AN14" s="2121"/>
      <c r="AO14" s="2121"/>
      <c r="AP14" s="2121"/>
      <c r="AQ14" s="2121"/>
      <c r="AR14" s="2121"/>
      <c r="AS14" s="2121"/>
      <c r="AT14" s="2121"/>
      <c r="AU14" s="2121"/>
      <c r="AV14" s="2121"/>
      <c r="AW14" s="2121"/>
      <c r="AX14" s="2121"/>
      <c r="AY14" s="2121"/>
      <c r="AZ14" s="2121"/>
      <c r="BA14" s="2121"/>
      <c r="BB14" s="2121"/>
      <c r="BC14" s="2121"/>
      <c r="BD14" s="2121"/>
      <c r="BE14" s="2121"/>
      <c r="BF14" s="2121"/>
      <c r="BG14" s="2121"/>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row>
    <row r="15" spans="1:203" ht="6.75" customHeight="1">
      <c r="H15" s="51"/>
      <c r="T15" s="150"/>
      <c r="U15" s="51"/>
      <c r="V15" s="51"/>
      <c r="W15" s="2127"/>
      <c r="X15" s="2127"/>
      <c r="Y15" s="2127"/>
      <c r="Z15" s="2127"/>
      <c r="AA15" s="2127"/>
      <c r="AB15" s="2127"/>
      <c r="AC15" s="2127"/>
      <c r="AD15" s="2127"/>
      <c r="AE15" s="2127"/>
      <c r="AF15" s="2127"/>
      <c r="AK15" s="150"/>
      <c r="AL15" s="51"/>
      <c r="AN15" s="137"/>
      <c r="AO15" s="137"/>
      <c r="AP15" s="137"/>
      <c r="AQ15" s="137"/>
      <c r="AR15" s="137"/>
      <c r="AS15" s="137"/>
      <c r="AT15" s="137"/>
      <c r="AU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row>
    <row r="16" spans="1:203" ht="6.75" customHeight="1">
      <c r="H16" s="51"/>
      <c r="T16" s="150"/>
      <c r="U16" s="51"/>
      <c r="V16" s="51"/>
      <c r="W16" s="2127"/>
      <c r="X16" s="2127"/>
      <c r="Y16" s="2127"/>
      <c r="Z16" s="2127"/>
      <c r="AA16" s="2127"/>
      <c r="AB16" s="2127"/>
      <c r="AC16" s="2127"/>
      <c r="AD16" s="2127"/>
      <c r="AE16" s="2127"/>
      <c r="AF16" s="2127"/>
      <c r="AK16" s="156"/>
      <c r="AL16" s="146"/>
      <c r="AN16" s="2121" t="s">
        <v>
464</v>
      </c>
      <c r="AO16" s="2121"/>
      <c r="AP16" s="2121"/>
      <c r="AQ16" s="2121"/>
      <c r="AR16" s="2121"/>
      <c r="AS16" s="2121"/>
      <c r="AT16" s="2121"/>
      <c r="AU16" s="2121"/>
      <c r="AV16" s="2121"/>
      <c r="AW16" s="2121"/>
      <c r="AX16" s="2126"/>
      <c r="AY16" s="2126"/>
      <c r="AZ16" s="2126"/>
      <c r="BA16" s="2126"/>
      <c r="BB16" s="2126"/>
      <c r="BC16" s="2126"/>
      <c r="BD16" s="2126"/>
      <c r="BE16" s="2126"/>
      <c r="BF16" s="2126"/>
      <c r="BG16" s="2126"/>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row>
    <row r="17" spans="2:196" ht="6.75" customHeight="1">
      <c r="H17" s="51"/>
      <c r="T17" s="150"/>
      <c r="U17" s="51"/>
      <c r="V17" s="51"/>
      <c r="W17" s="2128" t="s">
        <v>
289</v>
      </c>
      <c r="X17" s="2128"/>
      <c r="Y17" s="2128"/>
      <c r="Z17" s="2128"/>
      <c r="AA17" s="2128"/>
      <c r="AB17" s="2128"/>
      <c r="AC17" s="2128"/>
      <c r="AD17" s="2128"/>
      <c r="AE17" s="2128"/>
      <c r="AF17" s="2128"/>
      <c r="AG17" s="2128"/>
      <c r="AH17" s="2128"/>
      <c r="AK17" s="151"/>
      <c r="AL17" s="51"/>
      <c r="AN17" s="2121"/>
      <c r="AO17" s="2121"/>
      <c r="AP17" s="2121"/>
      <c r="AQ17" s="2121"/>
      <c r="AR17" s="2121"/>
      <c r="AS17" s="2121"/>
      <c r="AT17" s="2121"/>
      <c r="AU17" s="2121"/>
      <c r="AV17" s="2121"/>
      <c r="AW17" s="2121"/>
      <c r="AX17" s="2126"/>
      <c r="AY17" s="2126"/>
      <c r="AZ17" s="2126"/>
      <c r="BA17" s="2126"/>
      <c r="BB17" s="2126"/>
      <c r="BC17" s="2126"/>
      <c r="BD17" s="2126"/>
      <c r="BE17" s="2126"/>
      <c r="BF17" s="2126"/>
      <c r="BG17" s="2126"/>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row>
    <row r="18" spans="2:196" ht="6.75" customHeight="1">
      <c r="B18" s="137"/>
      <c r="C18" s="137"/>
      <c r="D18" s="137"/>
      <c r="E18" s="137"/>
      <c r="F18" s="137"/>
      <c r="G18" s="148"/>
      <c r="H18" s="51"/>
      <c r="I18" s="154"/>
      <c r="J18" s="154"/>
      <c r="K18" s="154"/>
      <c r="L18" s="154"/>
      <c r="M18" s="154"/>
      <c r="N18" s="154"/>
      <c r="O18" s="154"/>
      <c r="P18" s="154"/>
      <c r="Q18" s="154"/>
      <c r="T18" s="150"/>
      <c r="U18" s="51"/>
      <c r="V18" s="51"/>
      <c r="W18" s="2128"/>
      <c r="X18" s="2128"/>
      <c r="Y18" s="2128"/>
      <c r="Z18" s="2128"/>
      <c r="AA18" s="2128"/>
      <c r="AB18" s="2128"/>
      <c r="AC18" s="2128"/>
      <c r="AD18" s="2128"/>
      <c r="AE18" s="2128"/>
      <c r="AF18" s="2128"/>
      <c r="AG18" s="2128"/>
      <c r="AH18" s="2128"/>
      <c r="AI18" s="138"/>
      <c r="AJ18" s="137"/>
      <c r="AK18" s="155"/>
      <c r="AL18" s="138"/>
      <c r="AM18" s="51"/>
      <c r="AN18" s="137"/>
      <c r="AO18" s="137"/>
      <c r="AP18" s="137"/>
      <c r="AQ18" s="137"/>
      <c r="AR18" s="137"/>
      <c r="AS18" s="137"/>
      <c r="AT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row>
    <row r="19" spans="2:196" ht="6.75" customHeight="1">
      <c r="B19" s="137"/>
      <c r="C19" s="137"/>
      <c r="D19" s="137"/>
      <c r="E19" s="137"/>
      <c r="F19" s="137"/>
      <c r="G19" s="148"/>
      <c r="H19" s="51"/>
      <c r="I19" s="154"/>
      <c r="J19" s="154"/>
      <c r="K19" s="154"/>
      <c r="L19" s="154"/>
      <c r="M19" s="154"/>
      <c r="N19" s="154"/>
      <c r="O19" s="154"/>
      <c r="P19" s="154"/>
      <c r="Q19" s="154"/>
      <c r="T19" s="150"/>
      <c r="U19" s="51"/>
      <c r="V19" s="51"/>
      <c r="W19" s="157"/>
      <c r="X19" s="157"/>
      <c r="Y19" s="157"/>
      <c r="Z19" s="157"/>
      <c r="AA19" s="157"/>
      <c r="AB19" s="157"/>
      <c r="AC19" s="157"/>
      <c r="AD19" s="157"/>
      <c r="AE19" s="157"/>
      <c r="AF19" s="157"/>
      <c r="AG19" s="157"/>
      <c r="AH19" s="157"/>
      <c r="AI19" s="138"/>
      <c r="AJ19" s="137"/>
      <c r="AK19" s="155"/>
      <c r="AL19" s="138"/>
      <c r="AM19" s="51"/>
      <c r="AN19" s="2125" t="s">
        <v>
426</v>
      </c>
      <c r="AO19" s="2125"/>
      <c r="AP19" s="2125"/>
      <c r="AQ19" s="2125"/>
      <c r="AR19" s="2125"/>
      <c r="AS19" s="2125"/>
      <c r="AT19" s="2125"/>
      <c r="AU19" s="2125"/>
      <c r="AV19" s="2125"/>
      <c r="AW19" s="2125"/>
      <c r="AX19" s="2125"/>
      <c r="AY19" s="2125"/>
      <c r="AZ19" s="2125"/>
      <c r="BA19" s="2125"/>
      <c r="BB19" s="2125"/>
      <c r="BC19" s="2125"/>
      <c r="BD19" s="2125"/>
      <c r="BE19" s="2125"/>
      <c r="BF19" s="2125"/>
      <c r="BG19" s="2125"/>
      <c r="BH19" s="2125"/>
      <c r="BI19" s="2125"/>
      <c r="BJ19" s="2125"/>
      <c r="BK19" s="2125"/>
      <c r="BL19" s="2125"/>
      <c r="BM19" s="2125"/>
      <c r="BN19" s="2125"/>
      <c r="BO19" s="2125"/>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3"/>
      <c r="DC19" s="137"/>
      <c r="DD19" s="137"/>
      <c r="DE19" s="137"/>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row>
    <row r="20" spans="2:196" ht="6.75" customHeight="1">
      <c r="B20" s="137"/>
      <c r="C20" s="137"/>
      <c r="D20" s="137"/>
      <c r="H20" s="51"/>
      <c r="T20" s="150"/>
      <c r="U20" s="51"/>
      <c r="V20" s="51"/>
      <c r="W20" s="2127" t="s">
        <v>
465</v>
      </c>
      <c r="X20" s="2127"/>
      <c r="Y20" s="2127"/>
      <c r="Z20" s="2127"/>
      <c r="AA20" s="2127"/>
      <c r="AB20" s="2127"/>
      <c r="AC20" s="2127"/>
      <c r="AD20" s="2127"/>
      <c r="AE20" s="2127"/>
      <c r="AF20" s="2127"/>
      <c r="AG20" s="157"/>
      <c r="AH20" s="157"/>
      <c r="AI20" s="138"/>
      <c r="AJ20" s="137"/>
      <c r="AK20" s="152"/>
      <c r="AL20" s="54"/>
      <c r="AM20" s="51"/>
      <c r="AN20" s="2125"/>
      <c r="AO20" s="2125"/>
      <c r="AP20" s="2125"/>
      <c r="AQ20" s="2125"/>
      <c r="AR20" s="2125"/>
      <c r="AS20" s="2125"/>
      <c r="AT20" s="2125"/>
      <c r="AU20" s="2125"/>
      <c r="AV20" s="2125"/>
      <c r="AW20" s="2125"/>
      <c r="AX20" s="2125"/>
      <c r="AY20" s="2125"/>
      <c r="AZ20" s="2125"/>
      <c r="BA20" s="2125"/>
      <c r="BB20" s="2125"/>
      <c r="BC20" s="2125"/>
      <c r="BD20" s="2125"/>
      <c r="BE20" s="2125"/>
      <c r="BF20" s="2125"/>
      <c r="BG20" s="2125"/>
      <c r="BH20" s="2125"/>
      <c r="BI20" s="2125"/>
      <c r="BJ20" s="2125"/>
      <c r="BK20" s="2125"/>
      <c r="BL20" s="2125"/>
      <c r="BM20" s="2125"/>
      <c r="BN20" s="2125"/>
      <c r="BO20" s="2125"/>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37"/>
      <c r="DD20" s="137"/>
      <c r="DE20" s="137"/>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row>
    <row r="21" spans="2:196" ht="6.75" customHeight="1">
      <c r="B21" s="137"/>
      <c r="C21" s="137"/>
      <c r="D21" s="137"/>
      <c r="H21" s="51"/>
      <c r="T21" s="150"/>
      <c r="U21" s="51"/>
      <c r="V21" s="51"/>
      <c r="W21" s="2127"/>
      <c r="X21" s="2127"/>
      <c r="Y21" s="2127"/>
      <c r="Z21" s="2127"/>
      <c r="AA21" s="2127"/>
      <c r="AB21" s="2127"/>
      <c r="AC21" s="2127"/>
      <c r="AD21" s="2127"/>
      <c r="AE21" s="2127"/>
      <c r="AF21" s="2127"/>
      <c r="AG21" s="157"/>
      <c r="AH21" s="157"/>
      <c r="AI21" s="138"/>
      <c r="AJ21" s="137"/>
      <c r="AK21" s="155"/>
      <c r="AL21" s="138"/>
      <c r="AM21" s="51"/>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37"/>
      <c r="DD21" s="137"/>
      <c r="DE21" s="137"/>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row>
    <row r="22" spans="2:196" ht="6.75" customHeight="1">
      <c r="B22" s="137"/>
      <c r="C22" s="137"/>
      <c r="D22" s="137"/>
      <c r="H22" s="51"/>
      <c r="T22" s="150"/>
      <c r="U22" s="51"/>
      <c r="V22" s="51"/>
      <c r="W22" s="2127"/>
      <c r="X22" s="2127"/>
      <c r="Y22" s="2127"/>
      <c r="Z22" s="2127"/>
      <c r="AA22" s="2127"/>
      <c r="AB22" s="2127"/>
      <c r="AC22" s="2127"/>
      <c r="AD22" s="2127"/>
      <c r="AE22" s="2127"/>
      <c r="AF22" s="2127"/>
      <c r="AG22" s="157"/>
      <c r="AH22" s="157"/>
      <c r="AI22" s="138"/>
      <c r="AJ22" s="137"/>
      <c r="AK22" s="155"/>
      <c r="AL22" s="138"/>
      <c r="AM22" s="51"/>
      <c r="AN22" s="2125" t="s">
        <v>
466</v>
      </c>
      <c r="AO22" s="2125"/>
      <c r="AP22" s="2125"/>
      <c r="AQ22" s="2125"/>
      <c r="AR22" s="2125"/>
      <c r="AS22" s="2125"/>
      <c r="AT22" s="2125"/>
      <c r="AU22" s="2125"/>
      <c r="AV22" s="2125"/>
      <c r="AW22" s="2125"/>
      <c r="AX22" s="2125"/>
      <c r="AY22" s="2125"/>
      <c r="AZ22" s="2125"/>
      <c r="BA22" s="2125"/>
      <c r="BB22" s="2125"/>
      <c r="BC22" s="2125"/>
      <c r="BD22" s="2125"/>
      <c r="BE22" s="2125"/>
      <c r="BF22" s="2125"/>
      <c r="BG22" s="2125"/>
      <c r="BH22" s="2125"/>
      <c r="BI22" s="2125"/>
      <c r="BJ22" s="2125"/>
      <c r="BK22" s="2125"/>
      <c r="BL22" s="2125"/>
      <c r="BM22" s="2125"/>
      <c r="BN22" s="2125"/>
      <c r="BO22" s="2125"/>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37"/>
      <c r="DD22" s="137"/>
      <c r="DE22" s="137"/>
    </row>
    <row r="23" spans="2:196" ht="6.75" customHeight="1">
      <c r="B23" s="137"/>
      <c r="C23" s="137"/>
      <c r="D23" s="137"/>
      <c r="H23" s="51"/>
      <c r="T23" s="150"/>
      <c r="U23" s="51"/>
      <c r="V23" s="51"/>
      <c r="W23" s="2127"/>
      <c r="X23" s="2127"/>
      <c r="Y23" s="2127"/>
      <c r="Z23" s="2127"/>
      <c r="AA23" s="2127"/>
      <c r="AB23" s="2127"/>
      <c r="AC23" s="2127"/>
      <c r="AD23" s="2127"/>
      <c r="AE23" s="2127"/>
      <c r="AF23" s="2127"/>
      <c r="AG23" s="157"/>
      <c r="AH23" s="157"/>
      <c r="AI23" s="138"/>
      <c r="AJ23" s="137"/>
      <c r="AK23" s="152"/>
      <c r="AL23" s="54"/>
      <c r="AM23" s="51"/>
      <c r="AN23" s="2125"/>
      <c r="AO23" s="2125"/>
      <c r="AP23" s="2125"/>
      <c r="AQ23" s="2125"/>
      <c r="AR23" s="2125"/>
      <c r="AS23" s="2125"/>
      <c r="AT23" s="2125"/>
      <c r="AU23" s="2125"/>
      <c r="AV23" s="2125"/>
      <c r="AW23" s="2125"/>
      <c r="AX23" s="2125"/>
      <c r="AY23" s="2125"/>
      <c r="AZ23" s="2125"/>
      <c r="BA23" s="2125"/>
      <c r="BB23" s="2125"/>
      <c r="BC23" s="2125"/>
      <c r="BD23" s="2125"/>
      <c r="BE23" s="2125"/>
      <c r="BF23" s="2125"/>
      <c r="BG23" s="2125"/>
      <c r="BH23" s="2125"/>
      <c r="BI23" s="2125"/>
      <c r="BJ23" s="2125"/>
      <c r="BK23" s="2125"/>
      <c r="BL23" s="2125"/>
      <c r="BM23" s="2125"/>
      <c r="BN23" s="2125"/>
      <c r="BO23" s="2125"/>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37"/>
      <c r="DD23" s="137"/>
      <c r="DE23" s="137"/>
    </row>
    <row r="24" spans="2:196" ht="6.75" customHeight="1">
      <c r="B24" s="137"/>
      <c r="C24" s="137"/>
      <c r="D24" s="137"/>
      <c r="H24" s="51"/>
      <c r="T24" s="150"/>
      <c r="U24" s="51"/>
      <c r="V24" s="51"/>
      <c r="W24" s="2127"/>
      <c r="X24" s="2127"/>
      <c r="Y24" s="2127"/>
      <c r="Z24" s="2127"/>
      <c r="AA24" s="2127"/>
      <c r="AB24" s="2127"/>
      <c r="AC24" s="2127"/>
      <c r="AD24" s="2127"/>
      <c r="AE24" s="2127"/>
      <c r="AF24" s="2127"/>
      <c r="AG24" s="138"/>
      <c r="AH24" s="138"/>
      <c r="AI24" s="138"/>
      <c r="AJ24" s="137"/>
      <c r="AK24" s="155"/>
      <c r="AL24" s="138"/>
      <c r="AM24" s="51"/>
      <c r="AN24" s="137"/>
      <c r="AO24" s="137"/>
      <c r="AP24" s="137"/>
      <c r="AQ24" s="137"/>
      <c r="AR24" s="137"/>
      <c r="AS24" s="137"/>
      <c r="AT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row>
    <row r="25" spans="2:196" ht="6.75" customHeight="1">
      <c r="H25" s="51"/>
      <c r="T25" s="150"/>
      <c r="U25" s="51"/>
      <c r="W25" s="2128" t="s">
        <v>
467</v>
      </c>
      <c r="X25" s="2128"/>
      <c r="Y25" s="2128"/>
      <c r="Z25" s="2128"/>
      <c r="AA25" s="2128"/>
      <c r="AB25" s="2128"/>
      <c r="AC25" s="2128"/>
      <c r="AD25" s="2128"/>
      <c r="AE25" s="2128"/>
      <c r="AF25" s="2128"/>
      <c r="AG25" s="2128"/>
      <c r="AH25" s="2128"/>
      <c r="AK25" s="156"/>
      <c r="AL25" s="146"/>
      <c r="AM25" s="51"/>
      <c r="AN25" s="2121" t="s">
        <v>
425</v>
      </c>
      <c r="AO25" s="2121"/>
      <c r="AP25" s="2121"/>
      <c r="AQ25" s="2121"/>
      <c r="AR25" s="2121"/>
      <c r="AS25" s="2121"/>
      <c r="AT25" s="2121"/>
      <c r="AU25" s="146"/>
      <c r="AV25" s="146"/>
      <c r="AW25" s="146"/>
      <c r="AX25" s="146"/>
      <c r="AY25" s="146"/>
      <c r="AZ25" s="146"/>
      <c r="BA25" s="146"/>
      <c r="BB25" s="146"/>
      <c r="BD25" s="2125" t="s">
        <v>
424</v>
      </c>
      <c r="BE25" s="2125"/>
      <c r="BF25" s="2125"/>
      <c r="BG25" s="2125"/>
      <c r="BH25" s="2125"/>
      <c r="BI25" s="2125"/>
      <c r="BJ25" s="2125"/>
      <c r="BK25" s="2125"/>
      <c r="BL25" s="2125"/>
      <c r="BM25" s="2125"/>
      <c r="BN25" s="2125"/>
      <c r="BO25" s="2125"/>
      <c r="BP25" s="2125"/>
      <c r="BQ25" s="2125"/>
      <c r="BR25" s="2125"/>
      <c r="BS25" s="2125"/>
      <c r="BT25" s="2125"/>
      <c r="BU25" s="2125"/>
      <c r="BV25" s="2125"/>
      <c r="BW25" s="2125"/>
      <c r="BX25" s="2125"/>
      <c r="BY25" s="2125"/>
      <c r="BZ25" s="2125"/>
      <c r="CA25" s="2125"/>
      <c r="CB25" s="2125"/>
      <c r="CC25" s="2125"/>
      <c r="CD25" s="2125"/>
      <c r="CE25" s="2125"/>
      <c r="CF25" s="2125"/>
      <c r="CG25" s="2125"/>
      <c r="CH25" s="2125"/>
      <c r="CI25" s="2125"/>
      <c r="CJ25" s="2125"/>
      <c r="CK25" s="2125"/>
      <c r="CL25" s="2125"/>
      <c r="CM25" s="2125"/>
      <c r="CN25" s="2125"/>
      <c r="CO25" s="2125"/>
      <c r="CP25" s="2125"/>
      <c r="CQ25" s="2125"/>
      <c r="CR25" s="2125"/>
      <c r="CS25" s="2125"/>
      <c r="CT25" s="2125"/>
      <c r="CU25" s="2125"/>
      <c r="CV25" s="2125"/>
      <c r="CW25" s="2125"/>
      <c r="CX25" s="2125"/>
      <c r="CY25" s="2125"/>
      <c r="CZ25" s="2125"/>
      <c r="DA25" s="2125"/>
      <c r="DB25" s="2125"/>
    </row>
    <row r="26" spans="2:196" ht="6.75" customHeight="1">
      <c r="H26" s="51"/>
      <c r="T26" s="150"/>
      <c r="U26" s="51"/>
      <c r="W26" s="2128"/>
      <c r="X26" s="2128"/>
      <c r="Y26" s="2128"/>
      <c r="Z26" s="2128"/>
      <c r="AA26" s="2128"/>
      <c r="AB26" s="2128"/>
      <c r="AC26" s="2128"/>
      <c r="AD26" s="2128"/>
      <c r="AE26" s="2128"/>
      <c r="AF26" s="2128"/>
      <c r="AG26" s="2128"/>
      <c r="AH26" s="2128"/>
      <c r="AK26" s="152"/>
      <c r="AL26" s="138"/>
      <c r="AM26" s="51"/>
      <c r="AN26" s="2121"/>
      <c r="AO26" s="2121"/>
      <c r="AP26" s="2121"/>
      <c r="AQ26" s="2121"/>
      <c r="AR26" s="2121"/>
      <c r="AS26" s="2121"/>
      <c r="AT26" s="2121"/>
      <c r="BC26" s="137"/>
      <c r="BD26" s="2125"/>
      <c r="BE26" s="2125"/>
      <c r="BF26" s="2125"/>
      <c r="BG26" s="2125"/>
      <c r="BH26" s="2125"/>
      <c r="BI26" s="2125"/>
      <c r="BJ26" s="2125"/>
      <c r="BK26" s="2125"/>
      <c r="BL26" s="2125"/>
      <c r="BM26" s="2125"/>
      <c r="BN26" s="2125"/>
      <c r="BO26" s="2125"/>
      <c r="BP26" s="2125"/>
      <c r="BQ26" s="2125"/>
      <c r="BR26" s="2125"/>
      <c r="BS26" s="2125"/>
      <c r="BT26" s="2125"/>
      <c r="BU26" s="2125"/>
      <c r="BV26" s="2125"/>
      <c r="BW26" s="2125"/>
      <c r="BX26" s="2125"/>
      <c r="BY26" s="2125"/>
      <c r="BZ26" s="2125"/>
      <c r="CA26" s="2125"/>
      <c r="CB26" s="2125"/>
      <c r="CC26" s="2125"/>
      <c r="CD26" s="2125"/>
      <c r="CE26" s="2125"/>
      <c r="CF26" s="2125"/>
      <c r="CG26" s="2125"/>
      <c r="CH26" s="2125"/>
      <c r="CI26" s="2125"/>
      <c r="CJ26" s="2125"/>
      <c r="CK26" s="2125"/>
      <c r="CL26" s="2125"/>
      <c r="CM26" s="2125"/>
      <c r="CN26" s="2125"/>
      <c r="CO26" s="2125"/>
      <c r="CP26" s="2125"/>
      <c r="CQ26" s="2125"/>
      <c r="CR26" s="2125"/>
      <c r="CS26" s="2125"/>
      <c r="CT26" s="2125"/>
      <c r="CU26" s="2125"/>
      <c r="CV26" s="2125"/>
      <c r="CW26" s="2125"/>
      <c r="CX26" s="2125"/>
      <c r="CY26" s="2125"/>
      <c r="CZ26" s="2125"/>
      <c r="DA26" s="2125"/>
      <c r="DB26" s="2125"/>
    </row>
    <row r="27" spans="2:196" ht="6.75" customHeight="1">
      <c r="H27" s="51"/>
      <c r="T27" s="150"/>
      <c r="U27" s="51"/>
      <c r="AK27" s="150"/>
      <c r="AL27" s="51"/>
      <c r="AM27" s="51"/>
    </row>
    <row r="28" spans="2:196" ht="6.75" customHeight="1">
      <c r="H28" s="51"/>
      <c r="T28" s="150"/>
      <c r="U28" s="51"/>
      <c r="AK28" s="156"/>
      <c r="AL28" s="146"/>
      <c r="AM28" s="51"/>
      <c r="AN28" s="2125" t="s">
        <v>
468</v>
      </c>
      <c r="AO28" s="2125"/>
      <c r="AP28" s="2125"/>
      <c r="AQ28" s="2125"/>
      <c r="AR28" s="2125"/>
      <c r="AS28" s="2125"/>
      <c r="AT28" s="2125"/>
      <c r="AU28" s="2125"/>
      <c r="AV28" s="2125"/>
      <c r="AW28" s="2125"/>
      <c r="AX28" s="2125"/>
      <c r="AY28" s="2125"/>
      <c r="AZ28" s="2125"/>
      <c r="BA28" s="2125"/>
      <c r="BB28" s="2125"/>
      <c r="BD28" s="137"/>
      <c r="BE28" s="137"/>
      <c r="BF28" s="137"/>
      <c r="BG28" s="2125" t="s">
        <v>
469</v>
      </c>
      <c r="BH28" s="2125"/>
      <c r="BI28" s="2125"/>
      <c r="BJ28" s="2125"/>
      <c r="BK28" s="2125"/>
      <c r="BL28" s="2125"/>
      <c r="BM28" s="2125"/>
      <c r="BN28" s="2125"/>
      <c r="BO28" s="2125"/>
      <c r="BP28" s="2125"/>
      <c r="BQ28" s="2125"/>
      <c r="BR28" s="2125"/>
      <c r="BS28" s="2125"/>
      <c r="BT28" s="2125"/>
      <c r="BU28" s="2125"/>
      <c r="BV28" s="2125"/>
      <c r="BW28" s="2125"/>
      <c r="BX28" s="2125"/>
      <c r="BY28" s="2125"/>
      <c r="BZ28" s="2125"/>
      <c r="CA28" s="2125"/>
      <c r="CB28" s="2125"/>
      <c r="CC28" s="2125"/>
      <c r="CD28" s="2125"/>
      <c r="CE28" s="2125"/>
      <c r="CF28" s="2125"/>
      <c r="CG28" s="2125"/>
      <c r="CH28" s="2125"/>
      <c r="CI28" s="2125"/>
      <c r="CJ28" s="2125"/>
      <c r="CK28" s="2125"/>
      <c r="CL28" s="2125"/>
      <c r="CM28" s="2125"/>
      <c r="CN28" s="2125"/>
      <c r="CO28" s="2125"/>
      <c r="CP28" s="2125"/>
      <c r="CQ28" s="2125"/>
      <c r="CR28" s="2125"/>
      <c r="CS28" s="2125"/>
      <c r="CT28" s="2125"/>
      <c r="CU28" s="2125"/>
      <c r="CV28" s="2125"/>
      <c r="CW28" s="2125"/>
      <c r="CX28" s="2125"/>
      <c r="CY28" s="2125"/>
      <c r="CZ28" s="2125"/>
      <c r="DA28" s="2125"/>
      <c r="DB28" s="2125"/>
      <c r="DC28" s="137"/>
      <c r="DD28" s="137"/>
      <c r="DE28" s="137"/>
    </row>
    <row r="29" spans="2:196" ht="6.75" customHeight="1">
      <c r="H29" s="51"/>
      <c r="T29" s="150"/>
      <c r="U29" s="51"/>
      <c r="AK29" s="149"/>
      <c r="AN29" s="2125"/>
      <c r="AO29" s="2125"/>
      <c r="AP29" s="2125"/>
      <c r="AQ29" s="2125"/>
      <c r="AR29" s="2125"/>
      <c r="AS29" s="2125"/>
      <c r="AT29" s="2125"/>
      <c r="AU29" s="2125"/>
      <c r="AV29" s="2125"/>
      <c r="AW29" s="2125"/>
      <c r="AX29" s="2125"/>
      <c r="AY29" s="2125"/>
      <c r="AZ29" s="2125"/>
      <c r="BA29" s="2125"/>
      <c r="BB29" s="2125"/>
      <c r="BC29" s="54"/>
      <c r="BD29" s="54"/>
      <c r="BE29" s="54"/>
      <c r="BF29" s="137"/>
      <c r="BG29" s="2125"/>
      <c r="BH29" s="2125"/>
      <c r="BI29" s="2125"/>
      <c r="BJ29" s="2125"/>
      <c r="BK29" s="2125"/>
      <c r="BL29" s="2125"/>
      <c r="BM29" s="2125"/>
      <c r="BN29" s="2125"/>
      <c r="BO29" s="2125"/>
      <c r="BP29" s="2125"/>
      <c r="BQ29" s="2125"/>
      <c r="BR29" s="2125"/>
      <c r="BS29" s="2125"/>
      <c r="BT29" s="2125"/>
      <c r="BU29" s="2125"/>
      <c r="BV29" s="2125"/>
      <c r="BW29" s="2125"/>
      <c r="BX29" s="2125"/>
      <c r="BY29" s="2125"/>
      <c r="BZ29" s="2125"/>
      <c r="CA29" s="2125"/>
      <c r="CB29" s="2125"/>
      <c r="CC29" s="2125"/>
      <c r="CD29" s="2125"/>
      <c r="CE29" s="2125"/>
      <c r="CF29" s="2125"/>
      <c r="CG29" s="2125"/>
      <c r="CH29" s="2125"/>
      <c r="CI29" s="2125"/>
      <c r="CJ29" s="2125"/>
      <c r="CK29" s="2125"/>
      <c r="CL29" s="2125"/>
      <c r="CM29" s="2125"/>
      <c r="CN29" s="2125"/>
      <c r="CO29" s="2125"/>
      <c r="CP29" s="2125"/>
      <c r="CQ29" s="2125"/>
      <c r="CR29" s="2125"/>
      <c r="CS29" s="2125"/>
      <c r="CT29" s="2125"/>
      <c r="CU29" s="2125"/>
      <c r="CV29" s="2125"/>
      <c r="CW29" s="2125"/>
      <c r="CX29" s="2125"/>
      <c r="CY29" s="2125"/>
      <c r="CZ29" s="2125"/>
      <c r="DA29" s="2125"/>
      <c r="DB29" s="2125"/>
      <c r="DC29" s="137"/>
      <c r="DD29" s="137"/>
      <c r="DE29" s="137"/>
    </row>
    <row r="30" spans="2:196" ht="6.75" customHeight="1">
      <c r="T30" s="150"/>
      <c r="U30" s="51"/>
    </row>
    <row r="31" spans="2:196" ht="6.75" customHeight="1">
      <c r="T31" s="156"/>
      <c r="U31" s="146"/>
      <c r="W31" s="2121" t="s">
        <v>
423</v>
      </c>
      <c r="X31" s="2121"/>
      <c r="Y31" s="2121"/>
      <c r="Z31" s="2121"/>
      <c r="AA31" s="2121"/>
      <c r="AB31" s="2121"/>
      <c r="AC31" s="2121"/>
      <c r="AD31" s="146"/>
      <c r="AE31" s="146"/>
      <c r="AF31" s="146"/>
      <c r="AG31" s="146"/>
      <c r="AH31" s="146"/>
      <c r="AI31" s="146"/>
      <c r="AJ31" s="146"/>
      <c r="AK31" s="146"/>
      <c r="AL31" s="146"/>
      <c r="AN31" s="2121" t="s">
        <v>
422</v>
      </c>
      <c r="AO31" s="2121"/>
      <c r="AP31" s="2121"/>
      <c r="AQ31" s="2121"/>
      <c r="AR31" s="2121"/>
      <c r="AS31" s="2121"/>
      <c r="AT31" s="2121"/>
      <c r="AU31" s="146"/>
      <c r="AV31" s="146"/>
      <c r="AW31" s="146"/>
      <c r="AX31" s="146"/>
      <c r="AY31" s="146"/>
      <c r="AZ31" s="146"/>
      <c r="BA31" s="146"/>
      <c r="BB31" s="146"/>
      <c r="BD31" s="2121" t="s">
        <v>
421</v>
      </c>
      <c r="BE31" s="2121"/>
      <c r="BF31" s="2121"/>
      <c r="BG31" s="2121"/>
      <c r="BH31" s="2121"/>
      <c r="BI31" s="2121"/>
      <c r="BJ31" s="2121"/>
      <c r="BK31" s="2121"/>
      <c r="BL31" s="2121"/>
      <c r="BM31" s="2121"/>
      <c r="BN31" s="2121"/>
      <c r="BO31" s="2121"/>
      <c r="BP31" s="2121"/>
      <c r="BQ31" s="2121"/>
      <c r="BR31" s="2121"/>
      <c r="BS31" s="2121"/>
      <c r="BT31" s="2121"/>
      <c r="BU31" s="2121"/>
      <c r="BV31" s="2121"/>
      <c r="BW31" s="2121"/>
      <c r="BX31" s="2121"/>
      <c r="BY31" s="2121"/>
      <c r="BZ31" s="2121"/>
      <c r="CA31" s="2121"/>
      <c r="CB31" s="2121"/>
      <c r="CC31" s="2121"/>
      <c r="CD31" s="2121"/>
      <c r="CE31" s="2121"/>
      <c r="CF31" s="2121"/>
      <c r="CG31" s="2121"/>
      <c r="CH31" s="2121"/>
      <c r="CI31" s="2121"/>
      <c r="CJ31" s="2121"/>
      <c r="CK31" s="2121"/>
      <c r="CL31" s="2121"/>
      <c r="CM31" s="2121"/>
      <c r="CN31" s="2121"/>
      <c r="CO31" s="2121"/>
      <c r="CP31" s="2121"/>
      <c r="CQ31" s="2121"/>
      <c r="CR31" s="2121"/>
      <c r="CS31" s="2121"/>
      <c r="CT31" s="2121"/>
      <c r="CU31" s="2121"/>
      <c r="CV31" s="2121"/>
      <c r="CW31" s="2121"/>
      <c r="CX31" s="2121"/>
      <c r="CY31" s="2121"/>
      <c r="CZ31" s="2121"/>
      <c r="DA31" s="2121"/>
      <c r="DB31" s="2121"/>
      <c r="DC31" s="137"/>
      <c r="DD31" s="137"/>
      <c r="DE31" s="137"/>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row>
    <row r="32" spans="2:196" ht="6.75" customHeight="1">
      <c r="T32" s="150"/>
      <c r="U32" s="151"/>
      <c r="W32" s="2121"/>
      <c r="X32" s="2121"/>
      <c r="Y32" s="2121"/>
      <c r="Z32" s="2121"/>
      <c r="AA32" s="2121"/>
      <c r="AB32" s="2121"/>
      <c r="AC32" s="2121"/>
      <c r="AK32" s="151"/>
      <c r="AL32" s="51"/>
      <c r="AN32" s="2121"/>
      <c r="AO32" s="2121"/>
      <c r="AP32" s="2121"/>
      <c r="AQ32" s="2121"/>
      <c r="AR32" s="2121"/>
      <c r="AS32" s="2121"/>
      <c r="AT32" s="2121"/>
      <c r="BD32" s="2121"/>
      <c r="BE32" s="2121"/>
      <c r="BF32" s="2121"/>
      <c r="BG32" s="2121"/>
      <c r="BH32" s="2121"/>
      <c r="BI32" s="2121"/>
      <c r="BJ32" s="2121"/>
      <c r="BK32" s="2121"/>
      <c r="BL32" s="2121"/>
      <c r="BM32" s="2121"/>
      <c r="BN32" s="2121"/>
      <c r="BO32" s="2121"/>
      <c r="BP32" s="2121"/>
      <c r="BQ32" s="2121"/>
      <c r="BR32" s="2121"/>
      <c r="BS32" s="2121"/>
      <c r="BT32" s="2121"/>
      <c r="BU32" s="2121"/>
      <c r="BV32" s="2121"/>
      <c r="BW32" s="2121"/>
      <c r="BX32" s="2121"/>
      <c r="BY32" s="2121"/>
      <c r="BZ32" s="2121"/>
      <c r="CA32" s="2121"/>
      <c r="CB32" s="2121"/>
      <c r="CC32" s="2121"/>
      <c r="CD32" s="2121"/>
      <c r="CE32" s="2121"/>
      <c r="CF32" s="2121"/>
      <c r="CG32" s="2121"/>
      <c r="CH32" s="2121"/>
      <c r="CI32" s="2121"/>
      <c r="CJ32" s="2121"/>
      <c r="CK32" s="2121"/>
      <c r="CL32" s="2121"/>
      <c r="CM32" s="2121"/>
      <c r="CN32" s="2121"/>
      <c r="CO32" s="2121"/>
      <c r="CP32" s="2121"/>
      <c r="CQ32" s="2121"/>
      <c r="CR32" s="2121"/>
      <c r="CS32" s="2121"/>
      <c r="CT32" s="2121"/>
      <c r="CU32" s="2121"/>
      <c r="CV32" s="2121"/>
      <c r="CW32" s="2121"/>
      <c r="CX32" s="2121"/>
      <c r="CY32" s="2121"/>
      <c r="CZ32" s="2121"/>
      <c r="DA32" s="2121"/>
      <c r="DB32" s="2121"/>
      <c r="DC32" s="137"/>
      <c r="DD32" s="137"/>
      <c r="DE32" s="137"/>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row>
    <row r="33" spans="8:159" ht="6.75" customHeight="1">
      <c r="T33" s="150"/>
      <c r="U33" s="150"/>
      <c r="W33" s="137"/>
      <c r="X33" s="137"/>
      <c r="Y33" s="137"/>
      <c r="Z33" s="137"/>
      <c r="AA33" s="137"/>
      <c r="AB33" s="137"/>
      <c r="AC33" s="137"/>
      <c r="AK33" s="150"/>
      <c r="AL33" s="51"/>
      <c r="AN33" s="137"/>
      <c r="AO33" s="137"/>
      <c r="AP33" s="137"/>
      <c r="AQ33" s="137"/>
      <c r="AR33" s="137"/>
      <c r="AS33" s="137"/>
      <c r="AT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row>
    <row r="34" spans="8:159" ht="6.75" customHeight="1">
      <c r="T34" s="150"/>
      <c r="U34" s="156"/>
      <c r="W34" s="2137" t="s">
        <v>
470</v>
      </c>
      <c r="X34" s="2137"/>
      <c r="Y34" s="2137"/>
      <c r="Z34" s="2137"/>
      <c r="AA34" s="2137"/>
      <c r="AB34" s="2137"/>
      <c r="AC34" s="2137"/>
      <c r="AD34" s="2137"/>
      <c r="AE34" s="2137"/>
      <c r="AF34" s="2137"/>
      <c r="AG34" s="2137"/>
      <c r="AK34" s="150"/>
      <c r="AL34" s="51"/>
      <c r="AN34" s="2125" t="s">
        <v>
471</v>
      </c>
      <c r="AO34" s="2125"/>
      <c r="AP34" s="2125"/>
      <c r="AQ34" s="2125"/>
      <c r="AR34" s="2125"/>
      <c r="AS34" s="2125"/>
      <c r="AT34" s="2125"/>
      <c r="AU34" s="2125"/>
      <c r="AV34" s="2125"/>
      <c r="AW34" s="2125"/>
      <c r="AX34" s="2125"/>
      <c r="AY34" s="2125"/>
      <c r="AZ34" s="2125"/>
      <c r="BA34" s="2125"/>
      <c r="BB34" s="2125"/>
      <c r="BC34" s="2125"/>
      <c r="BD34" s="2125"/>
      <c r="BE34" s="2125"/>
      <c r="BF34" s="2125"/>
      <c r="BG34" s="2125"/>
      <c r="BH34" s="2125"/>
      <c r="BI34" s="2125"/>
      <c r="BJ34" s="2125"/>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7"/>
      <c r="DD34" s="137"/>
      <c r="DE34" s="137"/>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row>
    <row r="35" spans="8:159" ht="6.75" customHeight="1">
      <c r="T35" s="150"/>
      <c r="U35" s="51"/>
      <c r="W35" s="2137"/>
      <c r="X35" s="2137"/>
      <c r="Y35" s="2137"/>
      <c r="Z35" s="2137"/>
      <c r="AA35" s="2137"/>
      <c r="AB35" s="2137"/>
      <c r="AC35" s="2137"/>
      <c r="AD35" s="2137"/>
      <c r="AE35" s="2137"/>
      <c r="AF35" s="2137"/>
      <c r="AG35" s="2137"/>
      <c r="AK35" s="151"/>
      <c r="AL35" s="149"/>
      <c r="AN35" s="2125"/>
      <c r="AO35" s="2125"/>
      <c r="AP35" s="2125"/>
      <c r="AQ35" s="2125"/>
      <c r="AR35" s="2125"/>
      <c r="AS35" s="2125"/>
      <c r="AT35" s="2125"/>
      <c r="AU35" s="2125"/>
      <c r="AV35" s="2125"/>
      <c r="AW35" s="2125"/>
      <c r="AX35" s="2125"/>
      <c r="AY35" s="2125"/>
      <c r="AZ35" s="2125"/>
      <c r="BA35" s="2125"/>
      <c r="BB35" s="2125"/>
      <c r="BC35" s="2125"/>
      <c r="BD35" s="2125"/>
      <c r="BE35" s="2125"/>
      <c r="BF35" s="2125"/>
      <c r="BG35" s="2125"/>
      <c r="BH35" s="2125"/>
      <c r="BI35" s="2125"/>
      <c r="BJ35" s="2125"/>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7"/>
      <c r="DD35" s="137"/>
      <c r="DE35" s="137"/>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row>
    <row r="36" spans="8:159" ht="6.75" customHeight="1">
      <c r="T36" s="150"/>
      <c r="U36" s="51"/>
      <c r="W36" s="2137"/>
      <c r="X36" s="2137"/>
      <c r="Y36" s="2137"/>
      <c r="Z36" s="2137"/>
      <c r="AA36" s="2137"/>
      <c r="AB36" s="2137"/>
      <c r="AC36" s="2137"/>
      <c r="AD36" s="2137"/>
      <c r="AE36" s="2137"/>
      <c r="AF36" s="2137"/>
      <c r="AG36" s="2137"/>
      <c r="AK36" s="150"/>
      <c r="AL36" s="51"/>
      <c r="AN36" s="153"/>
      <c r="AO36" s="153"/>
      <c r="AP36" s="153"/>
      <c r="AQ36" s="153"/>
      <c r="AR36" s="153"/>
      <c r="AS36" s="153"/>
      <c r="AT36" s="153"/>
      <c r="AU36" s="153"/>
      <c r="AV36" s="153"/>
      <c r="AW36" s="153"/>
      <c r="AX36" s="153"/>
      <c r="AY36" s="153"/>
      <c r="AZ36" s="153"/>
      <c r="BA36" s="153"/>
      <c r="BB36" s="153"/>
      <c r="BC36" s="153"/>
      <c r="BD36" s="153"/>
      <c r="BE36" s="153"/>
      <c r="BF36" s="153"/>
      <c r="BG36" s="153"/>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137"/>
      <c r="DD36" s="137"/>
      <c r="DE36" s="137"/>
    </row>
    <row r="37" spans="8:159" ht="6.75" customHeight="1">
      <c r="T37" s="150"/>
      <c r="U37" s="51"/>
      <c r="W37" s="2137"/>
      <c r="X37" s="2137"/>
      <c r="Y37" s="2137"/>
      <c r="Z37" s="2137"/>
      <c r="AA37" s="2137"/>
      <c r="AB37" s="2137"/>
      <c r="AC37" s="2137"/>
      <c r="AD37" s="2137"/>
      <c r="AE37" s="2137"/>
      <c r="AF37" s="2137"/>
      <c r="AG37" s="2137"/>
      <c r="AK37" s="150"/>
      <c r="AL37" s="51"/>
      <c r="AN37" s="2125" t="s">
        <v>
472</v>
      </c>
      <c r="AO37" s="2125"/>
      <c r="AP37" s="2125"/>
      <c r="AQ37" s="2125"/>
      <c r="AR37" s="2125"/>
      <c r="AS37" s="2125"/>
      <c r="AT37" s="2125"/>
      <c r="AU37" s="2125"/>
      <c r="AV37" s="2125"/>
      <c r="AW37" s="2125"/>
      <c r="AX37" s="2125"/>
      <c r="AY37" s="2125"/>
      <c r="AZ37" s="2125"/>
      <c r="BA37" s="2125"/>
      <c r="BB37" s="2125"/>
      <c r="BC37" s="2125"/>
      <c r="BD37" s="2125"/>
      <c r="BE37" s="2125"/>
      <c r="BF37" s="2125"/>
      <c r="BG37" s="2125"/>
      <c r="BH37" s="2125"/>
      <c r="BI37" s="2125"/>
      <c r="BJ37" s="2125"/>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7"/>
      <c r="DD37" s="137"/>
      <c r="DE37" s="137"/>
    </row>
    <row r="38" spans="8:159" ht="6.75" customHeight="1">
      <c r="T38" s="150"/>
      <c r="U38" s="51"/>
      <c r="W38" s="2137"/>
      <c r="X38" s="2137"/>
      <c r="Y38" s="2137"/>
      <c r="Z38" s="2137"/>
      <c r="AA38" s="2137"/>
      <c r="AB38" s="2137"/>
      <c r="AC38" s="2137"/>
      <c r="AD38" s="2137"/>
      <c r="AE38" s="2137"/>
      <c r="AF38" s="2137"/>
      <c r="AG38" s="2137"/>
      <c r="AK38" s="151"/>
      <c r="AL38" s="149"/>
      <c r="AN38" s="2125"/>
      <c r="AO38" s="2125"/>
      <c r="AP38" s="2125"/>
      <c r="AQ38" s="2125"/>
      <c r="AR38" s="2125"/>
      <c r="AS38" s="2125"/>
      <c r="AT38" s="2125"/>
      <c r="AU38" s="2125"/>
      <c r="AV38" s="2125"/>
      <c r="AW38" s="2125"/>
      <c r="AX38" s="2125"/>
      <c r="AY38" s="2125"/>
      <c r="AZ38" s="2125"/>
      <c r="BA38" s="2125"/>
      <c r="BB38" s="2125"/>
      <c r="BC38" s="2125"/>
      <c r="BD38" s="2125"/>
      <c r="BE38" s="2125"/>
      <c r="BF38" s="2125"/>
      <c r="BG38" s="2125"/>
      <c r="BH38" s="2125"/>
      <c r="BI38" s="2125"/>
      <c r="BJ38" s="2125"/>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7"/>
      <c r="DD38" s="137"/>
      <c r="DE38" s="137"/>
    </row>
    <row r="39" spans="8:159" ht="6.75" customHeight="1">
      <c r="H39" s="51"/>
      <c r="T39" s="150"/>
      <c r="U39" s="51"/>
      <c r="W39" s="2128" t="s">
        <v>
289</v>
      </c>
      <c r="X39" s="2128"/>
      <c r="Y39" s="2128"/>
      <c r="Z39" s="2128"/>
      <c r="AA39" s="2128"/>
      <c r="AB39" s="2128"/>
      <c r="AC39" s="2128"/>
      <c r="AD39" s="2128"/>
      <c r="AE39" s="2128"/>
      <c r="AF39" s="2128"/>
      <c r="AG39" s="2128"/>
      <c r="AH39" s="2128"/>
      <c r="AK39" s="150"/>
      <c r="AL39" s="51"/>
      <c r="AN39" s="137"/>
      <c r="AO39" s="137"/>
      <c r="AP39" s="137"/>
      <c r="AQ39" s="137"/>
      <c r="AR39" s="137"/>
      <c r="AS39" s="137"/>
      <c r="AT39" s="137"/>
      <c r="AU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row>
    <row r="40" spans="8:159" ht="6.75" customHeight="1">
      <c r="H40" s="51"/>
      <c r="T40" s="150"/>
      <c r="U40" s="51"/>
      <c r="W40" s="2128"/>
      <c r="X40" s="2128"/>
      <c r="Y40" s="2128"/>
      <c r="Z40" s="2128"/>
      <c r="AA40" s="2128"/>
      <c r="AB40" s="2128"/>
      <c r="AC40" s="2128"/>
      <c r="AD40" s="2128"/>
      <c r="AE40" s="2128"/>
      <c r="AF40" s="2128"/>
      <c r="AG40" s="2128"/>
      <c r="AH40" s="2128"/>
      <c r="AK40" s="156"/>
      <c r="AL40" s="146"/>
      <c r="AN40" s="2125" t="s">
        <v>
473</v>
      </c>
      <c r="AO40" s="2125"/>
      <c r="AP40" s="2125"/>
      <c r="AQ40" s="2125"/>
      <c r="AR40" s="2125"/>
      <c r="AS40" s="2125"/>
      <c r="AT40" s="2125"/>
      <c r="AU40" s="2125"/>
      <c r="AV40" s="137"/>
      <c r="AW40" s="137"/>
      <c r="AX40" s="137"/>
      <c r="AY40" s="137"/>
      <c r="AZ40" s="137"/>
      <c r="BA40" s="137"/>
      <c r="BB40" s="137"/>
      <c r="BC40" s="137"/>
      <c r="BD40" s="2125" t="s">
        <v>
474</v>
      </c>
      <c r="BE40" s="2125"/>
      <c r="BF40" s="2125"/>
      <c r="BG40" s="2125"/>
      <c r="BH40" s="2125"/>
      <c r="BI40" s="2125"/>
      <c r="BJ40" s="2125"/>
      <c r="BK40" s="2125"/>
      <c r="BL40" s="2125"/>
      <c r="BM40" s="2125"/>
      <c r="BN40" s="2125"/>
      <c r="BO40" s="2125"/>
      <c r="BP40" s="2125"/>
      <c r="BQ40" s="2125"/>
      <c r="BR40" s="2125"/>
      <c r="BS40" s="2125"/>
      <c r="BT40" s="2125"/>
      <c r="BU40" s="137"/>
      <c r="BV40" s="137"/>
      <c r="BW40" s="137"/>
      <c r="BX40" s="137"/>
      <c r="BY40" s="137"/>
      <c r="BZ40" s="137"/>
      <c r="CA40" s="137"/>
      <c r="CB40" s="137"/>
      <c r="CC40" s="137"/>
      <c r="CD40" s="137"/>
      <c r="CE40" s="137"/>
      <c r="CF40" s="137"/>
      <c r="CG40" s="137"/>
      <c r="CH40" s="137"/>
      <c r="CI40" s="137"/>
      <c r="CJ40" s="137"/>
      <c r="CK40" s="137"/>
      <c r="CL40" s="137"/>
      <c r="CM40" s="137"/>
      <c r="CN40" s="137"/>
      <c r="CO40" s="137"/>
      <c r="CP40" s="137"/>
      <c r="CQ40" s="137"/>
      <c r="CR40" s="137"/>
      <c r="CS40" s="137"/>
      <c r="CT40" s="137"/>
      <c r="CU40" s="137"/>
      <c r="CV40" s="137"/>
      <c r="CW40" s="137"/>
      <c r="CX40" s="137"/>
      <c r="CY40" s="137"/>
      <c r="CZ40" s="137"/>
      <c r="DA40" s="137"/>
      <c r="DB40" s="137"/>
    </row>
    <row r="41" spans="8:159" ht="6.75" customHeight="1">
      <c r="H41" s="51"/>
      <c r="T41" s="150"/>
      <c r="U41" s="51"/>
      <c r="W41" s="158"/>
      <c r="X41" s="158"/>
      <c r="Y41" s="158"/>
      <c r="Z41" s="158"/>
      <c r="AA41" s="158"/>
      <c r="AB41" s="158"/>
      <c r="AC41" s="158"/>
      <c r="AD41" s="158"/>
      <c r="AE41" s="158"/>
      <c r="AF41" s="158"/>
      <c r="AG41" s="158"/>
      <c r="AH41" s="157"/>
      <c r="AK41" s="151"/>
      <c r="AL41" s="51"/>
      <c r="AN41" s="2125"/>
      <c r="AO41" s="2125"/>
      <c r="AP41" s="2125"/>
      <c r="AQ41" s="2125"/>
      <c r="AR41" s="2125"/>
      <c r="AS41" s="2125"/>
      <c r="AT41" s="2125"/>
      <c r="AU41" s="2125"/>
      <c r="AV41" s="54"/>
      <c r="AW41" s="54"/>
      <c r="AX41" s="54"/>
      <c r="AY41" s="54"/>
      <c r="AZ41" s="54"/>
      <c r="BA41" s="54"/>
      <c r="BB41" s="54"/>
      <c r="BC41" s="137"/>
      <c r="BD41" s="2125"/>
      <c r="BE41" s="2125"/>
      <c r="BF41" s="2125"/>
      <c r="BG41" s="2125"/>
      <c r="BH41" s="2125"/>
      <c r="BI41" s="2125"/>
      <c r="BJ41" s="2125"/>
      <c r="BK41" s="2125"/>
      <c r="BL41" s="2125"/>
      <c r="BM41" s="2125"/>
      <c r="BN41" s="2125"/>
      <c r="BO41" s="2125"/>
      <c r="BP41" s="2125"/>
      <c r="BQ41" s="2125"/>
      <c r="BR41" s="2125"/>
      <c r="BS41" s="2125"/>
      <c r="BT41" s="2125"/>
      <c r="BU41" s="137"/>
      <c r="BV41" s="137"/>
      <c r="BW41" s="137"/>
      <c r="BX41" s="137"/>
      <c r="BY41" s="137"/>
      <c r="BZ41" s="137"/>
      <c r="CA41" s="137"/>
      <c r="CB41" s="137"/>
      <c r="CC41" s="137"/>
      <c r="CD41" s="137"/>
      <c r="CE41" s="137"/>
      <c r="CF41" s="137"/>
      <c r="CG41" s="137"/>
      <c r="CH41" s="137"/>
      <c r="CI41" s="137"/>
      <c r="CJ41" s="137"/>
      <c r="CK41" s="137"/>
      <c r="CL41" s="137"/>
      <c r="CM41" s="137"/>
      <c r="CN41" s="137"/>
      <c r="CO41" s="137"/>
      <c r="CP41" s="137"/>
      <c r="CQ41" s="137"/>
      <c r="CR41" s="137"/>
      <c r="CS41" s="137"/>
      <c r="CT41" s="137"/>
      <c r="CU41" s="137"/>
      <c r="CV41" s="137"/>
      <c r="CW41" s="137"/>
      <c r="CX41" s="137"/>
      <c r="CY41" s="137"/>
      <c r="CZ41" s="137"/>
      <c r="DA41" s="137"/>
      <c r="DB41" s="137"/>
    </row>
    <row r="42" spans="8:159" ht="6.75" customHeight="1">
      <c r="H42" s="51"/>
      <c r="T42" s="150"/>
      <c r="U42" s="51"/>
      <c r="W42" s="2137" t="s">
        <v>
420</v>
      </c>
      <c r="X42" s="2137"/>
      <c r="Y42" s="2137"/>
      <c r="Z42" s="2137"/>
      <c r="AA42" s="2137"/>
      <c r="AB42" s="2137"/>
      <c r="AC42" s="2137"/>
      <c r="AD42" s="2137"/>
      <c r="AE42" s="2137"/>
      <c r="AF42" s="2137"/>
      <c r="AG42" s="2137"/>
      <c r="AH42" s="157"/>
      <c r="AK42" s="150"/>
      <c r="AL42" s="51"/>
      <c r="AN42" s="153"/>
      <c r="AO42" s="153"/>
      <c r="AP42" s="153"/>
      <c r="AQ42" s="153"/>
      <c r="AR42" s="153"/>
      <c r="AS42" s="153"/>
      <c r="AT42" s="153"/>
      <c r="AU42" s="137"/>
      <c r="AV42" s="138"/>
      <c r="AW42" s="138"/>
      <c r="AX42" s="138"/>
      <c r="AY42" s="138"/>
      <c r="AZ42" s="138"/>
      <c r="BA42" s="138"/>
      <c r="BB42" s="138"/>
      <c r="BC42" s="137"/>
      <c r="BD42" s="153"/>
      <c r="BE42" s="153"/>
      <c r="BF42" s="153"/>
      <c r="BG42" s="153"/>
      <c r="BH42" s="153"/>
      <c r="BI42" s="153"/>
      <c r="BJ42" s="153"/>
      <c r="BK42" s="153"/>
      <c r="BL42" s="153"/>
      <c r="BM42" s="153"/>
      <c r="BN42" s="153"/>
      <c r="BO42" s="153"/>
      <c r="BP42" s="153"/>
      <c r="BQ42" s="153"/>
      <c r="BR42" s="153"/>
      <c r="BS42" s="153"/>
      <c r="BT42" s="153"/>
      <c r="BU42" s="137"/>
      <c r="BV42" s="137"/>
      <c r="BW42" s="137"/>
      <c r="BX42" s="137"/>
      <c r="BY42" s="137"/>
      <c r="BZ42" s="137"/>
      <c r="CA42" s="137"/>
      <c r="CB42" s="137"/>
      <c r="CC42" s="137"/>
      <c r="CD42" s="137"/>
      <c r="CE42" s="137"/>
      <c r="CF42" s="137"/>
      <c r="CG42" s="137"/>
      <c r="CH42" s="137"/>
      <c r="CI42" s="137"/>
      <c r="CJ42" s="137"/>
      <c r="CK42" s="137"/>
      <c r="CL42" s="137"/>
      <c r="CM42" s="137"/>
      <c r="CN42" s="137"/>
      <c r="CO42" s="137"/>
      <c r="CP42" s="137"/>
      <c r="CQ42" s="137"/>
      <c r="CR42" s="137"/>
      <c r="CS42" s="137"/>
      <c r="CT42" s="137"/>
      <c r="CU42" s="137"/>
      <c r="CV42" s="137"/>
      <c r="CW42" s="137"/>
      <c r="CX42" s="137"/>
      <c r="CY42" s="137"/>
      <c r="CZ42" s="137"/>
      <c r="DA42" s="137"/>
      <c r="DB42" s="137"/>
    </row>
    <row r="43" spans="8:159" ht="6.75" customHeight="1">
      <c r="H43" s="51"/>
      <c r="T43" s="150"/>
      <c r="U43" s="51"/>
      <c r="V43" s="51"/>
      <c r="W43" s="2137"/>
      <c r="X43" s="2137"/>
      <c r="Y43" s="2137"/>
      <c r="Z43" s="2137"/>
      <c r="AA43" s="2137"/>
      <c r="AB43" s="2137"/>
      <c r="AC43" s="2137"/>
      <c r="AD43" s="2137"/>
      <c r="AE43" s="2137"/>
      <c r="AF43" s="2137"/>
      <c r="AG43" s="2137"/>
      <c r="AH43" s="157"/>
      <c r="AK43" s="156"/>
      <c r="AL43" s="146"/>
      <c r="AM43" s="51"/>
      <c r="AN43" s="2125" t="s">
        <v>
475</v>
      </c>
      <c r="AO43" s="2125"/>
      <c r="AP43" s="2125"/>
      <c r="AQ43" s="2125"/>
      <c r="AR43" s="2125"/>
      <c r="AS43" s="2125"/>
      <c r="AT43" s="2125"/>
      <c r="AU43" s="2122"/>
      <c r="AV43" s="2122"/>
      <c r="AW43" s="147"/>
      <c r="AX43" s="147"/>
      <c r="AY43" s="147"/>
      <c r="AZ43" s="147"/>
      <c r="BA43" s="147"/>
      <c r="BB43" s="55"/>
      <c r="BC43" s="137"/>
      <c r="BD43" s="2125" t="s">
        <v>
419</v>
      </c>
      <c r="BE43" s="2125"/>
      <c r="BF43" s="2125"/>
      <c r="BG43" s="2125"/>
      <c r="BH43" s="2125"/>
      <c r="BI43" s="2125"/>
      <c r="BJ43" s="2125"/>
      <c r="BK43" s="2125"/>
      <c r="BL43" s="2125"/>
      <c r="BM43" s="2125"/>
      <c r="BN43" s="2125"/>
      <c r="BO43" s="2125"/>
      <c r="BP43" s="2125"/>
      <c r="BQ43" s="2125"/>
      <c r="BR43" s="2125"/>
      <c r="BS43" s="2125"/>
      <c r="BT43" s="2125"/>
      <c r="BU43" s="2125"/>
      <c r="BV43" s="2125"/>
      <c r="BW43" s="2125"/>
      <c r="BX43" s="2125"/>
      <c r="BY43" s="2125"/>
      <c r="BZ43" s="2125"/>
      <c r="CA43" s="2125"/>
      <c r="CB43" s="2125"/>
      <c r="CC43" s="2125"/>
      <c r="CD43" s="2125"/>
      <c r="CE43" s="2125"/>
      <c r="CF43" s="2125"/>
      <c r="CG43" s="2125"/>
      <c r="CH43" s="2125"/>
      <c r="CI43" s="2125"/>
      <c r="CJ43" s="2125"/>
      <c r="CK43" s="2125"/>
      <c r="CL43" s="2125"/>
      <c r="CM43" s="2125"/>
      <c r="CN43" s="2125"/>
      <c r="CO43" s="2125"/>
      <c r="CP43" s="2125"/>
      <c r="CQ43" s="2125"/>
      <c r="CR43" s="2125"/>
      <c r="CS43" s="2125"/>
      <c r="CT43" s="2125"/>
      <c r="CU43" s="2125"/>
      <c r="CV43" s="2125"/>
      <c r="CW43" s="2125"/>
      <c r="CX43" s="2125"/>
      <c r="CY43" s="2125"/>
      <c r="CZ43" s="2125"/>
      <c r="DA43" s="2125"/>
      <c r="DB43" s="2125"/>
    </row>
    <row r="44" spans="8:159" ht="6.75" customHeight="1">
      <c r="H44" s="51"/>
      <c r="T44" s="150"/>
      <c r="U44" s="51"/>
      <c r="V44" s="51"/>
      <c r="W44" s="2137"/>
      <c r="X44" s="2137"/>
      <c r="Y44" s="2137"/>
      <c r="Z44" s="2137"/>
      <c r="AA44" s="2137"/>
      <c r="AB44" s="2137"/>
      <c r="AC44" s="2137"/>
      <c r="AD44" s="2137"/>
      <c r="AE44" s="2137"/>
      <c r="AF44" s="2137"/>
      <c r="AG44" s="2137"/>
      <c r="AH44" s="157"/>
      <c r="AK44" s="152"/>
      <c r="AL44" s="138"/>
      <c r="AM44" s="51"/>
      <c r="AN44" s="2125"/>
      <c r="AO44" s="2125"/>
      <c r="AP44" s="2125"/>
      <c r="AQ44" s="2125"/>
      <c r="AR44" s="2125"/>
      <c r="AS44" s="2125"/>
      <c r="AT44" s="2125"/>
      <c r="AU44" s="2122"/>
      <c r="AV44" s="2122"/>
      <c r="AW44" s="153"/>
      <c r="AX44" s="153"/>
      <c r="AY44" s="153"/>
      <c r="AZ44" s="153"/>
      <c r="BA44" s="153"/>
      <c r="BB44" s="137"/>
      <c r="BC44" s="137"/>
      <c r="BD44" s="2125"/>
      <c r="BE44" s="2125"/>
      <c r="BF44" s="2125"/>
      <c r="BG44" s="2125"/>
      <c r="BH44" s="2125"/>
      <c r="BI44" s="2125"/>
      <c r="BJ44" s="2125"/>
      <c r="BK44" s="2125"/>
      <c r="BL44" s="2125"/>
      <c r="BM44" s="2125"/>
      <c r="BN44" s="2125"/>
      <c r="BO44" s="2125"/>
      <c r="BP44" s="2125"/>
      <c r="BQ44" s="2125"/>
      <c r="BR44" s="2125"/>
      <c r="BS44" s="2125"/>
      <c r="BT44" s="2125"/>
      <c r="BU44" s="2125"/>
      <c r="BV44" s="2125"/>
      <c r="BW44" s="2125"/>
      <c r="BX44" s="2125"/>
      <c r="BY44" s="2125"/>
      <c r="BZ44" s="2125"/>
      <c r="CA44" s="2125"/>
      <c r="CB44" s="2125"/>
      <c r="CC44" s="2125"/>
      <c r="CD44" s="2125"/>
      <c r="CE44" s="2125"/>
      <c r="CF44" s="2125"/>
      <c r="CG44" s="2125"/>
      <c r="CH44" s="2125"/>
      <c r="CI44" s="2125"/>
      <c r="CJ44" s="2125"/>
      <c r="CK44" s="2125"/>
      <c r="CL44" s="2125"/>
      <c r="CM44" s="2125"/>
      <c r="CN44" s="2125"/>
      <c r="CO44" s="2125"/>
      <c r="CP44" s="2125"/>
      <c r="CQ44" s="2125"/>
      <c r="CR44" s="2125"/>
      <c r="CS44" s="2125"/>
      <c r="CT44" s="2125"/>
      <c r="CU44" s="2125"/>
      <c r="CV44" s="2125"/>
      <c r="CW44" s="2125"/>
      <c r="CX44" s="2125"/>
      <c r="CY44" s="2125"/>
      <c r="CZ44" s="2125"/>
      <c r="DA44" s="2125"/>
      <c r="DB44" s="2125"/>
    </row>
    <row r="45" spans="8:159" ht="6.75" customHeight="1">
      <c r="H45" s="51"/>
      <c r="T45" s="150"/>
      <c r="U45" s="51"/>
      <c r="V45" s="51"/>
      <c r="W45" s="2137"/>
      <c r="X45" s="2137"/>
      <c r="Y45" s="2137"/>
      <c r="Z45" s="2137"/>
      <c r="AA45" s="2137"/>
      <c r="AB45" s="2137"/>
      <c r="AC45" s="2137"/>
      <c r="AD45" s="2137"/>
      <c r="AE45" s="2137"/>
      <c r="AF45" s="2137"/>
      <c r="AG45" s="2137"/>
      <c r="AK45" s="150"/>
      <c r="AL45" s="51"/>
      <c r="AM45" s="51"/>
    </row>
    <row r="46" spans="8:159" ht="6.75" customHeight="1">
      <c r="H46" s="51"/>
      <c r="T46" s="150"/>
      <c r="U46" s="51"/>
      <c r="W46" s="2137"/>
      <c r="X46" s="2137"/>
      <c r="Y46" s="2137"/>
      <c r="Z46" s="2137"/>
      <c r="AA46" s="2137"/>
      <c r="AB46" s="2137"/>
      <c r="AC46" s="2137"/>
      <c r="AD46" s="2137"/>
      <c r="AE46" s="2137"/>
      <c r="AF46" s="2137"/>
      <c r="AG46" s="2137"/>
      <c r="AK46" s="156"/>
      <c r="AL46" s="146"/>
      <c r="AM46" s="51"/>
      <c r="AN46" s="2121" t="s">
        <v>
476</v>
      </c>
      <c r="AO46" s="2121"/>
      <c r="AP46" s="2121"/>
      <c r="AQ46" s="2121"/>
      <c r="AR46" s="2121"/>
      <c r="AS46" s="2121"/>
      <c r="AT46" s="2121"/>
      <c r="AU46" s="2126"/>
      <c r="AV46" s="2126"/>
      <c r="AW46" s="2126"/>
      <c r="AX46" s="146"/>
      <c r="AY46" s="146"/>
      <c r="AZ46" s="146"/>
      <c r="BA46" s="146"/>
      <c r="BB46" s="146"/>
      <c r="BD46" s="2121" t="s">
        <v>
418</v>
      </c>
      <c r="BE46" s="2121"/>
      <c r="BF46" s="2121"/>
      <c r="BG46" s="2121"/>
      <c r="BH46" s="2121"/>
      <c r="BI46" s="2121"/>
      <c r="BJ46" s="2121"/>
      <c r="BK46" s="2121"/>
      <c r="BL46" s="2121"/>
      <c r="BM46" s="2121"/>
      <c r="BN46" s="2121"/>
      <c r="BO46" s="2121"/>
      <c r="BP46" s="2121"/>
      <c r="BQ46" s="2121"/>
      <c r="BR46" s="2121"/>
      <c r="BS46" s="2121"/>
      <c r="BT46" s="2121"/>
      <c r="BU46" s="2121"/>
      <c r="BV46" s="2121"/>
      <c r="BW46" s="2121"/>
      <c r="BX46" s="2121"/>
      <c r="BY46" s="2121"/>
      <c r="BZ46" s="2121"/>
      <c r="CA46" s="2121"/>
      <c r="CB46" s="2121"/>
      <c r="CC46" s="2121"/>
      <c r="CD46" s="2121"/>
      <c r="CE46" s="2121"/>
      <c r="CF46" s="2121"/>
      <c r="CG46" s="2121"/>
      <c r="CH46" s="2121"/>
      <c r="CI46" s="2121"/>
      <c r="CJ46" s="2121"/>
      <c r="CK46" s="2121"/>
      <c r="CL46" s="2121"/>
      <c r="CM46" s="2121"/>
      <c r="CN46" s="2121"/>
      <c r="CO46" s="2121"/>
      <c r="CP46" s="2121"/>
      <c r="CQ46" s="2121"/>
      <c r="CR46" s="2121"/>
      <c r="CS46" s="2121"/>
      <c r="CT46" s="2121"/>
      <c r="CU46" s="2121"/>
      <c r="CV46" s="2121"/>
      <c r="CW46" s="2121"/>
      <c r="CX46" s="2121"/>
      <c r="CY46" s="2121"/>
      <c r="CZ46" s="2121"/>
      <c r="DA46" s="2121"/>
      <c r="DB46" s="2121"/>
    </row>
    <row r="47" spans="8:159" ht="6.75" customHeight="1">
      <c r="H47" s="51"/>
      <c r="T47" s="150"/>
      <c r="U47" s="51"/>
      <c r="W47" s="2128" t="s">
        <v>
467</v>
      </c>
      <c r="X47" s="2128"/>
      <c r="Y47" s="2128"/>
      <c r="Z47" s="2128"/>
      <c r="AA47" s="2128"/>
      <c r="AB47" s="2128"/>
      <c r="AC47" s="2128"/>
      <c r="AD47" s="2128"/>
      <c r="AE47" s="2128"/>
      <c r="AF47" s="2128"/>
      <c r="AG47" s="2128"/>
      <c r="AH47" s="2128"/>
      <c r="AK47" s="152"/>
      <c r="AL47" s="138"/>
      <c r="AM47" s="51"/>
      <c r="AN47" s="2121"/>
      <c r="AO47" s="2121"/>
      <c r="AP47" s="2121"/>
      <c r="AQ47" s="2121"/>
      <c r="AR47" s="2121"/>
      <c r="AS47" s="2121"/>
      <c r="AT47" s="2121"/>
      <c r="AU47" s="2126"/>
      <c r="AV47" s="2126"/>
      <c r="AW47" s="2126"/>
      <c r="BC47" s="137"/>
      <c r="BD47" s="2121"/>
      <c r="BE47" s="2121"/>
      <c r="BF47" s="2121"/>
      <c r="BG47" s="2121"/>
      <c r="BH47" s="2121"/>
      <c r="BI47" s="2121"/>
      <c r="BJ47" s="2121"/>
      <c r="BK47" s="2121"/>
      <c r="BL47" s="2121"/>
      <c r="BM47" s="2121"/>
      <c r="BN47" s="2121"/>
      <c r="BO47" s="2121"/>
      <c r="BP47" s="2121"/>
      <c r="BQ47" s="2121"/>
      <c r="BR47" s="2121"/>
      <c r="BS47" s="2121"/>
      <c r="BT47" s="2121"/>
      <c r="BU47" s="2121"/>
      <c r="BV47" s="2121"/>
      <c r="BW47" s="2121"/>
      <c r="BX47" s="2121"/>
      <c r="BY47" s="2121"/>
      <c r="BZ47" s="2121"/>
      <c r="CA47" s="2121"/>
      <c r="CB47" s="2121"/>
      <c r="CC47" s="2121"/>
      <c r="CD47" s="2121"/>
      <c r="CE47" s="2121"/>
      <c r="CF47" s="2121"/>
      <c r="CG47" s="2121"/>
      <c r="CH47" s="2121"/>
      <c r="CI47" s="2121"/>
      <c r="CJ47" s="2121"/>
      <c r="CK47" s="2121"/>
      <c r="CL47" s="2121"/>
      <c r="CM47" s="2121"/>
      <c r="CN47" s="2121"/>
      <c r="CO47" s="2121"/>
      <c r="CP47" s="2121"/>
      <c r="CQ47" s="2121"/>
      <c r="CR47" s="2121"/>
      <c r="CS47" s="2121"/>
      <c r="CT47" s="2121"/>
      <c r="CU47" s="2121"/>
      <c r="CV47" s="2121"/>
      <c r="CW47" s="2121"/>
      <c r="CX47" s="2121"/>
      <c r="CY47" s="2121"/>
      <c r="CZ47" s="2121"/>
      <c r="DA47" s="2121"/>
      <c r="DB47" s="2121"/>
    </row>
    <row r="48" spans="8:159" ht="6.75" customHeight="1">
      <c r="H48" s="51"/>
      <c r="T48" s="150"/>
      <c r="U48" s="51"/>
      <c r="W48" s="2128"/>
      <c r="X48" s="2128"/>
      <c r="Y48" s="2128"/>
      <c r="Z48" s="2128"/>
      <c r="AA48" s="2128"/>
      <c r="AB48" s="2128"/>
      <c r="AC48" s="2128"/>
      <c r="AD48" s="2128"/>
      <c r="AE48" s="2128"/>
      <c r="AF48" s="2128"/>
      <c r="AG48" s="2128"/>
      <c r="AH48" s="2128"/>
      <c r="AK48" s="150"/>
      <c r="AL48" s="51"/>
    </row>
    <row r="49" spans="8:188" ht="6.75" customHeight="1">
      <c r="H49" s="51"/>
      <c r="T49" s="150"/>
      <c r="U49" s="51"/>
      <c r="W49" s="158"/>
      <c r="X49" s="158"/>
      <c r="Y49" s="158"/>
      <c r="Z49" s="158"/>
      <c r="AA49" s="158"/>
      <c r="AB49" s="158"/>
      <c r="AC49" s="158"/>
      <c r="AD49" s="158"/>
      <c r="AE49" s="158"/>
      <c r="AF49" s="158"/>
      <c r="AG49" s="158"/>
      <c r="AK49" s="156"/>
      <c r="AL49" s="146"/>
      <c r="AN49" s="2125" t="s">
        <v>
477</v>
      </c>
      <c r="AO49" s="2125"/>
      <c r="AP49" s="2125"/>
      <c r="AQ49" s="2125"/>
      <c r="AR49" s="2125"/>
      <c r="AS49" s="2125"/>
      <c r="AT49" s="2125"/>
      <c r="AU49" s="2125"/>
      <c r="AV49" s="2125"/>
      <c r="AW49" s="2125"/>
      <c r="AX49" s="51"/>
      <c r="AY49" s="51"/>
      <c r="AZ49" s="51"/>
      <c r="BA49" s="51"/>
      <c r="BB49" s="51"/>
      <c r="BD49" s="2125" t="s">
        <v>
478</v>
      </c>
      <c r="BE49" s="2125"/>
      <c r="BF49" s="2125"/>
      <c r="BG49" s="2125"/>
      <c r="BH49" s="2125"/>
      <c r="BI49" s="2125"/>
      <c r="BJ49" s="2125"/>
      <c r="BK49" s="2125"/>
      <c r="BL49" s="2125"/>
      <c r="BM49" s="2125"/>
      <c r="BN49" s="2125"/>
      <c r="BO49" s="2125"/>
      <c r="BP49" s="2125"/>
      <c r="BQ49" s="2125"/>
      <c r="BR49" s="2125"/>
      <c r="BS49" s="2125"/>
      <c r="BT49" s="2125"/>
      <c r="BU49" s="2125"/>
      <c r="BV49" s="2125"/>
      <c r="BW49" s="2125"/>
      <c r="BX49" s="2125"/>
      <c r="BY49" s="2125"/>
      <c r="BZ49" s="2125"/>
      <c r="CA49" s="2125"/>
      <c r="CB49" s="2125"/>
      <c r="CC49" s="2125"/>
      <c r="CD49" s="2125"/>
      <c r="CE49" s="2125"/>
      <c r="CF49" s="2125"/>
      <c r="CG49" s="2125"/>
      <c r="CH49" s="2125"/>
      <c r="CI49" s="2125"/>
      <c r="CJ49" s="2125"/>
      <c r="CK49" s="137"/>
      <c r="CL49" s="137"/>
      <c r="CM49" s="137"/>
      <c r="CN49" s="137"/>
      <c r="CO49" s="137"/>
      <c r="CP49" s="137"/>
      <c r="CQ49" s="137"/>
      <c r="CR49" s="137"/>
      <c r="CS49" s="137"/>
      <c r="CT49" s="137"/>
      <c r="CU49" s="137"/>
      <c r="CV49" s="137"/>
      <c r="CW49" s="137"/>
      <c r="CX49" s="137"/>
      <c r="CY49" s="137"/>
      <c r="CZ49" s="137"/>
      <c r="DA49" s="137"/>
      <c r="DB49" s="137"/>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row>
    <row r="50" spans="8:188" ht="6.75" customHeight="1">
      <c r="H50" s="51"/>
      <c r="T50" s="150"/>
      <c r="U50" s="51"/>
      <c r="W50" s="157"/>
      <c r="X50" s="157"/>
      <c r="Y50" s="157"/>
      <c r="Z50" s="157"/>
      <c r="AA50" s="157"/>
      <c r="AB50" s="157"/>
      <c r="AC50" s="157"/>
      <c r="AD50" s="157"/>
      <c r="AE50" s="157"/>
      <c r="AF50" s="157"/>
      <c r="AG50" s="157"/>
      <c r="AH50" s="157"/>
      <c r="AK50" s="151"/>
      <c r="AL50" s="51"/>
      <c r="AN50" s="2125"/>
      <c r="AO50" s="2125"/>
      <c r="AP50" s="2125"/>
      <c r="AQ50" s="2125"/>
      <c r="AR50" s="2125"/>
      <c r="AS50" s="2125"/>
      <c r="AT50" s="2125"/>
      <c r="AU50" s="2125"/>
      <c r="AV50" s="2125"/>
      <c r="AW50" s="2125"/>
      <c r="AX50" s="149"/>
      <c r="AY50" s="149"/>
      <c r="AZ50" s="149"/>
      <c r="BA50" s="149"/>
      <c r="BB50" s="149"/>
      <c r="BD50" s="2125"/>
      <c r="BE50" s="2125"/>
      <c r="BF50" s="2125"/>
      <c r="BG50" s="2125"/>
      <c r="BH50" s="2125"/>
      <c r="BI50" s="2125"/>
      <c r="BJ50" s="2125"/>
      <c r="BK50" s="2125"/>
      <c r="BL50" s="2125"/>
      <c r="BM50" s="2125"/>
      <c r="BN50" s="2125"/>
      <c r="BO50" s="2125"/>
      <c r="BP50" s="2125"/>
      <c r="BQ50" s="2125"/>
      <c r="BR50" s="2125"/>
      <c r="BS50" s="2125"/>
      <c r="BT50" s="2125"/>
      <c r="BU50" s="2125"/>
      <c r="BV50" s="2125"/>
      <c r="BW50" s="2125"/>
      <c r="BX50" s="2125"/>
      <c r="BY50" s="2125"/>
      <c r="BZ50" s="2125"/>
      <c r="CA50" s="2125"/>
      <c r="CB50" s="2125"/>
      <c r="CC50" s="2125"/>
      <c r="CD50" s="2125"/>
      <c r="CE50" s="2125"/>
      <c r="CF50" s="2125"/>
      <c r="CG50" s="2125"/>
      <c r="CH50" s="2125"/>
      <c r="CI50" s="2125"/>
      <c r="CJ50" s="2125"/>
      <c r="CK50" s="137"/>
      <c r="CL50" s="137"/>
      <c r="CM50" s="137"/>
      <c r="CN50" s="137"/>
      <c r="CO50" s="137"/>
      <c r="CP50" s="137"/>
      <c r="CQ50" s="137"/>
      <c r="CR50" s="137"/>
      <c r="CS50" s="137"/>
      <c r="CT50" s="137"/>
      <c r="CU50" s="137"/>
      <c r="CV50" s="137"/>
      <c r="CW50" s="137"/>
      <c r="CX50" s="137"/>
      <c r="CY50" s="137"/>
      <c r="CZ50" s="137"/>
      <c r="DA50" s="137"/>
      <c r="DB50" s="137"/>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row>
    <row r="51" spans="8:188" ht="6.75" customHeight="1">
      <c r="T51" s="150"/>
      <c r="U51" s="51"/>
      <c r="W51" s="157"/>
      <c r="X51" s="157"/>
      <c r="Y51" s="157"/>
      <c r="Z51" s="157"/>
      <c r="AA51" s="157"/>
      <c r="AB51" s="157"/>
      <c r="AC51" s="157"/>
      <c r="AD51" s="157"/>
      <c r="AE51" s="157"/>
      <c r="AF51" s="157"/>
      <c r="AG51" s="157"/>
      <c r="AH51" s="157"/>
      <c r="AK51" s="150"/>
      <c r="AL51" s="51"/>
    </row>
    <row r="52" spans="8:188" ht="6.75" customHeight="1">
      <c r="T52" s="150"/>
      <c r="U52" s="51"/>
      <c r="W52" s="157"/>
      <c r="X52" s="157"/>
      <c r="Y52" s="157"/>
      <c r="Z52" s="157"/>
      <c r="AA52" s="157"/>
      <c r="AB52" s="157"/>
      <c r="AC52" s="157"/>
      <c r="AD52" s="157"/>
      <c r="AE52" s="157"/>
      <c r="AF52" s="157"/>
      <c r="AG52" s="157"/>
      <c r="AH52" s="157"/>
      <c r="AK52" s="156"/>
      <c r="AL52" s="146"/>
      <c r="AN52" s="2125" t="s">
        <v>
479</v>
      </c>
      <c r="AO52" s="2125"/>
      <c r="AP52" s="2125"/>
      <c r="AQ52" s="2125"/>
      <c r="AR52" s="2125"/>
      <c r="AS52" s="2125"/>
      <c r="AT52" s="2125"/>
      <c r="AU52" s="137"/>
      <c r="AV52" s="137"/>
      <c r="AW52" s="137"/>
      <c r="AX52" s="137"/>
      <c r="AY52" s="51"/>
      <c r="AZ52" s="51"/>
      <c r="BA52" s="51"/>
      <c r="BB52" s="51"/>
      <c r="BD52" s="2125" t="s">
        <v>
480</v>
      </c>
      <c r="BE52" s="2125"/>
      <c r="BF52" s="2125"/>
      <c r="BG52" s="2125"/>
      <c r="BH52" s="2125"/>
      <c r="BI52" s="2125"/>
      <c r="BJ52" s="2125"/>
      <c r="BK52" s="2125"/>
      <c r="BL52" s="2125"/>
      <c r="BM52" s="2125"/>
      <c r="BN52" s="2125"/>
      <c r="BO52" s="2125"/>
      <c r="BP52" s="2125"/>
      <c r="BQ52" s="2125"/>
      <c r="BR52" s="2125"/>
      <c r="BS52" s="2125"/>
      <c r="BT52" s="2125"/>
      <c r="BU52" s="2125"/>
      <c r="BV52" s="2125"/>
      <c r="BW52" s="2125"/>
      <c r="BX52" s="2125"/>
      <c r="BY52" s="2125"/>
      <c r="BZ52" s="2125"/>
      <c r="CA52" s="2125"/>
      <c r="CB52" s="2125"/>
      <c r="CC52" s="2125"/>
      <c r="CD52" s="2125"/>
      <c r="CE52" s="2125"/>
      <c r="CF52" s="2125"/>
      <c r="CG52" s="2125"/>
      <c r="CH52" s="2125"/>
      <c r="CI52" s="2125"/>
      <c r="CJ52" s="2125"/>
      <c r="CK52" s="2125"/>
      <c r="CL52" s="2125"/>
      <c r="CM52" s="2125"/>
      <c r="CN52" s="2125"/>
      <c r="CO52" s="2125"/>
      <c r="CP52" s="2125"/>
      <c r="CQ52" s="2125"/>
      <c r="CR52" s="2125"/>
      <c r="CS52" s="2125"/>
      <c r="CT52" s="137"/>
      <c r="CU52" s="137"/>
      <c r="CV52" s="137"/>
      <c r="CW52" s="137"/>
      <c r="CX52" s="137"/>
      <c r="CY52" s="137"/>
      <c r="CZ52" s="137"/>
      <c r="DA52" s="137"/>
      <c r="DB52" s="137"/>
      <c r="DC52" s="137"/>
      <c r="DD52" s="137"/>
      <c r="DE52" s="137"/>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row>
    <row r="53" spans="8:188" ht="6.75" customHeight="1">
      <c r="T53" s="150"/>
      <c r="U53" s="51"/>
      <c r="W53" s="157"/>
      <c r="X53" s="157"/>
      <c r="Y53" s="157"/>
      <c r="Z53" s="157"/>
      <c r="AA53" s="157"/>
      <c r="AB53" s="157"/>
      <c r="AC53" s="157"/>
      <c r="AD53" s="157"/>
      <c r="AE53" s="157"/>
      <c r="AF53" s="157"/>
      <c r="AG53" s="157"/>
      <c r="AH53" s="157"/>
      <c r="AK53" s="151"/>
      <c r="AL53" s="51"/>
      <c r="AN53" s="2125"/>
      <c r="AO53" s="2125"/>
      <c r="AP53" s="2125"/>
      <c r="AQ53" s="2125"/>
      <c r="AR53" s="2125"/>
      <c r="AS53" s="2125"/>
      <c r="AT53" s="2125"/>
      <c r="AU53" s="54"/>
      <c r="AV53" s="54"/>
      <c r="AW53" s="54"/>
      <c r="AX53" s="54"/>
      <c r="AY53" s="149"/>
      <c r="AZ53" s="149"/>
      <c r="BA53" s="149"/>
      <c r="BB53" s="149"/>
      <c r="BD53" s="2125"/>
      <c r="BE53" s="2125"/>
      <c r="BF53" s="2125"/>
      <c r="BG53" s="2125"/>
      <c r="BH53" s="2125"/>
      <c r="BI53" s="2125"/>
      <c r="BJ53" s="2125"/>
      <c r="BK53" s="2125"/>
      <c r="BL53" s="2125"/>
      <c r="BM53" s="2125"/>
      <c r="BN53" s="2125"/>
      <c r="BO53" s="2125"/>
      <c r="BP53" s="2125"/>
      <c r="BQ53" s="2125"/>
      <c r="BR53" s="2125"/>
      <c r="BS53" s="2125"/>
      <c r="BT53" s="2125"/>
      <c r="BU53" s="2125"/>
      <c r="BV53" s="2125"/>
      <c r="BW53" s="2125"/>
      <c r="BX53" s="2125"/>
      <c r="BY53" s="2125"/>
      <c r="BZ53" s="2125"/>
      <c r="CA53" s="2125"/>
      <c r="CB53" s="2125"/>
      <c r="CC53" s="2125"/>
      <c r="CD53" s="2125"/>
      <c r="CE53" s="2125"/>
      <c r="CF53" s="2125"/>
      <c r="CG53" s="2125"/>
      <c r="CH53" s="2125"/>
      <c r="CI53" s="2125"/>
      <c r="CJ53" s="2125"/>
      <c r="CK53" s="2125"/>
      <c r="CL53" s="2125"/>
      <c r="CM53" s="2125"/>
      <c r="CN53" s="2125"/>
      <c r="CO53" s="2125"/>
      <c r="CP53" s="2125"/>
      <c r="CQ53" s="2125"/>
      <c r="CR53" s="2125"/>
      <c r="CS53" s="2125"/>
      <c r="CT53" s="137"/>
      <c r="CU53" s="137"/>
      <c r="CV53" s="137"/>
      <c r="CW53" s="137"/>
      <c r="CX53" s="137"/>
      <c r="CY53" s="137"/>
      <c r="CZ53" s="137"/>
      <c r="DA53" s="137"/>
      <c r="DB53" s="137"/>
      <c r="DC53" s="137"/>
      <c r="DD53" s="137"/>
      <c r="DE53" s="137"/>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row>
    <row r="54" spans="8:188" ht="6.75" customHeight="1">
      <c r="T54" s="150"/>
      <c r="U54" s="51"/>
      <c r="AK54" s="150"/>
      <c r="AL54" s="51"/>
    </row>
    <row r="55" spans="8:188" ht="6.75" customHeight="1">
      <c r="H55" s="51"/>
      <c r="T55" s="150"/>
      <c r="U55" s="51"/>
      <c r="AK55" s="156"/>
      <c r="AL55" s="146"/>
      <c r="AN55" s="2121" t="s">
        <v>
210</v>
      </c>
      <c r="AO55" s="2121"/>
      <c r="AP55" s="2121"/>
      <c r="AQ55" s="2121"/>
      <c r="AR55" s="2121"/>
      <c r="AS55" s="2121"/>
      <c r="AT55" s="2121"/>
      <c r="AU55" s="2121"/>
      <c r="AV55" s="2121"/>
      <c r="AW55" s="2121"/>
      <c r="AX55" s="137"/>
      <c r="BD55" s="2125" t="s">
        <v>
417</v>
      </c>
      <c r="BE55" s="2125"/>
      <c r="BF55" s="2125"/>
      <c r="BG55" s="2125"/>
      <c r="BH55" s="2125"/>
      <c r="BI55" s="2125"/>
      <c r="BJ55" s="2125"/>
      <c r="BK55" s="2125"/>
      <c r="BL55" s="2125"/>
      <c r="BM55" s="2125"/>
      <c r="BN55" s="2125"/>
      <c r="BO55" s="2125"/>
      <c r="BP55" s="2125"/>
      <c r="BQ55" s="2125"/>
      <c r="BR55" s="2125"/>
      <c r="BS55" s="2125"/>
      <c r="BT55" s="2125"/>
      <c r="BU55" s="2125"/>
      <c r="BV55" s="2125"/>
      <c r="BW55" s="2125"/>
      <c r="BX55" s="2125"/>
      <c r="BY55" s="2125"/>
      <c r="BZ55" s="2125"/>
      <c r="CA55" s="2125"/>
      <c r="CB55" s="2125"/>
      <c r="CC55" s="2125"/>
      <c r="CD55" s="2125"/>
      <c r="CE55" s="2125"/>
      <c r="CF55" s="2125"/>
      <c r="CG55" s="2125"/>
      <c r="CH55" s="2125"/>
      <c r="CI55" s="2125"/>
      <c r="CJ55" s="2125"/>
      <c r="CK55" s="2125"/>
      <c r="CL55" s="2125"/>
      <c r="CM55" s="2125"/>
      <c r="CN55" s="2125"/>
      <c r="CO55" s="2125"/>
      <c r="CP55" s="2125"/>
      <c r="CQ55" s="2125"/>
      <c r="CR55" s="2125"/>
      <c r="CS55" s="2125"/>
      <c r="CT55" s="2125"/>
      <c r="CU55" s="2125"/>
      <c r="CV55" s="2125"/>
      <c r="CW55" s="2125"/>
      <c r="CX55" s="2125"/>
      <c r="CY55" s="2125"/>
      <c r="CZ55" s="2125"/>
      <c r="DA55" s="2125"/>
      <c r="DB55" s="2125"/>
      <c r="DC55" s="137"/>
      <c r="DD55" s="137"/>
      <c r="DE55" s="137"/>
      <c r="DF55" s="53"/>
      <c r="DG55" s="53"/>
      <c r="DH55" s="53"/>
      <c r="DI55" s="53"/>
      <c r="DJ55" s="53"/>
      <c r="DK55" s="53"/>
    </row>
    <row r="56" spans="8:188" ht="6.75" customHeight="1">
      <c r="H56" s="51"/>
      <c r="T56" s="150"/>
      <c r="U56" s="51"/>
      <c r="AK56" s="150"/>
      <c r="AL56" s="51"/>
      <c r="AN56" s="2121"/>
      <c r="AO56" s="2121"/>
      <c r="AP56" s="2121"/>
      <c r="AQ56" s="2121"/>
      <c r="AR56" s="2121"/>
      <c r="AS56" s="2121"/>
      <c r="AT56" s="2121"/>
      <c r="AU56" s="2121"/>
      <c r="AV56" s="2121"/>
      <c r="AW56" s="2121"/>
      <c r="AX56" s="54"/>
      <c r="AY56" s="149"/>
      <c r="AZ56" s="149"/>
      <c r="BA56" s="149"/>
      <c r="BB56" s="149"/>
      <c r="BD56" s="2125"/>
      <c r="BE56" s="2125"/>
      <c r="BF56" s="2125"/>
      <c r="BG56" s="2125"/>
      <c r="BH56" s="2125"/>
      <c r="BI56" s="2125"/>
      <c r="BJ56" s="2125"/>
      <c r="BK56" s="2125"/>
      <c r="BL56" s="2125"/>
      <c r="BM56" s="2125"/>
      <c r="BN56" s="2125"/>
      <c r="BO56" s="2125"/>
      <c r="BP56" s="2125"/>
      <c r="BQ56" s="2125"/>
      <c r="BR56" s="2125"/>
      <c r="BS56" s="2125"/>
      <c r="BT56" s="2125"/>
      <c r="BU56" s="2125"/>
      <c r="BV56" s="2125"/>
      <c r="BW56" s="2125"/>
      <c r="BX56" s="2125"/>
      <c r="BY56" s="2125"/>
      <c r="BZ56" s="2125"/>
      <c r="CA56" s="2125"/>
      <c r="CB56" s="2125"/>
      <c r="CC56" s="2125"/>
      <c r="CD56" s="2125"/>
      <c r="CE56" s="2125"/>
      <c r="CF56" s="2125"/>
      <c r="CG56" s="2125"/>
      <c r="CH56" s="2125"/>
      <c r="CI56" s="2125"/>
      <c r="CJ56" s="2125"/>
      <c r="CK56" s="2125"/>
      <c r="CL56" s="2125"/>
      <c r="CM56" s="2125"/>
      <c r="CN56" s="2125"/>
      <c r="CO56" s="2125"/>
      <c r="CP56" s="2125"/>
      <c r="CQ56" s="2125"/>
      <c r="CR56" s="2125"/>
      <c r="CS56" s="2125"/>
      <c r="CT56" s="2125"/>
      <c r="CU56" s="2125"/>
      <c r="CV56" s="2125"/>
      <c r="CW56" s="2125"/>
      <c r="CX56" s="2125"/>
      <c r="CY56" s="2125"/>
      <c r="CZ56" s="2125"/>
      <c r="DA56" s="2125"/>
      <c r="DB56" s="2125"/>
      <c r="DC56" s="137"/>
      <c r="DD56" s="137"/>
      <c r="DE56" s="137"/>
      <c r="DF56" s="53"/>
      <c r="DG56" s="53"/>
      <c r="DH56" s="53"/>
      <c r="DI56" s="53"/>
      <c r="DJ56" s="53"/>
      <c r="DK56" s="53"/>
    </row>
    <row r="57" spans="8:188" ht="6.75" customHeight="1">
      <c r="H57" s="51"/>
      <c r="T57" s="150"/>
      <c r="U57" s="51"/>
      <c r="AK57" s="150"/>
      <c r="AL57" s="51"/>
    </row>
    <row r="58" spans="8:188" ht="6.75" customHeight="1">
      <c r="H58" s="51"/>
      <c r="T58" s="150"/>
      <c r="U58" s="51"/>
      <c r="AK58" s="156"/>
      <c r="AL58" s="146"/>
      <c r="AN58" s="2121" t="s">
        <v>
416</v>
      </c>
      <c r="AO58" s="2121"/>
      <c r="AP58" s="2121"/>
      <c r="AQ58" s="2121"/>
      <c r="AR58" s="2121"/>
      <c r="AS58" s="2121"/>
      <c r="AT58" s="2121"/>
      <c r="AU58" s="2121"/>
      <c r="AV58" s="2121"/>
      <c r="AW58" s="2121"/>
      <c r="AX58" s="137"/>
      <c r="AY58" s="146"/>
      <c r="AZ58" s="51"/>
      <c r="BA58" s="51"/>
      <c r="BB58" s="51"/>
      <c r="BD58" s="2121" t="s">
        <v>
415</v>
      </c>
      <c r="BE58" s="2121"/>
      <c r="BF58" s="2121"/>
      <c r="BG58" s="2121"/>
      <c r="BH58" s="2121"/>
      <c r="BI58" s="2121"/>
      <c r="BJ58" s="2121"/>
      <c r="BK58" s="2121"/>
      <c r="BL58" s="2121"/>
      <c r="BM58" s="2121"/>
      <c r="BN58" s="2121"/>
      <c r="BO58" s="2121"/>
      <c r="BP58" s="2121"/>
      <c r="BQ58" s="2121"/>
      <c r="BR58" s="2121"/>
      <c r="BS58" s="2121"/>
      <c r="BT58" s="2121"/>
      <c r="BU58" s="2121"/>
      <c r="BV58" s="2121"/>
      <c r="BW58" s="2121"/>
      <c r="BX58" s="2121"/>
      <c r="BY58" s="2121"/>
      <c r="BZ58" s="2121"/>
      <c r="CA58" s="2121"/>
      <c r="CB58" s="2121"/>
      <c r="CC58" s="2121"/>
      <c r="CD58" s="2121"/>
      <c r="CE58" s="2121"/>
      <c r="CF58" s="2121"/>
      <c r="CG58" s="2121"/>
      <c r="CH58" s="2121"/>
      <c r="CI58" s="2121"/>
      <c r="CJ58" s="2121"/>
      <c r="CK58" s="2121"/>
      <c r="CL58" s="2121"/>
      <c r="CM58" s="2121"/>
      <c r="CN58" s="2121"/>
      <c r="CO58" s="2121"/>
      <c r="CP58" s="2121"/>
      <c r="CQ58" s="2121"/>
      <c r="CR58" s="2121"/>
      <c r="CS58" s="2121"/>
      <c r="CT58" s="2121"/>
      <c r="CU58" s="2121"/>
      <c r="CV58" s="2121"/>
      <c r="CW58" s="2121"/>
      <c r="CX58" s="2121"/>
      <c r="CY58" s="2121"/>
      <c r="CZ58" s="2121"/>
      <c r="DA58" s="2121"/>
      <c r="DB58" s="2121"/>
      <c r="DC58" s="137"/>
      <c r="DD58" s="137"/>
      <c r="DE58" s="137"/>
      <c r="DF58" s="53"/>
      <c r="DG58" s="53"/>
      <c r="DH58" s="53"/>
      <c r="DI58" s="53"/>
      <c r="DJ58" s="53"/>
      <c r="DK58" s="53"/>
      <c r="DL58" s="53"/>
      <c r="DM58" s="53"/>
      <c r="DN58" s="53"/>
      <c r="DO58" s="53"/>
      <c r="DP58" s="53"/>
      <c r="DQ58" s="53"/>
    </row>
    <row r="59" spans="8:188" ht="6.75" customHeight="1">
      <c r="H59" s="51"/>
      <c r="T59" s="150"/>
      <c r="U59" s="51"/>
      <c r="AK59" s="151"/>
      <c r="AL59" s="51"/>
      <c r="AN59" s="2121"/>
      <c r="AO59" s="2121"/>
      <c r="AP59" s="2121"/>
      <c r="AQ59" s="2121"/>
      <c r="AR59" s="2121"/>
      <c r="AS59" s="2121"/>
      <c r="AT59" s="2121"/>
      <c r="AU59" s="2121"/>
      <c r="AV59" s="2121"/>
      <c r="AW59" s="2121"/>
      <c r="AX59" s="54"/>
      <c r="AZ59" s="149"/>
      <c r="BA59" s="149"/>
      <c r="BB59" s="149"/>
      <c r="BD59" s="2121"/>
      <c r="BE59" s="2121"/>
      <c r="BF59" s="2121"/>
      <c r="BG59" s="2121"/>
      <c r="BH59" s="2121"/>
      <c r="BI59" s="2121"/>
      <c r="BJ59" s="2121"/>
      <c r="BK59" s="2121"/>
      <c r="BL59" s="2121"/>
      <c r="BM59" s="2121"/>
      <c r="BN59" s="2121"/>
      <c r="BO59" s="2121"/>
      <c r="BP59" s="2121"/>
      <c r="BQ59" s="2121"/>
      <c r="BR59" s="2121"/>
      <c r="BS59" s="2121"/>
      <c r="BT59" s="2121"/>
      <c r="BU59" s="2121"/>
      <c r="BV59" s="2121"/>
      <c r="BW59" s="2121"/>
      <c r="BX59" s="2121"/>
      <c r="BY59" s="2121"/>
      <c r="BZ59" s="2121"/>
      <c r="CA59" s="2121"/>
      <c r="CB59" s="2121"/>
      <c r="CC59" s="2121"/>
      <c r="CD59" s="2121"/>
      <c r="CE59" s="2121"/>
      <c r="CF59" s="2121"/>
      <c r="CG59" s="2121"/>
      <c r="CH59" s="2121"/>
      <c r="CI59" s="2121"/>
      <c r="CJ59" s="2121"/>
      <c r="CK59" s="2121"/>
      <c r="CL59" s="2121"/>
      <c r="CM59" s="2121"/>
      <c r="CN59" s="2121"/>
      <c r="CO59" s="2121"/>
      <c r="CP59" s="2121"/>
      <c r="CQ59" s="2121"/>
      <c r="CR59" s="2121"/>
      <c r="CS59" s="2121"/>
      <c r="CT59" s="2121"/>
      <c r="CU59" s="2121"/>
      <c r="CV59" s="2121"/>
      <c r="CW59" s="2121"/>
      <c r="CX59" s="2121"/>
      <c r="CY59" s="2121"/>
      <c r="CZ59" s="2121"/>
      <c r="DA59" s="2121"/>
      <c r="DB59" s="2121"/>
      <c r="DC59" s="137"/>
      <c r="DD59" s="137"/>
      <c r="DE59" s="137"/>
      <c r="DF59" s="53"/>
      <c r="DG59" s="53"/>
      <c r="DH59" s="53"/>
      <c r="DI59" s="53"/>
      <c r="DJ59" s="53"/>
      <c r="DK59" s="53"/>
      <c r="DL59" s="53"/>
      <c r="DM59" s="53"/>
      <c r="DN59" s="53"/>
      <c r="DO59" s="53"/>
      <c r="DP59" s="53"/>
      <c r="DQ59" s="53"/>
    </row>
    <row r="60" spans="8:188" ht="6.75" customHeight="1">
      <c r="H60" s="51"/>
      <c r="T60" s="150"/>
      <c r="U60" s="51"/>
      <c r="AK60" s="150"/>
      <c r="AL60" s="51"/>
      <c r="BA60" s="51"/>
      <c r="BB60" s="51"/>
    </row>
    <row r="61" spans="8:188" ht="6.75" customHeight="1">
      <c r="H61" s="51"/>
      <c r="T61" s="150"/>
      <c r="U61" s="51"/>
      <c r="AK61" s="156"/>
      <c r="AL61" s="146"/>
      <c r="AN61" s="2121" t="s">
        <v>
414</v>
      </c>
      <c r="AO61" s="2121"/>
      <c r="AP61" s="2121"/>
      <c r="AQ61" s="2121"/>
      <c r="AR61" s="2121"/>
      <c r="AS61" s="2121"/>
      <c r="AT61" s="2121"/>
      <c r="AU61" s="2121"/>
      <c r="AV61" s="2121"/>
      <c r="AW61" s="2121"/>
      <c r="AX61" s="137"/>
      <c r="AY61" s="146"/>
      <c r="AZ61" s="51"/>
      <c r="BA61" s="51"/>
      <c r="BB61" s="51"/>
      <c r="BD61" s="2121" t="s">
        <v>
413</v>
      </c>
      <c r="BE61" s="2121"/>
      <c r="BF61" s="2121"/>
      <c r="BG61" s="2121"/>
      <c r="BH61" s="2121"/>
      <c r="BI61" s="2121"/>
      <c r="BJ61" s="2121"/>
      <c r="BK61" s="2121"/>
      <c r="BL61" s="2121"/>
      <c r="BM61" s="2121"/>
      <c r="BN61" s="2121"/>
      <c r="BO61" s="2121"/>
      <c r="BP61" s="2121"/>
      <c r="BQ61" s="2121"/>
      <c r="BR61" s="2121"/>
      <c r="BS61" s="2121"/>
      <c r="BT61" s="2121"/>
      <c r="BU61" s="2121"/>
      <c r="BV61" s="2121"/>
      <c r="BW61" s="2121"/>
      <c r="BX61" s="2121"/>
      <c r="BY61" s="2121"/>
      <c r="BZ61" s="2121"/>
      <c r="CA61" s="2121"/>
      <c r="CB61" s="2121"/>
      <c r="CC61" s="2121"/>
      <c r="CD61" s="2121"/>
      <c r="CE61" s="2121"/>
      <c r="CF61" s="2121"/>
      <c r="CG61" s="2121"/>
      <c r="CH61" s="2121"/>
      <c r="CI61" s="2121"/>
      <c r="CJ61" s="2121"/>
      <c r="CK61" s="2121"/>
      <c r="CL61" s="2121"/>
      <c r="CM61" s="2121"/>
      <c r="CN61" s="2121"/>
      <c r="CO61" s="2121"/>
      <c r="CP61" s="2121"/>
      <c r="CQ61" s="2121"/>
      <c r="CR61" s="2121"/>
      <c r="CS61" s="2121"/>
      <c r="CT61" s="2121"/>
      <c r="CU61" s="2121"/>
      <c r="CV61" s="2121"/>
      <c r="CW61" s="2121"/>
      <c r="CX61" s="2121"/>
      <c r="CY61" s="2121"/>
      <c r="CZ61" s="2121"/>
      <c r="DA61" s="2121"/>
      <c r="DB61" s="2121"/>
      <c r="DC61" s="137"/>
      <c r="DD61" s="137"/>
      <c r="DE61" s="137"/>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row>
    <row r="62" spans="8:188" ht="6.75" customHeight="1">
      <c r="H62" s="51"/>
      <c r="T62" s="150"/>
      <c r="U62" s="51"/>
      <c r="AK62" s="151"/>
      <c r="AL62" s="51"/>
      <c r="AN62" s="2121"/>
      <c r="AO62" s="2121"/>
      <c r="AP62" s="2121"/>
      <c r="AQ62" s="2121"/>
      <c r="AR62" s="2121"/>
      <c r="AS62" s="2121"/>
      <c r="AT62" s="2121"/>
      <c r="AU62" s="2121"/>
      <c r="AV62" s="2121"/>
      <c r="AW62" s="2121"/>
      <c r="AX62" s="54"/>
      <c r="AZ62" s="149"/>
      <c r="BA62" s="149"/>
      <c r="BB62" s="149"/>
      <c r="BD62" s="2121"/>
      <c r="BE62" s="2121"/>
      <c r="BF62" s="2121"/>
      <c r="BG62" s="2121"/>
      <c r="BH62" s="2121"/>
      <c r="BI62" s="2121"/>
      <c r="BJ62" s="2121"/>
      <c r="BK62" s="2121"/>
      <c r="BL62" s="2121"/>
      <c r="BM62" s="2121"/>
      <c r="BN62" s="2121"/>
      <c r="BO62" s="2121"/>
      <c r="BP62" s="2121"/>
      <c r="BQ62" s="2121"/>
      <c r="BR62" s="2121"/>
      <c r="BS62" s="2121"/>
      <c r="BT62" s="2121"/>
      <c r="BU62" s="2121"/>
      <c r="BV62" s="2121"/>
      <c r="BW62" s="2121"/>
      <c r="BX62" s="2121"/>
      <c r="BY62" s="2121"/>
      <c r="BZ62" s="2121"/>
      <c r="CA62" s="2121"/>
      <c r="CB62" s="2121"/>
      <c r="CC62" s="2121"/>
      <c r="CD62" s="2121"/>
      <c r="CE62" s="2121"/>
      <c r="CF62" s="2121"/>
      <c r="CG62" s="2121"/>
      <c r="CH62" s="2121"/>
      <c r="CI62" s="2121"/>
      <c r="CJ62" s="2121"/>
      <c r="CK62" s="2121"/>
      <c r="CL62" s="2121"/>
      <c r="CM62" s="2121"/>
      <c r="CN62" s="2121"/>
      <c r="CO62" s="2121"/>
      <c r="CP62" s="2121"/>
      <c r="CQ62" s="2121"/>
      <c r="CR62" s="2121"/>
      <c r="CS62" s="2121"/>
      <c r="CT62" s="2121"/>
      <c r="CU62" s="2121"/>
      <c r="CV62" s="2121"/>
      <c r="CW62" s="2121"/>
      <c r="CX62" s="2121"/>
      <c r="CY62" s="2121"/>
      <c r="CZ62" s="2121"/>
      <c r="DA62" s="2121"/>
      <c r="DB62" s="2121"/>
      <c r="DC62" s="137"/>
      <c r="DD62" s="137"/>
      <c r="DE62" s="137"/>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row>
    <row r="63" spans="8:188" ht="6.75" customHeight="1">
      <c r="H63" s="51"/>
      <c r="T63" s="150"/>
      <c r="U63" s="51"/>
      <c r="AK63" s="150"/>
      <c r="AL63" s="51"/>
      <c r="BA63" s="51"/>
      <c r="BB63" s="51"/>
      <c r="DF63" s="53"/>
      <c r="DG63" s="53"/>
      <c r="DH63" s="53"/>
      <c r="DI63" s="53"/>
      <c r="DJ63" s="53"/>
      <c r="DK63" s="53"/>
      <c r="DL63" s="53"/>
      <c r="DM63" s="53"/>
      <c r="DN63" s="53"/>
      <c r="DO63" s="53"/>
      <c r="DP63" s="53"/>
      <c r="DQ63" s="53"/>
      <c r="DR63" s="53"/>
      <c r="DS63" s="53"/>
      <c r="DT63" s="53"/>
    </row>
    <row r="64" spans="8:188" ht="6.75" customHeight="1">
      <c r="H64" s="51"/>
      <c r="T64" s="150"/>
      <c r="U64" s="51"/>
      <c r="AK64" s="156"/>
      <c r="AL64" s="146"/>
      <c r="AN64" s="2121" t="s">
        <v>
412</v>
      </c>
      <c r="AO64" s="2121"/>
      <c r="AP64" s="2121"/>
      <c r="AQ64" s="2121"/>
      <c r="AR64" s="2121"/>
      <c r="AS64" s="2121"/>
      <c r="AT64" s="2121"/>
      <c r="AU64" s="146"/>
      <c r="AV64" s="146"/>
      <c r="AW64" s="146"/>
      <c r="AX64" s="146"/>
      <c r="AY64" s="146"/>
      <c r="AZ64" s="146"/>
      <c r="BA64" s="55"/>
      <c r="BB64" s="146"/>
      <c r="BD64" s="2125" t="s">
        <v>
411</v>
      </c>
      <c r="BE64" s="2125"/>
      <c r="BF64" s="2125"/>
      <c r="BG64" s="2125"/>
      <c r="BH64" s="2125"/>
      <c r="BI64" s="2125"/>
      <c r="BJ64" s="2125"/>
      <c r="BK64" s="2125"/>
      <c r="BL64" s="2125"/>
      <c r="BM64" s="2125"/>
      <c r="BN64" s="2125"/>
      <c r="BO64" s="2125"/>
      <c r="BP64" s="2125"/>
      <c r="BQ64" s="2125"/>
      <c r="BR64" s="2125"/>
      <c r="BS64" s="2125"/>
      <c r="BT64" s="2125"/>
      <c r="BU64" s="2125"/>
      <c r="BV64" s="2125"/>
      <c r="BW64" s="2125"/>
      <c r="BX64" s="2125"/>
      <c r="BY64" s="2125"/>
      <c r="BZ64" s="2125"/>
      <c r="CA64" s="2125"/>
      <c r="CB64" s="2125"/>
      <c r="CC64" s="2125"/>
      <c r="CD64" s="2125"/>
      <c r="CE64" s="2125"/>
      <c r="CF64" s="2125"/>
      <c r="CG64" s="2125"/>
      <c r="CH64" s="2125"/>
      <c r="CI64" s="2125"/>
      <c r="CJ64" s="2125"/>
      <c r="CK64" s="2125"/>
      <c r="CL64" s="2125"/>
      <c r="CM64" s="2125"/>
      <c r="CN64" s="2125"/>
      <c r="CO64" s="2125"/>
      <c r="CP64" s="2125"/>
      <c r="CQ64" s="2125"/>
      <c r="CR64" s="2125"/>
      <c r="CS64" s="2125"/>
      <c r="CT64" s="2125"/>
      <c r="CU64" s="2125"/>
      <c r="CV64" s="2125"/>
      <c r="CW64" s="2125"/>
      <c r="CX64" s="2125"/>
      <c r="CY64" s="2125"/>
      <c r="CZ64" s="2125"/>
      <c r="DA64" s="2125"/>
      <c r="DB64" s="2125"/>
      <c r="DC64" s="2125"/>
      <c r="DD64" s="2125"/>
      <c r="DE64" s="137"/>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row>
    <row r="65" spans="8:188" ht="6.75" customHeight="1">
      <c r="H65" s="51"/>
      <c r="T65" s="150"/>
      <c r="U65" s="51"/>
      <c r="AJ65" s="51"/>
      <c r="AK65" s="149"/>
      <c r="AL65" s="51"/>
      <c r="AN65" s="2121"/>
      <c r="AO65" s="2121"/>
      <c r="AP65" s="2121"/>
      <c r="AQ65" s="2121"/>
      <c r="AR65" s="2121"/>
      <c r="AS65" s="2121"/>
      <c r="AT65" s="2121"/>
      <c r="BD65" s="2125"/>
      <c r="BE65" s="2125"/>
      <c r="BF65" s="2125"/>
      <c r="BG65" s="2125"/>
      <c r="BH65" s="2125"/>
      <c r="BI65" s="2125"/>
      <c r="BJ65" s="2125"/>
      <c r="BK65" s="2125"/>
      <c r="BL65" s="2125"/>
      <c r="BM65" s="2125"/>
      <c r="BN65" s="2125"/>
      <c r="BO65" s="2125"/>
      <c r="BP65" s="2125"/>
      <c r="BQ65" s="2125"/>
      <c r="BR65" s="2125"/>
      <c r="BS65" s="2125"/>
      <c r="BT65" s="2125"/>
      <c r="BU65" s="2125"/>
      <c r="BV65" s="2125"/>
      <c r="BW65" s="2125"/>
      <c r="BX65" s="2125"/>
      <c r="BY65" s="2125"/>
      <c r="BZ65" s="2125"/>
      <c r="CA65" s="2125"/>
      <c r="CB65" s="2125"/>
      <c r="CC65" s="2125"/>
      <c r="CD65" s="2125"/>
      <c r="CE65" s="2125"/>
      <c r="CF65" s="2125"/>
      <c r="CG65" s="2125"/>
      <c r="CH65" s="2125"/>
      <c r="CI65" s="2125"/>
      <c r="CJ65" s="2125"/>
      <c r="CK65" s="2125"/>
      <c r="CL65" s="2125"/>
      <c r="CM65" s="2125"/>
      <c r="CN65" s="2125"/>
      <c r="CO65" s="2125"/>
      <c r="CP65" s="2125"/>
      <c r="CQ65" s="2125"/>
      <c r="CR65" s="2125"/>
      <c r="CS65" s="2125"/>
      <c r="CT65" s="2125"/>
      <c r="CU65" s="2125"/>
      <c r="CV65" s="2125"/>
      <c r="CW65" s="2125"/>
      <c r="CX65" s="2125"/>
      <c r="CY65" s="2125"/>
      <c r="CZ65" s="2125"/>
      <c r="DA65" s="2125"/>
      <c r="DB65" s="2125"/>
      <c r="DC65" s="2125"/>
      <c r="DD65" s="2125"/>
      <c r="DE65" s="137"/>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53"/>
      <c r="FG65" s="53"/>
      <c r="FH65" s="53"/>
      <c r="FI65" s="53"/>
      <c r="FJ65" s="53"/>
      <c r="FK65" s="53"/>
      <c r="FL65" s="53"/>
      <c r="FM65" s="53"/>
      <c r="FN65" s="53"/>
      <c r="FO65" s="53"/>
      <c r="FP65" s="53"/>
      <c r="FQ65" s="53"/>
      <c r="FR65" s="53"/>
      <c r="FS65" s="53"/>
      <c r="FT65" s="53"/>
      <c r="FU65" s="53"/>
      <c r="FV65" s="53"/>
      <c r="FW65" s="53"/>
      <c r="FX65" s="53"/>
      <c r="FY65" s="53"/>
      <c r="FZ65" s="53"/>
      <c r="GA65" s="53"/>
      <c r="GB65" s="53"/>
      <c r="GC65" s="53"/>
      <c r="GD65" s="53"/>
      <c r="GE65" s="53"/>
      <c r="GF65" s="53"/>
    </row>
    <row r="66" spans="8:188" ht="6.75" customHeight="1">
      <c r="H66" s="51"/>
      <c r="T66" s="150"/>
      <c r="U66" s="51"/>
      <c r="AN66" s="139"/>
      <c r="AO66" s="139"/>
      <c r="AP66" s="139"/>
      <c r="AQ66" s="139"/>
      <c r="AR66" s="139"/>
      <c r="AS66" s="139"/>
      <c r="AT66" s="139"/>
      <c r="AU66" s="139"/>
      <c r="AV66" s="139"/>
      <c r="AW66" s="139"/>
      <c r="AX66" s="139"/>
      <c r="AY66" s="139"/>
      <c r="AZ66" s="51"/>
      <c r="BA66" s="51"/>
      <c r="BB66" s="51"/>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7"/>
      <c r="DD66" s="137"/>
      <c r="DE66" s="137"/>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53"/>
      <c r="GC66" s="53"/>
      <c r="GD66" s="53"/>
      <c r="GE66" s="53"/>
      <c r="GF66" s="53"/>
    </row>
    <row r="67" spans="8:188" ht="6.75" customHeight="1">
      <c r="H67" s="51"/>
      <c r="T67" s="150"/>
      <c r="U67" s="51"/>
      <c r="W67" s="2125" t="s">
        <v>
410</v>
      </c>
      <c r="X67" s="2125"/>
      <c r="Y67" s="2125"/>
      <c r="Z67" s="2125"/>
      <c r="AA67" s="2125"/>
      <c r="AB67" s="2125"/>
      <c r="AC67" s="2125"/>
      <c r="AN67" s="2122" t="s">
        <v>
234</v>
      </c>
      <c r="AO67" s="2122"/>
      <c r="AP67" s="2122"/>
      <c r="AQ67" s="2122"/>
      <c r="AR67" s="2122"/>
      <c r="AS67" s="2122"/>
      <c r="AT67" s="2122"/>
      <c r="AU67" s="2122"/>
      <c r="AV67" s="2122"/>
      <c r="AW67" s="2122"/>
      <c r="AX67" s="139"/>
      <c r="AY67" s="139"/>
      <c r="AZ67" s="51"/>
      <c r="BA67" s="51"/>
      <c r="BB67" s="51"/>
      <c r="BD67" s="2122" t="s">
        <v>
409</v>
      </c>
      <c r="BE67" s="2122"/>
      <c r="BF67" s="2122"/>
      <c r="BG67" s="2122"/>
      <c r="BH67" s="2122"/>
      <c r="BI67" s="2122"/>
      <c r="BJ67" s="2122"/>
      <c r="BK67" s="2122"/>
      <c r="BL67" s="2122"/>
      <c r="BM67" s="2122"/>
      <c r="BN67" s="2122"/>
      <c r="BO67" s="2122"/>
      <c r="BP67" s="2122"/>
      <c r="BQ67" s="2122"/>
      <c r="BR67" s="2122"/>
      <c r="BS67" s="2122"/>
      <c r="BT67" s="2122"/>
      <c r="BU67" s="2122"/>
      <c r="BV67" s="2122"/>
      <c r="BW67" s="2122"/>
      <c r="BX67" s="2122"/>
      <c r="BY67" s="2122"/>
      <c r="BZ67" s="2122"/>
      <c r="CA67" s="2122"/>
      <c r="CB67" s="2122"/>
      <c r="CC67" s="2122"/>
      <c r="CD67" s="2122"/>
      <c r="CE67" s="2122"/>
      <c r="CF67" s="2122"/>
      <c r="CG67" s="2122"/>
      <c r="CH67" s="2122"/>
      <c r="CI67" s="2122"/>
      <c r="CJ67" s="2122"/>
      <c r="CK67" s="2122"/>
      <c r="CL67" s="2122"/>
      <c r="CM67" s="2122"/>
      <c r="CN67" s="2122"/>
      <c r="CO67" s="2122"/>
      <c r="CP67" s="2122"/>
      <c r="CQ67" s="2122"/>
      <c r="CR67" s="2122"/>
      <c r="CS67" s="2122"/>
      <c r="CT67" s="2122"/>
      <c r="CU67" s="2122"/>
      <c r="CV67" s="2122"/>
      <c r="CW67" s="2122"/>
      <c r="CX67" s="2122"/>
      <c r="CY67" s="2122"/>
      <c r="CZ67" s="2122"/>
      <c r="DA67" s="2122"/>
      <c r="DB67" s="2122"/>
      <c r="DC67" s="2122"/>
      <c r="DD67" s="2122"/>
      <c r="DE67" s="137"/>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3"/>
      <c r="FD67" s="53"/>
      <c r="FE67" s="53"/>
      <c r="FF67" s="53"/>
      <c r="FG67" s="53"/>
      <c r="FH67" s="53"/>
      <c r="FI67" s="53"/>
      <c r="FJ67" s="53"/>
      <c r="FK67" s="53"/>
      <c r="FL67" s="53"/>
      <c r="FM67" s="53"/>
      <c r="FN67" s="53"/>
      <c r="FO67" s="53"/>
      <c r="FP67" s="53"/>
      <c r="FQ67" s="53"/>
      <c r="FR67" s="53"/>
      <c r="FS67" s="53"/>
      <c r="FT67" s="53"/>
      <c r="FU67" s="53"/>
      <c r="FV67" s="53"/>
      <c r="FW67" s="53"/>
      <c r="FX67" s="53"/>
      <c r="FY67" s="53"/>
      <c r="FZ67" s="53"/>
      <c r="GA67" s="53"/>
      <c r="GB67" s="53"/>
      <c r="GC67" s="53"/>
      <c r="GD67" s="53"/>
      <c r="GE67" s="53"/>
      <c r="GF67" s="53"/>
    </row>
    <row r="68" spans="8:188" ht="6.75" customHeight="1">
      <c r="H68" s="51"/>
      <c r="T68" s="151"/>
      <c r="U68" s="149"/>
      <c r="V68" s="149"/>
      <c r="W68" s="2125"/>
      <c r="X68" s="2125"/>
      <c r="Y68" s="2125"/>
      <c r="Z68" s="2125"/>
      <c r="AA68" s="2125"/>
      <c r="AB68" s="2125"/>
      <c r="AC68" s="2125"/>
      <c r="AD68" s="149"/>
      <c r="AE68" s="149"/>
      <c r="AF68" s="149"/>
      <c r="AG68" s="149"/>
      <c r="AH68" s="149"/>
      <c r="AI68" s="149"/>
      <c r="AJ68" s="149"/>
      <c r="AK68" s="151"/>
      <c r="AL68" s="149"/>
      <c r="AN68" s="2122"/>
      <c r="AO68" s="2122"/>
      <c r="AP68" s="2122"/>
      <c r="AQ68" s="2122"/>
      <c r="AR68" s="2122"/>
      <c r="AS68" s="2122"/>
      <c r="AT68" s="2122"/>
      <c r="AU68" s="2122"/>
      <c r="AV68" s="2122"/>
      <c r="AW68" s="2122"/>
      <c r="AX68" s="97"/>
      <c r="AY68" s="97"/>
      <c r="AZ68" s="149"/>
      <c r="BA68" s="149"/>
      <c r="BB68" s="149"/>
      <c r="BD68" s="2122"/>
      <c r="BE68" s="2122"/>
      <c r="BF68" s="2122"/>
      <c r="BG68" s="2122"/>
      <c r="BH68" s="2122"/>
      <c r="BI68" s="2122"/>
      <c r="BJ68" s="2122"/>
      <c r="BK68" s="2122"/>
      <c r="BL68" s="2122"/>
      <c r="BM68" s="2122"/>
      <c r="BN68" s="2122"/>
      <c r="BO68" s="2122"/>
      <c r="BP68" s="2122"/>
      <c r="BQ68" s="2122"/>
      <c r="BR68" s="2122"/>
      <c r="BS68" s="2122"/>
      <c r="BT68" s="2122"/>
      <c r="BU68" s="2122"/>
      <c r="BV68" s="2122"/>
      <c r="BW68" s="2122"/>
      <c r="BX68" s="2122"/>
      <c r="BY68" s="2122"/>
      <c r="BZ68" s="2122"/>
      <c r="CA68" s="2122"/>
      <c r="CB68" s="2122"/>
      <c r="CC68" s="2122"/>
      <c r="CD68" s="2122"/>
      <c r="CE68" s="2122"/>
      <c r="CF68" s="2122"/>
      <c r="CG68" s="2122"/>
      <c r="CH68" s="2122"/>
      <c r="CI68" s="2122"/>
      <c r="CJ68" s="2122"/>
      <c r="CK68" s="2122"/>
      <c r="CL68" s="2122"/>
      <c r="CM68" s="2122"/>
      <c r="CN68" s="2122"/>
      <c r="CO68" s="2122"/>
      <c r="CP68" s="2122"/>
      <c r="CQ68" s="2122"/>
      <c r="CR68" s="2122"/>
      <c r="CS68" s="2122"/>
      <c r="CT68" s="2122"/>
      <c r="CU68" s="2122"/>
      <c r="CV68" s="2122"/>
      <c r="CW68" s="2122"/>
      <c r="CX68" s="2122"/>
      <c r="CY68" s="2122"/>
      <c r="CZ68" s="2122"/>
      <c r="DA68" s="2122"/>
      <c r="DB68" s="2122"/>
      <c r="DC68" s="2122"/>
      <c r="DD68" s="2122"/>
      <c r="DE68" s="137"/>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3"/>
      <c r="FD68" s="53"/>
      <c r="FE68" s="53"/>
      <c r="FF68" s="53"/>
      <c r="FG68" s="53"/>
      <c r="FH68" s="53"/>
      <c r="FI68" s="53"/>
      <c r="FJ68" s="53"/>
      <c r="FK68" s="53"/>
      <c r="FL68" s="53"/>
      <c r="FM68" s="53"/>
      <c r="FN68" s="53"/>
      <c r="FO68" s="53"/>
      <c r="FP68" s="53"/>
      <c r="FQ68" s="53"/>
      <c r="FR68" s="53"/>
      <c r="FS68" s="53"/>
      <c r="FT68" s="53"/>
      <c r="FU68" s="53"/>
      <c r="FV68" s="53"/>
      <c r="FW68" s="53"/>
      <c r="FX68" s="53"/>
      <c r="FY68" s="53"/>
      <c r="FZ68" s="53"/>
      <c r="GA68" s="53"/>
      <c r="GB68" s="53"/>
      <c r="GC68" s="53"/>
      <c r="GD68" s="53"/>
      <c r="GE68" s="53"/>
      <c r="GF68" s="53"/>
    </row>
    <row r="69" spans="8:188" ht="6.75" customHeight="1">
      <c r="H69" s="51"/>
      <c r="T69" s="150"/>
      <c r="U69" s="51"/>
      <c r="V69" s="51"/>
      <c r="W69" s="153"/>
      <c r="X69" s="153"/>
      <c r="Y69" s="153"/>
      <c r="Z69" s="153"/>
      <c r="AA69" s="153"/>
      <c r="AB69" s="153"/>
      <c r="AC69" s="153"/>
      <c r="AD69" s="51"/>
      <c r="AE69" s="51"/>
      <c r="AF69" s="51"/>
      <c r="AG69" s="51"/>
      <c r="AH69" s="51"/>
      <c r="AI69" s="51"/>
      <c r="AJ69" s="51"/>
      <c r="AK69" s="150"/>
      <c r="AL69" s="51"/>
      <c r="AN69" s="143"/>
      <c r="AO69" s="143"/>
      <c r="AP69" s="143"/>
      <c r="AQ69" s="143"/>
      <c r="AR69" s="143"/>
      <c r="AS69" s="143"/>
      <c r="AT69" s="143"/>
      <c r="AU69" s="143"/>
      <c r="AV69" s="143"/>
      <c r="AW69" s="143"/>
      <c r="AX69" s="98"/>
      <c r="AY69" s="98"/>
      <c r="AZ69" s="51"/>
      <c r="BA69" s="51"/>
      <c r="BB69" s="51"/>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37"/>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53"/>
      <c r="GC69" s="53"/>
      <c r="GD69" s="53"/>
      <c r="GE69" s="53"/>
      <c r="GF69" s="53"/>
    </row>
    <row r="70" spans="8:188" ht="6.75" customHeight="1">
      <c r="H70" s="51"/>
      <c r="T70" s="150"/>
      <c r="U70" s="51"/>
      <c r="V70" s="51"/>
      <c r="W70" s="153"/>
      <c r="X70" s="153"/>
      <c r="Y70" s="153"/>
      <c r="Z70" s="153"/>
      <c r="AA70" s="153"/>
      <c r="AB70" s="153"/>
      <c r="AC70" s="153"/>
      <c r="AD70" s="51"/>
      <c r="AE70" s="51"/>
      <c r="AF70" s="51"/>
      <c r="AG70" s="51"/>
      <c r="AH70" s="51"/>
      <c r="AI70" s="51"/>
      <c r="AJ70" s="51"/>
      <c r="AK70" s="150"/>
      <c r="AL70" s="51"/>
      <c r="AN70" s="2125" t="s">
        <v>
408</v>
      </c>
      <c r="AO70" s="2125"/>
      <c r="AP70" s="2125"/>
      <c r="AQ70" s="2125"/>
      <c r="AR70" s="2125"/>
      <c r="AS70" s="2125"/>
      <c r="AT70" s="2125"/>
      <c r="AU70" s="2125"/>
      <c r="AV70" s="2125"/>
      <c r="AW70" s="2125"/>
      <c r="AX70" s="2125"/>
      <c r="AY70" s="2125"/>
      <c r="AZ70" s="2125"/>
      <c r="BA70" s="2125"/>
      <c r="BB70" s="2125"/>
      <c r="BC70" s="2125"/>
      <c r="BD70" s="2125"/>
      <c r="BE70" s="2125"/>
      <c r="BF70" s="2125"/>
      <c r="BG70" s="2125"/>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37"/>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row>
    <row r="71" spans="8:188" ht="6.75" customHeight="1">
      <c r="H71" s="51"/>
      <c r="T71" s="150"/>
      <c r="U71" s="51"/>
      <c r="V71" s="51"/>
      <c r="W71" s="153"/>
      <c r="X71" s="153"/>
      <c r="Y71" s="153"/>
      <c r="Z71" s="153"/>
      <c r="AA71" s="153"/>
      <c r="AB71" s="153"/>
      <c r="AC71" s="153"/>
      <c r="AD71" s="51"/>
      <c r="AE71" s="51"/>
      <c r="AF71" s="51"/>
      <c r="AG71" s="51"/>
      <c r="AH71" s="51"/>
      <c r="AI71" s="51"/>
      <c r="AJ71" s="51"/>
      <c r="AK71" s="151"/>
      <c r="AL71" s="149"/>
      <c r="AN71" s="2125"/>
      <c r="AO71" s="2125"/>
      <c r="AP71" s="2125"/>
      <c r="AQ71" s="2125"/>
      <c r="AR71" s="2125"/>
      <c r="AS71" s="2125"/>
      <c r="AT71" s="2125"/>
      <c r="AU71" s="2125"/>
      <c r="AV71" s="2125"/>
      <c r="AW71" s="2125"/>
      <c r="AX71" s="2125"/>
      <c r="AY71" s="2125"/>
      <c r="AZ71" s="2125"/>
      <c r="BA71" s="2125"/>
      <c r="BB71" s="2125"/>
      <c r="BC71" s="2125"/>
      <c r="BD71" s="2125"/>
      <c r="BE71" s="2125"/>
      <c r="BF71" s="2125"/>
      <c r="BG71" s="2125"/>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37"/>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row>
    <row r="72" spans="8:188" ht="6.75" customHeight="1">
      <c r="H72" s="51"/>
      <c r="T72" s="150"/>
      <c r="U72" s="51"/>
      <c r="AK72" s="150"/>
      <c r="AL72" s="51"/>
      <c r="AN72" s="139"/>
      <c r="AO72" s="139"/>
      <c r="AP72" s="139"/>
      <c r="AQ72" s="139"/>
      <c r="AR72" s="139"/>
      <c r="AS72" s="139"/>
      <c r="AT72" s="139"/>
      <c r="AU72" s="139"/>
      <c r="AV72" s="139"/>
      <c r="AW72" s="139"/>
      <c r="AX72" s="139"/>
      <c r="AY72" s="139"/>
      <c r="AZ72" s="51"/>
      <c r="BA72" s="51"/>
      <c r="BB72" s="51"/>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7"/>
      <c r="DD72" s="137"/>
      <c r="DE72" s="137"/>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53"/>
      <c r="GC72" s="53"/>
      <c r="GD72" s="53"/>
      <c r="GE72" s="53"/>
      <c r="GF72" s="53"/>
    </row>
    <row r="73" spans="8:188" ht="6.75" customHeight="1">
      <c r="H73" s="51"/>
      <c r="T73" s="150"/>
      <c r="U73" s="51"/>
      <c r="AK73" s="150"/>
      <c r="AL73" s="51"/>
      <c r="AN73" s="2125" t="s">
        <v>
407</v>
      </c>
      <c r="AO73" s="2125"/>
      <c r="AP73" s="2125"/>
      <c r="AQ73" s="2125"/>
      <c r="AR73" s="2125"/>
      <c r="AS73" s="2125"/>
      <c r="AT73" s="2125"/>
      <c r="AU73" s="139"/>
      <c r="AV73" s="139"/>
      <c r="AW73" s="139"/>
      <c r="AX73" s="139"/>
      <c r="AY73" s="139"/>
      <c r="AZ73" s="51"/>
      <c r="BA73" s="51"/>
      <c r="BB73" s="51"/>
      <c r="BD73" s="2122" t="s">
        <v>
406</v>
      </c>
      <c r="BE73" s="2122"/>
      <c r="BF73" s="2122"/>
      <c r="BG73" s="2122"/>
      <c r="BH73" s="2122"/>
      <c r="BI73" s="2122"/>
      <c r="BJ73" s="2122"/>
      <c r="BK73" s="2122"/>
      <c r="BL73" s="2122"/>
      <c r="BM73" s="2122"/>
      <c r="BN73" s="2122"/>
      <c r="BO73" s="2122"/>
      <c r="BP73" s="2122"/>
      <c r="BQ73" s="2122"/>
      <c r="BR73" s="2122"/>
      <c r="BS73" s="2122"/>
      <c r="BT73" s="2122"/>
      <c r="BU73" s="2122"/>
      <c r="BV73" s="2122"/>
      <c r="BW73" s="2122"/>
      <c r="BX73" s="2122"/>
      <c r="BY73" s="2122"/>
      <c r="BZ73" s="2122"/>
      <c r="CA73" s="2122"/>
      <c r="CB73" s="2122"/>
      <c r="CC73" s="2122"/>
      <c r="CD73" s="2122"/>
      <c r="CE73" s="2122"/>
      <c r="CF73" s="2122"/>
      <c r="CG73" s="2122"/>
      <c r="CH73" s="2122"/>
      <c r="CI73" s="2122"/>
      <c r="CJ73" s="2122"/>
      <c r="CK73" s="2122"/>
      <c r="CL73" s="2122"/>
      <c r="CM73" s="2122"/>
      <c r="CN73" s="2122"/>
      <c r="CO73" s="2122"/>
      <c r="CP73" s="2122"/>
      <c r="CQ73" s="2122"/>
      <c r="CR73" s="2122"/>
      <c r="CS73" s="2122"/>
      <c r="CT73" s="2122"/>
      <c r="CU73" s="2122"/>
      <c r="CV73" s="2122"/>
      <c r="CW73" s="2122"/>
      <c r="CX73" s="2122"/>
      <c r="CY73" s="2122"/>
      <c r="CZ73" s="2122"/>
      <c r="DA73" s="2122"/>
      <c r="DB73" s="2122"/>
      <c r="DC73" s="2122"/>
      <c r="DD73" s="2122"/>
      <c r="DE73" s="137"/>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c r="FY73" s="53"/>
      <c r="FZ73" s="53"/>
      <c r="GA73" s="53"/>
      <c r="GB73" s="53"/>
      <c r="GC73" s="53"/>
      <c r="GD73" s="53"/>
      <c r="GE73" s="53"/>
      <c r="GF73" s="53"/>
    </row>
    <row r="74" spans="8:188" ht="6.75" customHeight="1">
      <c r="H74" s="51"/>
      <c r="T74" s="150"/>
      <c r="U74" s="51"/>
      <c r="AK74" s="151"/>
      <c r="AL74" s="149"/>
      <c r="AN74" s="2125"/>
      <c r="AO74" s="2125"/>
      <c r="AP74" s="2125"/>
      <c r="AQ74" s="2125"/>
      <c r="AR74" s="2125"/>
      <c r="AS74" s="2125"/>
      <c r="AT74" s="2125"/>
      <c r="AU74" s="97"/>
      <c r="AV74" s="97"/>
      <c r="AW74" s="97"/>
      <c r="AX74" s="97"/>
      <c r="AY74" s="97"/>
      <c r="AZ74" s="149"/>
      <c r="BA74" s="149"/>
      <c r="BB74" s="149"/>
      <c r="BD74" s="2122"/>
      <c r="BE74" s="2122"/>
      <c r="BF74" s="2122"/>
      <c r="BG74" s="2122"/>
      <c r="BH74" s="2122"/>
      <c r="BI74" s="2122"/>
      <c r="BJ74" s="2122"/>
      <c r="BK74" s="2122"/>
      <c r="BL74" s="2122"/>
      <c r="BM74" s="2122"/>
      <c r="BN74" s="2122"/>
      <c r="BO74" s="2122"/>
      <c r="BP74" s="2122"/>
      <c r="BQ74" s="2122"/>
      <c r="BR74" s="2122"/>
      <c r="BS74" s="2122"/>
      <c r="BT74" s="2122"/>
      <c r="BU74" s="2122"/>
      <c r="BV74" s="2122"/>
      <c r="BW74" s="2122"/>
      <c r="BX74" s="2122"/>
      <c r="BY74" s="2122"/>
      <c r="BZ74" s="2122"/>
      <c r="CA74" s="2122"/>
      <c r="CB74" s="2122"/>
      <c r="CC74" s="2122"/>
      <c r="CD74" s="2122"/>
      <c r="CE74" s="2122"/>
      <c r="CF74" s="2122"/>
      <c r="CG74" s="2122"/>
      <c r="CH74" s="2122"/>
      <c r="CI74" s="2122"/>
      <c r="CJ74" s="2122"/>
      <c r="CK74" s="2122"/>
      <c r="CL74" s="2122"/>
      <c r="CM74" s="2122"/>
      <c r="CN74" s="2122"/>
      <c r="CO74" s="2122"/>
      <c r="CP74" s="2122"/>
      <c r="CQ74" s="2122"/>
      <c r="CR74" s="2122"/>
      <c r="CS74" s="2122"/>
      <c r="CT74" s="2122"/>
      <c r="CU74" s="2122"/>
      <c r="CV74" s="2122"/>
      <c r="CW74" s="2122"/>
      <c r="CX74" s="2122"/>
      <c r="CY74" s="2122"/>
      <c r="CZ74" s="2122"/>
      <c r="DA74" s="2122"/>
      <c r="DB74" s="2122"/>
      <c r="DC74" s="2122"/>
      <c r="DD74" s="2122"/>
      <c r="DE74" s="137"/>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row>
    <row r="75" spans="8:188" ht="6.75" customHeight="1">
      <c r="H75" s="51"/>
      <c r="T75" s="150"/>
      <c r="U75" s="51"/>
      <c r="AK75" s="150"/>
      <c r="AL75" s="51"/>
      <c r="AN75" s="153"/>
      <c r="AO75" s="153"/>
      <c r="AP75" s="153"/>
      <c r="AQ75" s="153"/>
      <c r="AR75" s="153"/>
      <c r="AS75" s="153"/>
      <c r="AT75" s="153"/>
      <c r="AU75" s="98"/>
      <c r="AV75" s="98"/>
      <c r="AW75" s="98"/>
      <c r="AX75" s="98"/>
      <c r="AY75" s="98"/>
      <c r="AZ75" s="51"/>
      <c r="BA75" s="51"/>
      <c r="BB75" s="51"/>
      <c r="BD75" s="2122" t="s">
        <v>
405</v>
      </c>
      <c r="BE75" s="2122"/>
      <c r="BF75" s="2122"/>
      <c r="BG75" s="2122"/>
      <c r="BH75" s="2122"/>
      <c r="BI75" s="2122"/>
      <c r="BJ75" s="2122"/>
      <c r="BK75" s="2122"/>
      <c r="BL75" s="2122"/>
      <c r="BM75" s="2122"/>
      <c r="BN75" s="2122"/>
      <c r="BO75" s="2122"/>
      <c r="BP75" s="2122"/>
      <c r="BQ75" s="2122"/>
      <c r="BR75" s="2122"/>
      <c r="BS75" s="2122"/>
      <c r="BT75" s="2122"/>
      <c r="BU75" s="2122"/>
      <c r="BV75" s="2122"/>
      <c r="BW75" s="2122"/>
      <c r="BX75" s="2122"/>
      <c r="BY75" s="2122"/>
      <c r="BZ75" s="2122"/>
      <c r="CA75" s="2122"/>
      <c r="CB75" s="2122"/>
      <c r="CC75" s="2122"/>
      <c r="CD75" s="2122"/>
      <c r="CE75" s="2122"/>
      <c r="CF75" s="2122"/>
      <c r="CG75" s="2122"/>
      <c r="CH75" s="2122"/>
      <c r="CI75" s="2122"/>
      <c r="CJ75" s="2122"/>
      <c r="CK75" s="2122"/>
      <c r="CL75" s="2122"/>
      <c r="CM75" s="2122"/>
      <c r="CN75" s="2122"/>
      <c r="CO75" s="2122"/>
      <c r="CP75" s="2122"/>
      <c r="CQ75" s="2122"/>
      <c r="CR75" s="2122"/>
      <c r="CS75" s="2122"/>
      <c r="CT75" s="2122"/>
      <c r="CU75" s="2122"/>
      <c r="CV75" s="2122"/>
      <c r="CW75" s="2122"/>
      <c r="CX75" s="2122"/>
      <c r="CY75" s="2122"/>
      <c r="CZ75" s="2122"/>
      <c r="DA75" s="2122"/>
      <c r="DB75" s="2122"/>
      <c r="DC75" s="2122"/>
      <c r="DD75" s="2122"/>
      <c r="DE75" s="137"/>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row>
    <row r="76" spans="8:188" ht="6.75" customHeight="1">
      <c r="H76" s="51"/>
      <c r="T76" s="150"/>
      <c r="U76" s="51"/>
      <c r="AK76" s="150"/>
      <c r="AL76" s="51"/>
      <c r="AN76" s="153"/>
      <c r="AO76" s="153"/>
      <c r="AP76" s="153"/>
      <c r="AQ76" s="153"/>
      <c r="AR76" s="153"/>
      <c r="AS76" s="153"/>
      <c r="AT76" s="153"/>
      <c r="AU76" s="98"/>
      <c r="AV76" s="98"/>
      <c r="AW76" s="98"/>
      <c r="AX76" s="98"/>
      <c r="AY76" s="98"/>
      <c r="AZ76" s="51"/>
      <c r="BA76" s="51"/>
      <c r="BB76" s="51"/>
      <c r="BD76" s="2122"/>
      <c r="BE76" s="2122"/>
      <c r="BF76" s="2122"/>
      <c r="BG76" s="2122"/>
      <c r="BH76" s="2122"/>
      <c r="BI76" s="2122"/>
      <c r="BJ76" s="2122"/>
      <c r="BK76" s="2122"/>
      <c r="BL76" s="2122"/>
      <c r="BM76" s="2122"/>
      <c r="BN76" s="2122"/>
      <c r="BO76" s="2122"/>
      <c r="BP76" s="2122"/>
      <c r="BQ76" s="2122"/>
      <c r="BR76" s="2122"/>
      <c r="BS76" s="2122"/>
      <c r="BT76" s="2122"/>
      <c r="BU76" s="2122"/>
      <c r="BV76" s="2122"/>
      <c r="BW76" s="2122"/>
      <c r="BX76" s="2122"/>
      <c r="BY76" s="2122"/>
      <c r="BZ76" s="2122"/>
      <c r="CA76" s="2122"/>
      <c r="CB76" s="2122"/>
      <c r="CC76" s="2122"/>
      <c r="CD76" s="2122"/>
      <c r="CE76" s="2122"/>
      <c r="CF76" s="2122"/>
      <c r="CG76" s="2122"/>
      <c r="CH76" s="2122"/>
      <c r="CI76" s="2122"/>
      <c r="CJ76" s="2122"/>
      <c r="CK76" s="2122"/>
      <c r="CL76" s="2122"/>
      <c r="CM76" s="2122"/>
      <c r="CN76" s="2122"/>
      <c r="CO76" s="2122"/>
      <c r="CP76" s="2122"/>
      <c r="CQ76" s="2122"/>
      <c r="CR76" s="2122"/>
      <c r="CS76" s="2122"/>
      <c r="CT76" s="2122"/>
      <c r="CU76" s="2122"/>
      <c r="CV76" s="2122"/>
      <c r="CW76" s="2122"/>
      <c r="CX76" s="2122"/>
      <c r="CY76" s="2122"/>
      <c r="CZ76" s="2122"/>
      <c r="DA76" s="2122"/>
      <c r="DB76" s="2122"/>
      <c r="DC76" s="2122"/>
      <c r="DD76" s="2122"/>
      <c r="DE76" s="137"/>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row>
    <row r="77" spans="8:188" ht="6.75" customHeight="1">
      <c r="H77" s="51"/>
      <c r="T77" s="150"/>
      <c r="U77" s="51"/>
      <c r="AK77" s="150"/>
      <c r="AL77" s="51"/>
      <c r="AN77" s="153"/>
      <c r="AO77" s="153"/>
      <c r="AP77" s="153"/>
      <c r="AQ77" s="153"/>
      <c r="AR77" s="153"/>
      <c r="AS77" s="153"/>
      <c r="AT77" s="153"/>
      <c r="AU77" s="139"/>
      <c r="AV77" s="98"/>
      <c r="AW77" s="98"/>
      <c r="AX77" s="98"/>
      <c r="AY77" s="98"/>
      <c r="AZ77" s="51"/>
      <c r="BA77" s="51"/>
      <c r="BB77" s="51"/>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37"/>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row>
    <row r="78" spans="8:188" ht="6.75" customHeight="1">
      <c r="H78" s="51"/>
      <c r="T78" s="150"/>
      <c r="U78" s="51"/>
      <c r="AK78" s="150"/>
      <c r="AL78" s="51"/>
      <c r="AN78" s="2122" t="s">
        <v>
404</v>
      </c>
      <c r="AO78" s="2122"/>
      <c r="AP78" s="2122"/>
      <c r="AQ78" s="2122"/>
      <c r="AR78" s="2122"/>
      <c r="AS78" s="2122"/>
      <c r="AT78" s="2122"/>
      <c r="AU78" s="2122"/>
      <c r="AV78" s="2122"/>
      <c r="AW78" s="2122"/>
      <c r="AX78" s="2122"/>
      <c r="AY78" s="2122"/>
      <c r="AZ78" s="2122"/>
      <c r="BA78" s="2122"/>
      <c r="BB78" s="2122"/>
      <c r="BC78" s="2122"/>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37"/>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row>
    <row r="79" spans="8:188" ht="6.75" customHeight="1">
      <c r="H79" s="51"/>
      <c r="T79" s="150"/>
      <c r="U79" s="51"/>
      <c r="AK79" s="151"/>
      <c r="AL79" s="149"/>
      <c r="AN79" s="2122"/>
      <c r="AO79" s="2122"/>
      <c r="AP79" s="2122"/>
      <c r="AQ79" s="2122"/>
      <c r="AR79" s="2122"/>
      <c r="AS79" s="2122"/>
      <c r="AT79" s="2122"/>
      <c r="AU79" s="2122"/>
      <c r="AV79" s="2122"/>
      <c r="AW79" s="2122"/>
      <c r="AX79" s="2122"/>
      <c r="AY79" s="2122"/>
      <c r="AZ79" s="2122"/>
      <c r="BA79" s="2122"/>
      <c r="BB79" s="2122"/>
      <c r="BC79" s="2122"/>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37"/>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53"/>
      <c r="GC79" s="53"/>
      <c r="GD79" s="53"/>
      <c r="GE79" s="53"/>
      <c r="GF79" s="53"/>
    </row>
    <row r="80" spans="8:188" ht="6.75" customHeight="1">
      <c r="H80" s="51"/>
      <c r="T80" s="150"/>
      <c r="U80" s="51"/>
      <c r="AK80" s="150"/>
      <c r="AL80" s="51"/>
      <c r="AN80" s="139"/>
      <c r="AO80" s="139"/>
      <c r="AP80" s="139"/>
      <c r="AQ80" s="139"/>
      <c r="AR80" s="139"/>
      <c r="AS80" s="139"/>
      <c r="AT80" s="139"/>
      <c r="AU80" s="139"/>
      <c r="AV80" s="139"/>
      <c r="AW80" s="139"/>
      <c r="AX80" s="139"/>
      <c r="AY80" s="139"/>
      <c r="AZ80" s="51"/>
      <c r="BA80" s="51"/>
      <c r="BB80" s="51"/>
      <c r="BD80" s="139"/>
      <c r="BE80" s="139"/>
      <c r="BF80" s="139"/>
      <c r="BG80" s="139"/>
      <c r="BH80" s="139"/>
      <c r="BI80" s="139"/>
      <c r="BJ80" s="139"/>
      <c r="BK80" s="139"/>
      <c r="BL80" s="139"/>
      <c r="BM80" s="139"/>
      <c r="BN80" s="139"/>
      <c r="BO80" s="139"/>
      <c r="BP80" s="139"/>
      <c r="BQ80" s="139"/>
      <c r="BR80" s="139"/>
      <c r="BS80" s="139"/>
      <c r="BT80" s="139"/>
      <c r="BU80" s="139"/>
      <c r="BV80" s="139"/>
      <c r="BW80" s="139"/>
      <c r="BX80" s="139"/>
      <c r="BY80" s="139"/>
      <c r="BZ80" s="139"/>
      <c r="CA80" s="139"/>
      <c r="CB80" s="139"/>
      <c r="CC80" s="139"/>
      <c r="CD80" s="139"/>
      <c r="CE80" s="139"/>
      <c r="CF80" s="139"/>
      <c r="CG80" s="139"/>
      <c r="CH80" s="139"/>
      <c r="CI80" s="139"/>
      <c r="CJ80" s="139"/>
      <c r="CK80" s="139"/>
      <c r="CL80" s="139"/>
      <c r="CM80" s="139"/>
      <c r="CN80" s="139"/>
      <c r="CO80" s="139"/>
      <c r="CP80" s="139"/>
      <c r="CQ80" s="139"/>
      <c r="CR80" s="139"/>
      <c r="CS80" s="139"/>
      <c r="CT80" s="139"/>
      <c r="CU80" s="139"/>
      <c r="CV80" s="139"/>
      <c r="CW80" s="139"/>
      <c r="CX80" s="139"/>
      <c r="CY80" s="139"/>
      <c r="CZ80" s="139"/>
      <c r="DA80" s="139"/>
      <c r="DB80" s="139"/>
      <c r="DC80" s="137"/>
      <c r="DD80" s="137"/>
      <c r="DE80" s="137"/>
    </row>
    <row r="81" spans="4:195" ht="6.75" customHeight="1">
      <c r="H81" s="51"/>
      <c r="T81" s="150"/>
      <c r="U81" s="51"/>
      <c r="AK81" s="156"/>
      <c r="AL81" s="146"/>
      <c r="AN81" s="2122" t="s">
        <v>
207</v>
      </c>
      <c r="AO81" s="2122"/>
      <c r="AP81" s="2122"/>
      <c r="AQ81" s="2122"/>
      <c r="AR81" s="2122"/>
      <c r="AS81" s="2122"/>
      <c r="AT81" s="2122"/>
      <c r="AU81" s="2122"/>
      <c r="AV81" s="2122"/>
      <c r="AW81" s="2122"/>
      <c r="AX81" s="139"/>
      <c r="AY81" s="139"/>
      <c r="AZ81" s="51"/>
      <c r="BA81" s="51"/>
      <c r="BB81" s="51"/>
      <c r="BD81" s="2122" t="s">
        <v>
403</v>
      </c>
      <c r="BE81" s="2122"/>
      <c r="BF81" s="2122"/>
      <c r="BG81" s="2122"/>
      <c r="BH81" s="2122"/>
      <c r="BI81" s="2122"/>
      <c r="BJ81" s="2122"/>
      <c r="BK81" s="2122"/>
      <c r="BL81" s="2122"/>
      <c r="BM81" s="2122"/>
      <c r="BN81" s="2122"/>
      <c r="BO81" s="2122"/>
      <c r="BP81" s="2122"/>
      <c r="BQ81" s="2122"/>
      <c r="BR81" s="2122"/>
      <c r="BS81" s="2122"/>
      <c r="BT81" s="2122"/>
      <c r="BU81" s="2122"/>
      <c r="BV81" s="2122"/>
      <c r="BW81" s="2122"/>
      <c r="BX81" s="2122"/>
      <c r="BY81" s="2122"/>
      <c r="BZ81" s="2122"/>
      <c r="CA81" s="2122"/>
      <c r="CB81" s="2122"/>
      <c r="CC81" s="2122"/>
      <c r="CD81" s="2122"/>
      <c r="CE81" s="2122"/>
      <c r="CF81" s="2122"/>
      <c r="CG81" s="2122"/>
      <c r="CH81" s="2122"/>
      <c r="CI81" s="2122"/>
      <c r="CJ81" s="2122"/>
      <c r="CK81" s="2122"/>
      <c r="CL81" s="2122"/>
      <c r="CM81" s="2122"/>
      <c r="CN81" s="2122"/>
      <c r="CO81" s="2122"/>
      <c r="CP81" s="2122"/>
      <c r="CQ81" s="2122"/>
      <c r="CR81" s="2122"/>
      <c r="CS81" s="2122"/>
      <c r="CT81" s="2122"/>
      <c r="CU81" s="2122"/>
      <c r="CV81" s="2122"/>
      <c r="CW81" s="2122"/>
      <c r="CX81" s="2122"/>
      <c r="CY81" s="2122"/>
      <c r="CZ81" s="2122"/>
      <c r="DA81" s="2122"/>
      <c r="DB81" s="2122"/>
      <c r="DC81" s="2122"/>
      <c r="DD81" s="2122"/>
      <c r="DE81" s="137"/>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row>
    <row r="82" spans="4:195" ht="6.75" customHeight="1">
      <c r="H82" s="51"/>
      <c r="T82" s="150"/>
      <c r="U82" s="51"/>
      <c r="AN82" s="2122"/>
      <c r="AO82" s="2122"/>
      <c r="AP82" s="2122"/>
      <c r="AQ82" s="2122"/>
      <c r="AR82" s="2122"/>
      <c r="AS82" s="2122"/>
      <c r="AT82" s="2122"/>
      <c r="AU82" s="2122"/>
      <c r="AV82" s="2122"/>
      <c r="AW82" s="2122"/>
      <c r="AX82" s="97"/>
      <c r="AY82" s="97"/>
      <c r="AZ82" s="149"/>
      <c r="BA82" s="149"/>
      <c r="BB82" s="149"/>
      <c r="BD82" s="2122"/>
      <c r="BE82" s="2122"/>
      <c r="BF82" s="2122"/>
      <c r="BG82" s="2122"/>
      <c r="BH82" s="2122"/>
      <c r="BI82" s="2122"/>
      <c r="BJ82" s="2122"/>
      <c r="BK82" s="2122"/>
      <c r="BL82" s="2122"/>
      <c r="BM82" s="2122"/>
      <c r="BN82" s="2122"/>
      <c r="BO82" s="2122"/>
      <c r="BP82" s="2122"/>
      <c r="BQ82" s="2122"/>
      <c r="BR82" s="2122"/>
      <c r="BS82" s="2122"/>
      <c r="BT82" s="2122"/>
      <c r="BU82" s="2122"/>
      <c r="BV82" s="2122"/>
      <c r="BW82" s="2122"/>
      <c r="BX82" s="2122"/>
      <c r="BY82" s="2122"/>
      <c r="BZ82" s="2122"/>
      <c r="CA82" s="2122"/>
      <c r="CB82" s="2122"/>
      <c r="CC82" s="2122"/>
      <c r="CD82" s="2122"/>
      <c r="CE82" s="2122"/>
      <c r="CF82" s="2122"/>
      <c r="CG82" s="2122"/>
      <c r="CH82" s="2122"/>
      <c r="CI82" s="2122"/>
      <c r="CJ82" s="2122"/>
      <c r="CK82" s="2122"/>
      <c r="CL82" s="2122"/>
      <c r="CM82" s="2122"/>
      <c r="CN82" s="2122"/>
      <c r="CO82" s="2122"/>
      <c r="CP82" s="2122"/>
      <c r="CQ82" s="2122"/>
      <c r="CR82" s="2122"/>
      <c r="CS82" s="2122"/>
      <c r="CT82" s="2122"/>
      <c r="CU82" s="2122"/>
      <c r="CV82" s="2122"/>
      <c r="CW82" s="2122"/>
      <c r="CX82" s="2122"/>
      <c r="CY82" s="2122"/>
      <c r="CZ82" s="2122"/>
      <c r="DA82" s="2122"/>
      <c r="DB82" s="2122"/>
      <c r="DC82" s="2122"/>
      <c r="DD82" s="2122"/>
      <c r="DE82" s="137"/>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row>
    <row r="83" spans="4:195" ht="6.75" customHeight="1">
      <c r="H83" s="51"/>
      <c r="T83" s="150"/>
      <c r="U83" s="51"/>
      <c r="AN83" s="139"/>
      <c r="AO83" s="139"/>
      <c r="AP83" s="139"/>
      <c r="AQ83" s="139"/>
      <c r="AR83" s="139"/>
      <c r="AS83" s="139"/>
      <c r="AT83" s="139"/>
      <c r="AU83" s="139"/>
      <c r="AV83" s="139"/>
      <c r="AW83" s="139"/>
      <c r="AX83" s="139"/>
      <c r="AY83" s="139"/>
      <c r="AZ83" s="51"/>
      <c r="BA83" s="51"/>
      <c r="BB83" s="51"/>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39"/>
      <c r="CO83" s="139"/>
      <c r="CP83" s="139"/>
      <c r="CQ83" s="139"/>
      <c r="CR83" s="139"/>
      <c r="CS83" s="139"/>
      <c r="CT83" s="139"/>
      <c r="CU83" s="139"/>
      <c r="CV83" s="139"/>
      <c r="CW83" s="139"/>
      <c r="CX83" s="139"/>
      <c r="CY83" s="139"/>
      <c r="CZ83" s="139"/>
      <c r="DA83" s="139"/>
      <c r="DB83" s="139"/>
      <c r="DC83" s="137"/>
      <c r="DD83" s="137"/>
      <c r="DE83" s="137"/>
      <c r="DF83" s="53"/>
      <c r="DG83" s="53"/>
      <c r="DH83" s="53"/>
      <c r="DI83" s="53"/>
      <c r="DJ83" s="53"/>
      <c r="DK83" s="53"/>
      <c r="DL83" s="53"/>
      <c r="DM83" s="53"/>
      <c r="DN83" s="53"/>
      <c r="DO83" s="53"/>
      <c r="DP83" s="53"/>
      <c r="DQ83" s="53"/>
      <c r="DR83" s="53"/>
      <c r="DS83" s="53"/>
      <c r="DT83" s="53"/>
      <c r="DU83" s="53"/>
      <c r="DV83" s="53"/>
      <c r="DW83" s="53"/>
      <c r="DX83" s="53"/>
      <c r="DY83" s="53"/>
      <c r="DZ83" s="53"/>
    </row>
    <row r="84" spans="4:195" ht="6.75" customHeight="1">
      <c r="H84" s="51"/>
      <c r="T84" s="156"/>
      <c r="U84" s="146"/>
      <c r="W84" s="2121" t="s">
        <v>
402</v>
      </c>
      <c r="X84" s="2121"/>
      <c r="Y84" s="2121"/>
      <c r="Z84" s="2121"/>
      <c r="AA84" s="2121"/>
      <c r="AB84" s="2121"/>
      <c r="AC84" s="2121"/>
      <c r="AD84" s="2121"/>
      <c r="AE84" s="2121"/>
      <c r="AF84" s="2121"/>
      <c r="AG84" s="55"/>
      <c r="AH84" s="55"/>
      <c r="AI84" s="55"/>
      <c r="AJ84" s="146"/>
      <c r="AK84" s="146"/>
      <c r="AL84" s="146"/>
      <c r="AN84" s="2121" t="s">
        <v>
401</v>
      </c>
      <c r="AO84" s="2121"/>
      <c r="AP84" s="2121"/>
      <c r="AQ84" s="2121"/>
      <c r="AR84" s="2121"/>
      <c r="AS84" s="2121"/>
      <c r="AT84" s="2121"/>
      <c r="AU84" s="2121"/>
      <c r="AV84" s="2121"/>
      <c r="AW84" s="2121"/>
      <c r="AX84" s="137"/>
      <c r="AY84" s="146"/>
      <c r="AZ84" s="146"/>
      <c r="BA84" s="146"/>
      <c r="BB84" s="146"/>
      <c r="BD84" s="2121" t="s">
        <v>
400</v>
      </c>
      <c r="BE84" s="2121"/>
      <c r="BF84" s="2121"/>
      <c r="BG84" s="2121"/>
      <c r="BH84" s="2121"/>
      <c r="BI84" s="2121"/>
      <c r="BJ84" s="2121"/>
      <c r="BK84" s="2121"/>
      <c r="BL84" s="2121"/>
      <c r="BM84" s="2121"/>
      <c r="BN84" s="2121"/>
      <c r="BO84" s="2121"/>
      <c r="BP84" s="2121"/>
      <c r="BQ84" s="2121"/>
      <c r="BR84" s="2121"/>
      <c r="BS84" s="2121"/>
      <c r="BT84" s="2121"/>
      <c r="BU84" s="2121"/>
      <c r="BV84" s="2121"/>
      <c r="BW84" s="2121"/>
      <c r="BX84" s="2121"/>
      <c r="BY84" s="2121"/>
      <c r="BZ84" s="2121"/>
      <c r="CA84" s="2121"/>
      <c r="CB84" s="2121"/>
      <c r="CC84" s="2121"/>
      <c r="CD84" s="2121"/>
      <c r="CE84" s="2121"/>
      <c r="CF84" s="2121"/>
      <c r="CG84" s="2121"/>
      <c r="CH84" s="2121"/>
      <c r="CI84" s="2121"/>
      <c r="CJ84" s="2121"/>
      <c r="CK84" s="2121"/>
      <c r="CL84" s="2121"/>
      <c r="CM84" s="2121"/>
      <c r="CN84" s="2121"/>
      <c r="CO84" s="2121"/>
      <c r="CP84" s="2121"/>
      <c r="CQ84" s="2121"/>
      <c r="CR84" s="2121"/>
      <c r="CS84" s="2121"/>
      <c r="CT84" s="2121"/>
      <c r="CU84" s="2121"/>
      <c r="CV84" s="2121"/>
      <c r="CW84" s="2121"/>
      <c r="CX84" s="2121"/>
      <c r="CY84" s="2121"/>
      <c r="CZ84" s="2121"/>
      <c r="DA84" s="2121"/>
      <c r="DB84" s="2121"/>
      <c r="DC84" s="137"/>
      <c r="DD84" s="137"/>
      <c r="DE84" s="137"/>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row>
    <row r="85" spans="4:195" ht="6.75" customHeight="1">
      <c r="H85" s="51"/>
      <c r="T85" s="159"/>
      <c r="U85" s="51"/>
      <c r="W85" s="2121"/>
      <c r="X85" s="2121"/>
      <c r="Y85" s="2121"/>
      <c r="Z85" s="2121"/>
      <c r="AA85" s="2121"/>
      <c r="AB85" s="2121"/>
      <c r="AC85" s="2121"/>
      <c r="AD85" s="2121"/>
      <c r="AE85" s="2121"/>
      <c r="AF85" s="2121"/>
      <c r="AG85" s="137"/>
      <c r="AH85" s="137"/>
      <c r="AI85" s="137"/>
      <c r="AK85" s="151"/>
      <c r="AL85" s="51"/>
      <c r="AN85" s="2121"/>
      <c r="AO85" s="2121"/>
      <c r="AP85" s="2121"/>
      <c r="AQ85" s="2121"/>
      <c r="AR85" s="2121"/>
      <c r="AS85" s="2121"/>
      <c r="AT85" s="2121"/>
      <c r="AU85" s="2121"/>
      <c r="AV85" s="2121"/>
      <c r="AW85" s="2121"/>
      <c r="AX85" s="54"/>
      <c r="BD85" s="2121"/>
      <c r="BE85" s="2121"/>
      <c r="BF85" s="2121"/>
      <c r="BG85" s="2121"/>
      <c r="BH85" s="2121"/>
      <c r="BI85" s="2121"/>
      <c r="BJ85" s="2121"/>
      <c r="BK85" s="2121"/>
      <c r="BL85" s="2121"/>
      <c r="BM85" s="2121"/>
      <c r="BN85" s="2121"/>
      <c r="BO85" s="2121"/>
      <c r="BP85" s="2121"/>
      <c r="BQ85" s="2121"/>
      <c r="BR85" s="2121"/>
      <c r="BS85" s="2121"/>
      <c r="BT85" s="2121"/>
      <c r="BU85" s="2121"/>
      <c r="BV85" s="2121"/>
      <c r="BW85" s="2121"/>
      <c r="BX85" s="2121"/>
      <c r="BY85" s="2121"/>
      <c r="BZ85" s="2121"/>
      <c r="CA85" s="2121"/>
      <c r="CB85" s="2121"/>
      <c r="CC85" s="2121"/>
      <c r="CD85" s="2121"/>
      <c r="CE85" s="2121"/>
      <c r="CF85" s="2121"/>
      <c r="CG85" s="2121"/>
      <c r="CH85" s="2121"/>
      <c r="CI85" s="2121"/>
      <c r="CJ85" s="2121"/>
      <c r="CK85" s="2121"/>
      <c r="CL85" s="2121"/>
      <c r="CM85" s="2121"/>
      <c r="CN85" s="2121"/>
      <c r="CO85" s="2121"/>
      <c r="CP85" s="2121"/>
      <c r="CQ85" s="2121"/>
      <c r="CR85" s="2121"/>
      <c r="CS85" s="2121"/>
      <c r="CT85" s="2121"/>
      <c r="CU85" s="2121"/>
      <c r="CV85" s="2121"/>
      <c r="CW85" s="2121"/>
      <c r="CX85" s="2121"/>
      <c r="CY85" s="2121"/>
      <c r="CZ85" s="2121"/>
      <c r="DA85" s="2121"/>
      <c r="DB85" s="2121"/>
      <c r="DC85" s="137"/>
      <c r="DD85" s="137"/>
      <c r="DE85" s="137"/>
    </row>
    <row r="86" spans="4:195" ht="6.75" customHeight="1">
      <c r="H86" s="51"/>
      <c r="S86" s="160"/>
      <c r="T86" s="51"/>
      <c r="U86" s="150"/>
      <c r="AF86" s="137"/>
      <c r="AG86" s="137"/>
      <c r="AH86" s="137"/>
      <c r="AI86" s="137"/>
      <c r="AK86" s="150"/>
      <c r="AL86" s="51"/>
      <c r="AN86" s="137"/>
      <c r="AO86" s="137"/>
      <c r="AP86" s="137"/>
      <c r="AQ86" s="137"/>
      <c r="AR86" s="137"/>
      <c r="AS86" s="137"/>
      <c r="AT86" s="137"/>
      <c r="AU86" s="137"/>
      <c r="BD86" s="137"/>
      <c r="BE86" s="137"/>
      <c r="BF86" s="137"/>
      <c r="BG86" s="137"/>
      <c r="BH86" s="137"/>
      <c r="BI86" s="137"/>
      <c r="BJ86" s="137"/>
      <c r="BK86" s="137"/>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row>
    <row r="87" spans="4:195" ht="6.75" customHeight="1">
      <c r="H87" s="51"/>
      <c r="S87" s="160"/>
      <c r="T87" s="51"/>
      <c r="U87" s="150"/>
      <c r="W87" s="2138" t="s">
        <v>
399</v>
      </c>
      <c r="X87" s="2138"/>
      <c r="Y87" s="2138"/>
      <c r="Z87" s="2138"/>
      <c r="AA87" s="2138"/>
      <c r="AB87" s="2138"/>
      <c r="AC87" s="2138"/>
      <c r="AD87" s="2138"/>
      <c r="AE87" s="2138"/>
      <c r="AF87" s="2138"/>
      <c r="AG87" s="2138"/>
      <c r="AH87" s="2138"/>
      <c r="AI87" s="2138"/>
      <c r="AK87" s="156"/>
      <c r="AL87" s="146"/>
      <c r="AN87" s="2121" t="s">
        <v>
398</v>
      </c>
      <c r="AO87" s="2121"/>
      <c r="AP87" s="2121"/>
      <c r="AQ87" s="2121"/>
      <c r="AR87" s="2121"/>
      <c r="AS87" s="2121"/>
      <c r="AT87" s="2121"/>
      <c r="AU87" s="2121"/>
      <c r="AV87" s="2121"/>
      <c r="AW87" s="2121"/>
      <c r="AX87" s="137"/>
      <c r="AY87" s="146"/>
      <c r="AZ87" s="51"/>
      <c r="BA87" s="51"/>
      <c r="BB87" s="51"/>
      <c r="BD87" s="2121" t="s">
        <v>
397</v>
      </c>
      <c r="BE87" s="2121"/>
      <c r="BF87" s="2121"/>
      <c r="BG87" s="2121"/>
      <c r="BH87" s="2121"/>
      <c r="BI87" s="2121"/>
      <c r="BJ87" s="2121"/>
      <c r="BK87" s="2121"/>
      <c r="BL87" s="2121"/>
      <c r="BM87" s="2121"/>
      <c r="BN87" s="2121"/>
      <c r="BO87" s="2121"/>
      <c r="BP87" s="2121"/>
      <c r="BQ87" s="2121"/>
      <c r="BR87" s="2121"/>
      <c r="BS87" s="2121"/>
      <c r="BT87" s="2121"/>
      <c r="BU87" s="2121"/>
      <c r="BV87" s="2121"/>
      <c r="BW87" s="2121"/>
      <c r="BX87" s="2121"/>
      <c r="BY87" s="2121"/>
      <c r="BZ87" s="2121"/>
      <c r="CA87" s="2121"/>
      <c r="CB87" s="2121"/>
      <c r="CC87" s="2121"/>
      <c r="CD87" s="2121"/>
      <c r="CE87" s="2121"/>
      <c r="CF87" s="2121"/>
      <c r="CG87" s="2121"/>
      <c r="CH87" s="2121"/>
      <c r="CI87" s="2121"/>
      <c r="CJ87" s="2121"/>
      <c r="CK87" s="2121"/>
      <c r="CL87" s="2121"/>
      <c r="CM87" s="2121"/>
      <c r="CN87" s="2121"/>
      <c r="CO87" s="2121"/>
      <c r="CP87" s="2121"/>
      <c r="CQ87" s="2121"/>
      <c r="CR87" s="2121"/>
      <c r="CS87" s="2121"/>
      <c r="CT87" s="2121"/>
      <c r="CU87" s="2121"/>
      <c r="CV87" s="2121"/>
      <c r="CW87" s="2121"/>
      <c r="CX87" s="2121"/>
      <c r="CY87" s="2121"/>
      <c r="CZ87" s="2121"/>
      <c r="DA87" s="2121"/>
      <c r="DB87" s="2121"/>
      <c r="DC87" s="137"/>
      <c r="DD87" s="137"/>
      <c r="DE87" s="137"/>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row>
    <row r="88" spans="4:195" ht="6.75" customHeight="1">
      <c r="H88" s="51"/>
      <c r="S88" s="160"/>
      <c r="T88" s="51"/>
      <c r="U88" s="149"/>
      <c r="W88" s="2138"/>
      <c r="X88" s="2138"/>
      <c r="Y88" s="2138"/>
      <c r="Z88" s="2138"/>
      <c r="AA88" s="2138"/>
      <c r="AB88" s="2138"/>
      <c r="AC88" s="2138"/>
      <c r="AD88" s="2138"/>
      <c r="AE88" s="2138"/>
      <c r="AF88" s="2138"/>
      <c r="AG88" s="2138"/>
      <c r="AH88" s="2138"/>
      <c r="AI88" s="2138"/>
      <c r="AK88" s="151"/>
      <c r="AL88" s="51"/>
      <c r="AN88" s="2121"/>
      <c r="AO88" s="2121"/>
      <c r="AP88" s="2121"/>
      <c r="AQ88" s="2121"/>
      <c r="AR88" s="2121"/>
      <c r="AS88" s="2121"/>
      <c r="AT88" s="2121"/>
      <c r="AU88" s="2121"/>
      <c r="AV88" s="2121"/>
      <c r="AW88" s="2121"/>
      <c r="AX88" s="54"/>
      <c r="AZ88" s="149"/>
      <c r="BA88" s="149"/>
      <c r="BB88" s="149"/>
      <c r="BD88" s="2121"/>
      <c r="BE88" s="2121"/>
      <c r="BF88" s="2121"/>
      <c r="BG88" s="2121"/>
      <c r="BH88" s="2121"/>
      <c r="BI88" s="2121"/>
      <c r="BJ88" s="2121"/>
      <c r="BK88" s="2121"/>
      <c r="BL88" s="2121"/>
      <c r="BM88" s="2121"/>
      <c r="BN88" s="2121"/>
      <c r="BO88" s="2121"/>
      <c r="BP88" s="2121"/>
      <c r="BQ88" s="2121"/>
      <c r="BR88" s="2121"/>
      <c r="BS88" s="2121"/>
      <c r="BT88" s="2121"/>
      <c r="BU88" s="2121"/>
      <c r="BV88" s="2121"/>
      <c r="BW88" s="2121"/>
      <c r="BX88" s="2121"/>
      <c r="BY88" s="2121"/>
      <c r="BZ88" s="2121"/>
      <c r="CA88" s="2121"/>
      <c r="CB88" s="2121"/>
      <c r="CC88" s="2121"/>
      <c r="CD88" s="2121"/>
      <c r="CE88" s="2121"/>
      <c r="CF88" s="2121"/>
      <c r="CG88" s="2121"/>
      <c r="CH88" s="2121"/>
      <c r="CI88" s="2121"/>
      <c r="CJ88" s="2121"/>
      <c r="CK88" s="2121"/>
      <c r="CL88" s="2121"/>
      <c r="CM88" s="2121"/>
      <c r="CN88" s="2121"/>
      <c r="CO88" s="2121"/>
      <c r="CP88" s="2121"/>
      <c r="CQ88" s="2121"/>
      <c r="CR88" s="2121"/>
      <c r="CS88" s="2121"/>
      <c r="CT88" s="2121"/>
      <c r="CU88" s="2121"/>
      <c r="CV88" s="2121"/>
      <c r="CW88" s="2121"/>
      <c r="CX88" s="2121"/>
      <c r="CY88" s="2121"/>
      <c r="CZ88" s="2121"/>
      <c r="DA88" s="2121"/>
      <c r="DB88" s="2121"/>
      <c r="DC88" s="137"/>
      <c r="DD88" s="137"/>
      <c r="DE88" s="137"/>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row>
    <row r="89" spans="4:195" ht="6.75" customHeight="1">
      <c r="H89" s="51"/>
      <c r="S89" s="160"/>
      <c r="T89" s="51"/>
      <c r="U89" s="51"/>
      <c r="W89" s="2138"/>
      <c r="X89" s="2138"/>
      <c r="Y89" s="2138"/>
      <c r="Z89" s="2138"/>
      <c r="AA89" s="2138"/>
      <c r="AB89" s="2138"/>
      <c r="AC89" s="2138"/>
      <c r="AD89" s="2138"/>
      <c r="AE89" s="2138"/>
      <c r="AF89" s="2138"/>
      <c r="AG89" s="2138"/>
      <c r="AH89" s="2138"/>
      <c r="AI89" s="2138"/>
      <c r="AK89" s="150"/>
      <c r="AL89" s="51"/>
      <c r="BA89" s="51"/>
      <c r="BB89" s="51"/>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row>
    <row r="90" spans="4:195" ht="6.75" customHeight="1">
      <c r="D90" s="161"/>
      <c r="E90" s="161"/>
      <c r="F90" s="161"/>
      <c r="G90" s="161"/>
      <c r="H90" s="161"/>
      <c r="I90" s="161"/>
      <c r="J90" s="161"/>
      <c r="K90" s="161"/>
      <c r="L90" s="161"/>
      <c r="T90" s="150"/>
      <c r="U90" s="51"/>
      <c r="W90" s="2138"/>
      <c r="X90" s="2138"/>
      <c r="Y90" s="2138"/>
      <c r="Z90" s="2138"/>
      <c r="AA90" s="2138"/>
      <c r="AB90" s="2138"/>
      <c r="AC90" s="2138"/>
      <c r="AD90" s="2138"/>
      <c r="AE90" s="2138"/>
      <c r="AF90" s="2138"/>
      <c r="AG90" s="2138"/>
      <c r="AH90" s="2138"/>
      <c r="AI90" s="2138"/>
      <c r="AK90" s="150"/>
      <c r="AL90" s="51"/>
      <c r="AN90" s="2125" t="s">
        <v>
396</v>
      </c>
      <c r="AO90" s="2125"/>
      <c r="AP90" s="2125"/>
      <c r="AQ90" s="2125"/>
      <c r="AR90" s="2125"/>
      <c r="AS90" s="2125"/>
      <c r="AT90" s="2125"/>
      <c r="AU90" s="2125"/>
      <c r="AV90" s="2125"/>
      <c r="AW90" s="2125"/>
      <c r="AX90" s="2125"/>
      <c r="AY90" s="2125"/>
      <c r="AZ90" s="51"/>
      <c r="BA90" s="51"/>
      <c r="BB90" s="51"/>
      <c r="BD90" s="2125" t="s">
        <v>
395</v>
      </c>
      <c r="BE90" s="2125"/>
      <c r="BF90" s="2125"/>
      <c r="BG90" s="2125"/>
      <c r="BH90" s="2125"/>
      <c r="BI90" s="2125"/>
      <c r="BJ90" s="2125"/>
      <c r="BK90" s="2125"/>
      <c r="BL90" s="2125"/>
      <c r="BM90" s="2125"/>
      <c r="BN90" s="2125"/>
      <c r="BO90" s="2125"/>
      <c r="BP90" s="2125"/>
      <c r="BQ90" s="2125"/>
      <c r="BR90" s="2125"/>
      <c r="BS90" s="2125"/>
      <c r="BT90" s="2125"/>
      <c r="BU90" s="2125"/>
      <c r="BV90" s="2125"/>
      <c r="BW90" s="2125"/>
      <c r="BX90" s="2125"/>
      <c r="BY90" s="2125"/>
      <c r="BZ90" s="2125"/>
      <c r="CA90" s="2125"/>
      <c r="CB90" s="2125"/>
      <c r="CC90" s="2125"/>
      <c r="CD90" s="2125"/>
      <c r="CE90" s="2125"/>
      <c r="CF90" s="2125"/>
      <c r="CG90" s="2125"/>
      <c r="CH90" s="2125"/>
      <c r="CI90" s="2125"/>
      <c r="CJ90" s="2125"/>
      <c r="CK90" s="2125"/>
      <c r="CL90" s="2125"/>
      <c r="CM90" s="2125"/>
      <c r="CN90" s="2125"/>
      <c r="CO90" s="2125"/>
      <c r="CP90" s="2125"/>
      <c r="CQ90" s="2125"/>
      <c r="CR90" s="2125"/>
      <c r="CS90" s="2125"/>
      <c r="CT90" s="2125"/>
      <c r="CU90" s="2125"/>
      <c r="CV90" s="2125"/>
      <c r="CW90" s="2125"/>
      <c r="CX90" s="2125"/>
      <c r="CY90" s="2125"/>
      <c r="CZ90" s="2125"/>
      <c r="DA90" s="2125"/>
      <c r="DB90" s="2125"/>
      <c r="DC90" s="2125"/>
      <c r="DD90" s="2125"/>
      <c r="DE90" s="2125"/>
      <c r="DF90" s="53"/>
      <c r="DG90" s="53"/>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3"/>
      <c r="EN90" s="53"/>
      <c r="EO90" s="53"/>
    </row>
    <row r="91" spans="4:195" ht="6.75" customHeight="1">
      <c r="D91" s="161"/>
      <c r="E91" s="161"/>
      <c r="F91" s="161"/>
      <c r="G91" s="161"/>
      <c r="H91" s="161"/>
      <c r="I91" s="161"/>
      <c r="J91" s="161"/>
      <c r="K91" s="161"/>
      <c r="L91" s="161"/>
      <c r="T91" s="150"/>
      <c r="U91" s="51"/>
      <c r="W91" s="2138"/>
      <c r="X91" s="2138"/>
      <c r="Y91" s="2138"/>
      <c r="Z91" s="2138"/>
      <c r="AA91" s="2138"/>
      <c r="AB91" s="2138"/>
      <c r="AC91" s="2138"/>
      <c r="AD91" s="2138"/>
      <c r="AE91" s="2138"/>
      <c r="AF91" s="2138"/>
      <c r="AG91" s="2138"/>
      <c r="AH91" s="2138"/>
      <c r="AI91" s="2138"/>
      <c r="AK91" s="151"/>
      <c r="AL91" s="149"/>
      <c r="AN91" s="2125"/>
      <c r="AO91" s="2125"/>
      <c r="AP91" s="2125"/>
      <c r="AQ91" s="2125"/>
      <c r="AR91" s="2125"/>
      <c r="AS91" s="2125"/>
      <c r="AT91" s="2125"/>
      <c r="AU91" s="2125"/>
      <c r="AV91" s="2125"/>
      <c r="AW91" s="2125"/>
      <c r="AX91" s="2125"/>
      <c r="AY91" s="2125"/>
      <c r="AZ91" s="149"/>
      <c r="BA91" s="149"/>
      <c r="BB91" s="149"/>
      <c r="BD91" s="2125"/>
      <c r="BE91" s="2125"/>
      <c r="BF91" s="2125"/>
      <c r="BG91" s="2125"/>
      <c r="BH91" s="2125"/>
      <c r="BI91" s="2125"/>
      <c r="BJ91" s="2125"/>
      <c r="BK91" s="2125"/>
      <c r="BL91" s="2125"/>
      <c r="BM91" s="2125"/>
      <c r="BN91" s="2125"/>
      <c r="BO91" s="2125"/>
      <c r="BP91" s="2125"/>
      <c r="BQ91" s="2125"/>
      <c r="BR91" s="2125"/>
      <c r="BS91" s="2125"/>
      <c r="BT91" s="2125"/>
      <c r="BU91" s="2125"/>
      <c r="BV91" s="2125"/>
      <c r="BW91" s="2125"/>
      <c r="BX91" s="2125"/>
      <c r="BY91" s="2125"/>
      <c r="BZ91" s="2125"/>
      <c r="CA91" s="2125"/>
      <c r="CB91" s="2125"/>
      <c r="CC91" s="2125"/>
      <c r="CD91" s="2125"/>
      <c r="CE91" s="2125"/>
      <c r="CF91" s="2125"/>
      <c r="CG91" s="2125"/>
      <c r="CH91" s="2125"/>
      <c r="CI91" s="2125"/>
      <c r="CJ91" s="2125"/>
      <c r="CK91" s="2125"/>
      <c r="CL91" s="2125"/>
      <c r="CM91" s="2125"/>
      <c r="CN91" s="2125"/>
      <c r="CO91" s="2125"/>
      <c r="CP91" s="2125"/>
      <c r="CQ91" s="2125"/>
      <c r="CR91" s="2125"/>
      <c r="CS91" s="2125"/>
      <c r="CT91" s="2125"/>
      <c r="CU91" s="2125"/>
      <c r="CV91" s="2125"/>
      <c r="CW91" s="2125"/>
      <c r="CX91" s="2125"/>
      <c r="CY91" s="2125"/>
      <c r="CZ91" s="2125"/>
      <c r="DA91" s="2125"/>
      <c r="DB91" s="2125"/>
      <c r="DC91" s="2125"/>
      <c r="DD91" s="2125"/>
      <c r="DE91" s="2125"/>
      <c r="DF91" s="53"/>
      <c r="DG91" s="53"/>
      <c r="DH91" s="53"/>
      <c r="DI91" s="53"/>
      <c r="DJ91" s="53"/>
      <c r="DK91" s="53"/>
      <c r="DL91" s="53"/>
      <c r="DM91" s="53"/>
      <c r="DN91" s="53"/>
      <c r="DO91" s="53"/>
      <c r="DP91" s="53"/>
      <c r="DQ91" s="53"/>
      <c r="DR91" s="53"/>
      <c r="DS91" s="53"/>
      <c r="DT91" s="53"/>
      <c r="DU91" s="53"/>
      <c r="DV91" s="53"/>
      <c r="DW91" s="53"/>
      <c r="DX91" s="53"/>
      <c r="DY91" s="53"/>
      <c r="DZ91" s="53"/>
      <c r="EA91" s="53"/>
      <c r="EB91" s="53"/>
      <c r="EC91" s="53"/>
      <c r="ED91" s="53"/>
      <c r="EE91" s="53"/>
      <c r="EF91" s="53"/>
      <c r="EG91" s="53"/>
      <c r="EH91" s="53"/>
      <c r="EI91" s="53"/>
      <c r="EJ91" s="53"/>
      <c r="EK91" s="53"/>
      <c r="EL91" s="53"/>
      <c r="EM91" s="53"/>
      <c r="EN91" s="53"/>
      <c r="EO91" s="53"/>
    </row>
    <row r="92" spans="4:195" ht="6.75" customHeight="1">
      <c r="D92" s="161"/>
      <c r="E92" s="161"/>
      <c r="F92" s="161"/>
      <c r="G92" s="161"/>
      <c r="H92" s="161"/>
      <c r="I92" s="161"/>
      <c r="J92" s="161"/>
      <c r="K92" s="161"/>
      <c r="L92" s="161"/>
      <c r="T92" s="150"/>
      <c r="U92" s="51"/>
      <c r="W92" s="2138"/>
      <c r="X92" s="2138"/>
      <c r="Y92" s="2138"/>
      <c r="Z92" s="2138"/>
      <c r="AA92" s="2138"/>
      <c r="AB92" s="2138"/>
      <c r="AC92" s="2138"/>
      <c r="AD92" s="2138"/>
      <c r="AE92" s="2138"/>
      <c r="AF92" s="2138"/>
      <c r="AG92" s="2138"/>
      <c r="AH92" s="2138"/>
      <c r="AI92" s="2138"/>
      <c r="AK92" s="150"/>
      <c r="AL92" s="51"/>
      <c r="AN92" s="153"/>
      <c r="AO92" s="153"/>
      <c r="AP92" s="153"/>
      <c r="AQ92" s="153"/>
      <c r="AR92" s="153"/>
      <c r="AS92" s="153"/>
      <c r="AT92" s="153"/>
      <c r="AU92" s="153"/>
      <c r="AV92" s="153"/>
      <c r="AW92" s="137"/>
      <c r="AX92" s="138"/>
      <c r="AY92" s="98"/>
      <c r="AZ92" s="51"/>
      <c r="BA92" s="51"/>
      <c r="BB92" s="51"/>
      <c r="BD92" s="137"/>
      <c r="BE92" s="137"/>
      <c r="BF92" s="137"/>
      <c r="BG92" s="137"/>
      <c r="BH92" s="137"/>
      <c r="BI92" s="137"/>
      <c r="BJ92" s="137"/>
      <c r="BK92" s="137"/>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53"/>
      <c r="DD92" s="153"/>
      <c r="DE92" s="153"/>
      <c r="DF92" s="53"/>
      <c r="DG92" s="53"/>
      <c r="DH92" s="53"/>
      <c r="DI92" s="53"/>
      <c r="DJ92" s="53"/>
      <c r="DK92" s="53"/>
      <c r="DL92" s="53"/>
      <c r="DM92" s="53"/>
      <c r="DN92" s="53"/>
      <c r="DO92" s="53"/>
      <c r="DP92" s="53"/>
      <c r="DQ92" s="53"/>
      <c r="DR92" s="53"/>
      <c r="DS92" s="53"/>
      <c r="DT92" s="53"/>
      <c r="DU92" s="53"/>
      <c r="DV92" s="53"/>
      <c r="DW92" s="53"/>
      <c r="DX92" s="53"/>
      <c r="DY92" s="53"/>
      <c r="DZ92" s="53"/>
      <c r="EA92" s="53"/>
      <c r="EB92" s="53"/>
      <c r="EC92" s="53"/>
      <c r="ED92" s="53"/>
      <c r="EE92" s="53"/>
      <c r="EF92" s="53"/>
      <c r="EG92" s="53"/>
      <c r="EH92" s="53"/>
      <c r="EI92" s="53"/>
      <c r="EJ92" s="53"/>
      <c r="EK92" s="53"/>
      <c r="EL92" s="53"/>
      <c r="EM92" s="53"/>
      <c r="EN92" s="53"/>
      <c r="EO92" s="53"/>
    </row>
    <row r="93" spans="4:195" ht="6.75" customHeight="1">
      <c r="D93" s="161"/>
      <c r="E93" s="161"/>
      <c r="F93" s="161"/>
      <c r="G93" s="161"/>
      <c r="H93" s="161"/>
      <c r="I93" s="161"/>
      <c r="J93" s="161"/>
      <c r="K93" s="161"/>
      <c r="L93" s="161"/>
      <c r="T93" s="150"/>
      <c r="U93" s="51"/>
      <c r="W93" s="2139" t="s">
        <v>
328</v>
      </c>
      <c r="X93" s="2138"/>
      <c r="Y93" s="2138"/>
      <c r="Z93" s="2138"/>
      <c r="AA93" s="2138"/>
      <c r="AB93" s="2138"/>
      <c r="AC93" s="2138"/>
      <c r="AD93" s="2138"/>
      <c r="AE93" s="2138"/>
      <c r="AF93" s="2138"/>
      <c r="AG93" s="2138"/>
      <c r="AH93" s="2138"/>
      <c r="AI93" s="2138"/>
      <c r="AK93" s="150"/>
      <c r="AL93" s="51"/>
      <c r="AN93" s="2125" t="s">
        <v>
394</v>
      </c>
      <c r="AO93" s="2125"/>
      <c r="AP93" s="2125"/>
      <c r="AQ93" s="2125"/>
      <c r="AR93" s="2125"/>
      <c r="AS93" s="2125"/>
      <c r="AT93" s="2125"/>
      <c r="AU93" s="2125"/>
      <c r="AV93" s="2125"/>
      <c r="AW93" s="2125"/>
      <c r="AX93" s="2125"/>
      <c r="AY93" s="2125"/>
      <c r="AZ93" s="137"/>
      <c r="BA93" s="137"/>
      <c r="BB93" s="137"/>
      <c r="BC93" s="137"/>
      <c r="BD93" s="2125" t="s">
        <v>
393</v>
      </c>
      <c r="BE93" s="2125"/>
      <c r="BF93" s="2125"/>
      <c r="BG93" s="2125"/>
      <c r="BH93" s="2125"/>
      <c r="BI93" s="2125"/>
      <c r="BJ93" s="2125"/>
      <c r="BK93" s="2125"/>
      <c r="BL93" s="2125"/>
      <c r="BM93" s="2125"/>
      <c r="BN93" s="2125"/>
      <c r="BO93" s="2125"/>
      <c r="BP93" s="2125"/>
      <c r="BQ93" s="2125"/>
      <c r="BR93" s="2125"/>
      <c r="BS93" s="2125"/>
      <c r="BT93" s="2125"/>
      <c r="BU93" s="2125"/>
      <c r="BV93" s="2125"/>
      <c r="BW93" s="2125"/>
      <c r="BX93" s="2125"/>
      <c r="BY93" s="2125"/>
      <c r="BZ93" s="2125"/>
      <c r="CA93" s="2125"/>
      <c r="CB93" s="2125"/>
      <c r="CC93" s="2125"/>
      <c r="CD93" s="2125"/>
      <c r="CE93" s="2125"/>
      <c r="CF93" s="2125"/>
      <c r="CG93" s="2125"/>
      <c r="CH93" s="2125"/>
      <c r="CI93" s="2125"/>
      <c r="CJ93" s="2125"/>
      <c r="CK93" s="2125"/>
      <c r="CL93" s="2125"/>
      <c r="CM93" s="2125"/>
      <c r="CN93" s="2125"/>
      <c r="CO93" s="2125"/>
      <c r="CP93" s="2125"/>
      <c r="CQ93" s="2125"/>
      <c r="CR93" s="2125"/>
      <c r="CS93" s="2125"/>
      <c r="CT93" s="2125"/>
      <c r="CU93" s="2125"/>
      <c r="CV93" s="2125"/>
      <c r="CW93" s="2125"/>
      <c r="CX93" s="2125"/>
      <c r="CY93" s="2125"/>
      <c r="CZ93" s="2125"/>
      <c r="DA93" s="2125"/>
      <c r="DB93" s="2125"/>
      <c r="DC93" s="2125"/>
      <c r="DD93" s="2125"/>
      <c r="DE93" s="2125"/>
      <c r="DF93" s="53"/>
      <c r="DG93" s="53"/>
      <c r="DH93" s="53"/>
      <c r="DI93" s="53"/>
      <c r="DJ93" s="53"/>
      <c r="DK93" s="53"/>
      <c r="DL93" s="53"/>
      <c r="DM93" s="53"/>
      <c r="DN93" s="53"/>
      <c r="DO93" s="53"/>
      <c r="DP93" s="53"/>
      <c r="DQ93" s="53"/>
      <c r="DR93" s="53"/>
      <c r="DS93" s="53"/>
      <c r="DT93" s="53"/>
      <c r="DU93" s="53"/>
      <c r="DV93" s="53"/>
      <c r="DW93" s="53"/>
      <c r="DX93" s="53"/>
      <c r="DY93" s="53"/>
      <c r="DZ93" s="53"/>
      <c r="EA93" s="53"/>
      <c r="EB93" s="53"/>
      <c r="EC93" s="53"/>
      <c r="ED93" s="53"/>
      <c r="EE93" s="53"/>
      <c r="EF93" s="53"/>
      <c r="EG93" s="53"/>
      <c r="EH93" s="53"/>
      <c r="EI93" s="53"/>
      <c r="EJ93" s="53"/>
      <c r="EK93" s="53"/>
      <c r="EL93" s="53"/>
      <c r="EM93" s="53"/>
      <c r="EN93" s="53"/>
      <c r="EO93" s="53"/>
    </row>
    <row r="94" spans="4:195" ht="6.75" customHeight="1">
      <c r="D94" s="161"/>
      <c r="E94" s="161"/>
      <c r="F94" s="161"/>
      <c r="G94" s="161"/>
      <c r="H94" s="161"/>
      <c r="I94" s="161"/>
      <c r="J94" s="161"/>
      <c r="K94" s="161"/>
      <c r="L94" s="161"/>
      <c r="T94" s="150"/>
      <c r="U94" s="51"/>
      <c r="W94" s="2138"/>
      <c r="X94" s="2138"/>
      <c r="Y94" s="2138"/>
      <c r="Z94" s="2138"/>
      <c r="AA94" s="2138"/>
      <c r="AB94" s="2138"/>
      <c r="AC94" s="2138"/>
      <c r="AD94" s="2138"/>
      <c r="AE94" s="2138"/>
      <c r="AF94" s="2138"/>
      <c r="AG94" s="2138"/>
      <c r="AH94" s="2138"/>
      <c r="AI94" s="2138"/>
      <c r="AK94" s="151"/>
      <c r="AL94" s="149"/>
      <c r="AN94" s="2125"/>
      <c r="AO94" s="2125"/>
      <c r="AP94" s="2125"/>
      <c r="AQ94" s="2125"/>
      <c r="AR94" s="2125"/>
      <c r="AS94" s="2125"/>
      <c r="AT94" s="2125"/>
      <c r="AU94" s="2125"/>
      <c r="AV94" s="2125"/>
      <c r="AW94" s="2125"/>
      <c r="AX94" s="2125"/>
      <c r="AY94" s="2125"/>
      <c r="AZ94" s="54"/>
      <c r="BA94" s="54"/>
      <c r="BB94" s="54"/>
      <c r="BC94" s="137"/>
      <c r="BD94" s="2125"/>
      <c r="BE94" s="2125"/>
      <c r="BF94" s="2125"/>
      <c r="BG94" s="2125"/>
      <c r="BH94" s="2125"/>
      <c r="BI94" s="2125"/>
      <c r="BJ94" s="2125"/>
      <c r="BK94" s="2125"/>
      <c r="BL94" s="2125"/>
      <c r="BM94" s="2125"/>
      <c r="BN94" s="2125"/>
      <c r="BO94" s="2125"/>
      <c r="BP94" s="2125"/>
      <c r="BQ94" s="2125"/>
      <c r="BR94" s="2125"/>
      <c r="BS94" s="2125"/>
      <c r="BT94" s="2125"/>
      <c r="BU94" s="2125"/>
      <c r="BV94" s="2125"/>
      <c r="BW94" s="2125"/>
      <c r="BX94" s="2125"/>
      <c r="BY94" s="2125"/>
      <c r="BZ94" s="2125"/>
      <c r="CA94" s="2125"/>
      <c r="CB94" s="2125"/>
      <c r="CC94" s="2125"/>
      <c r="CD94" s="2125"/>
      <c r="CE94" s="2125"/>
      <c r="CF94" s="2125"/>
      <c r="CG94" s="2125"/>
      <c r="CH94" s="2125"/>
      <c r="CI94" s="2125"/>
      <c r="CJ94" s="2125"/>
      <c r="CK94" s="2125"/>
      <c r="CL94" s="2125"/>
      <c r="CM94" s="2125"/>
      <c r="CN94" s="2125"/>
      <c r="CO94" s="2125"/>
      <c r="CP94" s="2125"/>
      <c r="CQ94" s="2125"/>
      <c r="CR94" s="2125"/>
      <c r="CS94" s="2125"/>
      <c r="CT94" s="2125"/>
      <c r="CU94" s="2125"/>
      <c r="CV94" s="2125"/>
      <c r="CW94" s="2125"/>
      <c r="CX94" s="2125"/>
      <c r="CY94" s="2125"/>
      <c r="CZ94" s="2125"/>
      <c r="DA94" s="2125"/>
      <c r="DB94" s="2125"/>
      <c r="DC94" s="2125"/>
      <c r="DD94" s="2125"/>
      <c r="DE94" s="2125"/>
      <c r="DF94" s="53"/>
      <c r="DG94" s="53"/>
      <c r="DH94" s="53"/>
      <c r="DI94" s="53"/>
      <c r="DJ94" s="53"/>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row>
    <row r="95" spans="4:195" ht="6.75" customHeight="1">
      <c r="D95" s="161"/>
      <c r="E95" s="161"/>
      <c r="F95" s="161"/>
      <c r="G95" s="161"/>
      <c r="H95" s="161"/>
      <c r="I95" s="161"/>
      <c r="J95" s="161"/>
      <c r="K95" s="161"/>
      <c r="L95" s="161"/>
      <c r="T95" s="150"/>
      <c r="U95" s="51"/>
      <c r="W95" s="162"/>
      <c r="X95" s="162"/>
      <c r="Y95" s="162"/>
      <c r="Z95" s="162"/>
      <c r="AA95" s="162"/>
      <c r="AB95" s="162"/>
      <c r="AC95" s="162"/>
      <c r="AD95" s="162"/>
      <c r="AE95" s="162"/>
      <c r="AF95" s="162"/>
      <c r="AG95" s="162"/>
      <c r="AH95" s="162"/>
      <c r="AK95" s="150"/>
      <c r="AL95" s="51"/>
      <c r="AN95" s="153"/>
      <c r="AO95" s="153"/>
      <c r="AP95" s="153"/>
      <c r="AQ95" s="153"/>
      <c r="AR95" s="153"/>
      <c r="AS95" s="153"/>
      <c r="AT95" s="153"/>
      <c r="AU95" s="153"/>
      <c r="AV95" s="153"/>
      <c r="AW95" s="137"/>
      <c r="AX95" s="138"/>
      <c r="AY95" s="98"/>
      <c r="AZ95" s="51"/>
      <c r="BA95" s="51"/>
      <c r="BB95" s="51"/>
      <c r="BD95" s="153"/>
      <c r="BE95" s="153"/>
      <c r="BF95" s="153"/>
      <c r="BG95" s="153"/>
      <c r="BH95" s="153"/>
      <c r="BI95" s="153"/>
      <c r="BJ95" s="153"/>
      <c r="BK95" s="153"/>
      <c r="BL95" s="153"/>
      <c r="BM95" s="153"/>
      <c r="BN95" s="153"/>
      <c r="BO95" s="153"/>
      <c r="BP95" s="153"/>
      <c r="BQ95" s="153"/>
      <c r="BR95" s="153"/>
      <c r="BS95" s="153"/>
      <c r="BT95" s="153"/>
      <c r="BU95" s="153"/>
      <c r="BV95" s="153"/>
      <c r="BW95" s="153"/>
      <c r="BX95" s="153"/>
      <c r="BY95" s="153"/>
      <c r="BZ95" s="153"/>
      <c r="CA95" s="153"/>
      <c r="CB95" s="153"/>
      <c r="CC95" s="153"/>
      <c r="CD95" s="153"/>
      <c r="CE95" s="153"/>
      <c r="CF95" s="153"/>
      <c r="CG95" s="153"/>
      <c r="CH95" s="153"/>
      <c r="CI95" s="153"/>
      <c r="CJ95" s="153"/>
      <c r="CK95" s="153"/>
      <c r="CL95" s="153"/>
      <c r="CM95" s="153"/>
      <c r="CN95" s="153"/>
      <c r="CO95" s="153"/>
      <c r="CP95" s="153"/>
      <c r="CQ95" s="153"/>
      <c r="CR95" s="153"/>
      <c r="CS95" s="153"/>
      <c r="CT95" s="153"/>
      <c r="CU95" s="153"/>
      <c r="CV95" s="153"/>
      <c r="CW95" s="153"/>
      <c r="CX95" s="153"/>
      <c r="CY95" s="153"/>
      <c r="CZ95" s="153"/>
      <c r="DA95" s="153"/>
      <c r="DB95" s="153"/>
      <c r="DC95" s="153"/>
      <c r="DD95" s="153"/>
      <c r="DE95" s="153"/>
      <c r="DF95" s="53"/>
      <c r="DG95" s="53"/>
      <c r="DH95" s="53"/>
      <c r="DI95" s="53"/>
      <c r="DJ95" s="53"/>
      <c r="DK95" s="53"/>
      <c r="DL95" s="53"/>
      <c r="DM95" s="53"/>
    </row>
    <row r="96" spans="4:195" ht="6.75" customHeight="1">
      <c r="D96" s="161"/>
      <c r="E96" s="161"/>
      <c r="F96" s="161"/>
      <c r="G96" s="161"/>
      <c r="H96" s="161"/>
      <c r="I96" s="161"/>
      <c r="J96" s="161"/>
      <c r="K96" s="161"/>
      <c r="L96" s="161"/>
      <c r="T96" s="150"/>
      <c r="U96" s="51"/>
      <c r="W96" s="158"/>
      <c r="X96" s="158"/>
      <c r="Y96" s="158"/>
      <c r="Z96" s="158"/>
      <c r="AA96" s="158"/>
      <c r="AB96" s="158"/>
      <c r="AC96" s="158"/>
      <c r="AD96" s="158"/>
      <c r="AE96" s="158"/>
      <c r="AF96" s="158"/>
      <c r="AK96" s="150"/>
      <c r="AL96" s="51"/>
      <c r="AN96" s="2125" t="s">
        <v>
392</v>
      </c>
      <c r="AO96" s="2125"/>
      <c r="AP96" s="2125"/>
      <c r="AQ96" s="2125"/>
      <c r="AR96" s="2125"/>
      <c r="AS96" s="2125"/>
      <c r="AT96" s="2125"/>
      <c r="AU96" s="2125"/>
      <c r="AV96" s="2125"/>
      <c r="AW96" s="2125"/>
      <c r="AX96" s="2125"/>
      <c r="AY96" s="2125"/>
      <c r="AZ96" s="55"/>
      <c r="BA96" s="55"/>
      <c r="BB96" s="55"/>
      <c r="BC96" s="137"/>
      <c r="BD96" s="2125" t="s">
        <v>
391</v>
      </c>
      <c r="BE96" s="2125"/>
      <c r="BF96" s="2125"/>
      <c r="BG96" s="2125"/>
      <c r="BH96" s="2125"/>
      <c r="BI96" s="2125"/>
      <c r="BJ96" s="2125"/>
      <c r="BK96" s="2125"/>
      <c r="BL96" s="2125"/>
      <c r="BM96" s="2125"/>
      <c r="BN96" s="2125"/>
      <c r="BO96" s="2125"/>
      <c r="BP96" s="2125"/>
      <c r="BQ96" s="2125"/>
      <c r="BR96" s="2125"/>
      <c r="BS96" s="2125"/>
      <c r="BT96" s="2125"/>
      <c r="BU96" s="2125"/>
      <c r="BV96" s="2125"/>
      <c r="BW96" s="2125"/>
      <c r="BX96" s="2125"/>
      <c r="BY96" s="2125"/>
      <c r="BZ96" s="2125"/>
      <c r="CA96" s="2125"/>
      <c r="CB96" s="2125"/>
      <c r="CC96" s="2125"/>
      <c r="CD96" s="2125"/>
      <c r="CE96" s="2125"/>
      <c r="CF96" s="2125"/>
      <c r="CG96" s="2125"/>
      <c r="CH96" s="2125"/>
      <c r="CI96" s="2125"/>
      <c r="CJ96" s="2125"/>
      <c r="CK96" s="2125"/>
      <c r="CL96" s="2125"/>
      <c r="CM96" s="2125"/>
      <c r="CN96" s="2125"/>
      <c r="CO96" s="2125"/>
      <c r="CP96" s="2125"/>
      <c r="CQ96" s="2125"/>
      <c r="CR96" s="2125"/>
      <c r="CS96" s="2125"/>
      <c r="CT96" s="2125"/>
      <c r="CU96" s="2125"/>
      <c r="CV96" s="2125"/>
      <c r="CW96" s="2125"/>
      <c r="CX96" s="2125"/>
      <c r="CY96" s="2125"/>
      <c r="CZ96" s="2125"/>
      <c r="DA96" s="2125"/>
      <c r="DB96" s="2125"/>
      <c r="DC96" s="2125"/>
      <c r="DD96" s="2125"/>
      <c r="DE96" s="2125"/>
    </row>
    <row r="97" spans="4:193" ht="6.75" customHeight="1">
      <c r="D97" s="161"/>
      <c r="E97" s="161"/>
      <c r="F97" s="161"/>
      <c r="G97" s="161"/>
      <c r="H97" s="161"/>
      <c r="I97" s="161"/>
      <c r="J97" s="161"/>
      <c r="K97" s="161"/>
      <c r="L97" s="161"/>
      <c r="T97" s="150"/>
      <c r="U97" s="51"/>
      <c r="W97" s="158"/>
      <c r="X97" s="158"/>
      <c r="Y97" s="158"/>
      <c r="Z97" s="158"/>
      <c r="AA97" s="158"/>
      <c r="AB97" s="158"/>
      <c r="AC97" s="158"/>
      <c r="AD97" s="158"/>
      <c r="AE97" s="158"/>
      <c r="AF97" s="158"/>
      <c r="AK97" s="151"/>
      <c r="AL97" s="149"/>
      <c r="AN97" s="2125"/>
      <c r="AO97" s="2125"/>
      <c r="AP97" s="2125"/>
      <c r="AQ97" s="2125"/>
      <c r="AR97" s="2125"/>
      <c r="AS97" s="2125"/>
      <c r="AT97" s="2125"/>
      <c r="AU97" s="2125"/>
      <c r="AV97" s="2125"/>
      <c r="AW97" s="2125"/>
      <c r="AX97" s="2125"/>
      <c r="AY97" s="2125"/>
      <c r="AZ97" s="137"/>
      <c r="BA97" s="137"/>
      <c r="BB97" s="137"/>
      <c r="BC97" s="137"/>
      <c r="BD97" s="2125"/>
      <c r="BE97" s="2125"/>
      <c r="BF97" s="2125"/>
      <c r="BG97" s="2125"/>
      <c r="BH97" s="2125"/>
      <c r="BI97" s="2125"/>
      <c r="BJ97" s="2125"/>
      <c r="BK97" s="2125"/>
      <c r="BL97" s="2125"/>
      <c r="BM97" s="2125"/>
      <c r="BN97" s="2125"/>
      <c r="BO97" s="2125"/>
      <c r="BP97" s="2125"/>
      <c r="BQ97" s="2125"/>
      <c r="BR97" s="2125"/>
      <c r="BS97" s="2125"/>
      <c r="BT97" s="2125"/>
      <c r="BU97" s="2125"/>
      <c r="BV97" s="2125"/>
      <c r="BW97" s="2125"/>
      <c r="BX97" s="2125"/>
      <c r="BY97" s="2125"/>
      <c r="BZ97" s="2125"/>
      <c r="CA97" s="2125"/>
      <c r="CB97" s="2125"/>
      <c r="CC97" s="2125"/>
      <c r="CD97" s="2125"/>
      <c r="CE97" s="2125"/>
      <c r="CF97" s="2125"/>
      <c r="CG97" s="2125"/>
      <c r="CH97" s="2125"/>
      <c r="CI97" s="2125"/>
      <c r="CJ97" s="2125"/>
      <c r="CK97" s="2125"/>
      <c r="CL97" s="2125"/>
      <c r="CM97" s="2125"/>
      <c r="CN97" s="2125"/>
      <c r="CO97" s="2125"/>
      <c r="CP97" s="2125"/>
      <c r="CQ97" s="2125"/>
      <c r="CR97" s="2125"/>
      <c r="CS97" s="2125"/>
      <c r="CT97" s="2125"/>
      <c r="CU97" s="2125"/>
      <c r="CV97" s="2125"/>
      <c r="CW97" s="2125"/>
      <c r="CX97" s="2125"/>
      <c r="CY97" s="2125"/>
      <c r="CZ97" s="2125"/>
      <c r="DA97" s="2125"/>
      <c r="DB97" s="2125"/>
      <c r="DC97" s="2125"/>
      <c r="DD97" s="2125"/>
      <c r="DE97" s="2125"/>
      <c r="DF97" s="53"/>
      <c r="DG97" s="53"/>
      <c r="DH97" s="53"/>
      <c r="DI97" s="53"/>
      <c r="DJ97" s="53"/>
      <c r="DK97" s="53"/>
      <c r="DL97" s="53"/>
      <c r="DM97" s="53"/>
    </row>
    <row r="98" spans="4:193" ht="6.75" customHeight="1">
      <c r="D98" s="161"/>
      <c r="E98" s="161"/>
      <c r="F98" s="161"/>
      <c r="G98" s="161"/>
      <c r="H98" s="161"/>
      <c r="I98" s="161"/>
      <c r="J98" s="161"/>
      <c r="K98" s="161"/>
      <c r="L98" s="161"/>
      <c r="T98" s="150"/>
      <c r="U98" s="51"/>
      <c r="W98" s="158"/>
      <c r="X98" s="158"/>
      <c r="Y98" s="158"/>
      <c r="Z98" s="158"/>
      <c r="AA98" s="158"/>
      <c r="AB98" s="158"/>
      <c r="AC98" s="158"/>
      <c r="AD98" s="158"/>
      <c r="AE98" s="158"/>
      <c r="AF98" s="158"/>
      <c r="AK98" s="150"/>
      <c r="AL98" s="51"/>
      <c r="AN98" s="153"/>
      <c r="AO98" s="153"/>
      <c r="AP98" s="153"/>
      <c r="AQ98" s="153"/>
      <c r="AR98" s="153"/>
      <c r="AS98" s="153"/>
      <c r="AT98" s="153"/>
      <c r="AU98" s="153"/>
      <c r="AV98" s="153"/>
      <c r="AW98" s="137"/>
      <c r="AX98" s="138"/>
      <c r="AY98" s="98"/>
      <c r="AZ98" s="51"/>
      <c r="BA98" s="51"/>
      <c r="BB98" s="51"/>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53"/>
      <c r="DG98" s="53"/>
      <c r="DH98" s="53"/>
      <c r="DI98" s="53"/>
      <c r="DJ98" s="53"/>
      <c r="DK98" s="53"/>
      <c r="DL98" s="53"/>
      <c r="DM98" s="53"/>
    </row>
    <row r="99" spans="4:193" ht="6.75" customHeight="1">
      <c r="D99" s="161"/>
      <c r="E99" s="161"/>
      <c r="F99" s="161"/>
      <c r="G99" s="161"/>
      <c r="H99" s="161"/>
      <c r="I99" s="161"/>
      <c r="J99" s="161"/>
      <c r="K99" s="161"/>
      <c r="L99" s="161"/>
      <c r="T99" s="150"/>
      <c r="U99" s="51"/>
      <c r="AK99" s="150"/>
      <c r="AL99" s="51"/>
      <c r="AN99" s="2125" t="s">
        <v>
390</v>
      </c>
      <c r="AO99" s="2125"/>
      <c r="AP99" s="2125"/>
      <c r="AQ99" s="2125"/>
      <c r="AR99" s="2125"/>
      <c r="AS99" s="2125"/>
      <c r="AT99" s="2125"/>
      <c r="AU99" s="2125"/>
      <c r="AV99" s="2125"/>
      <c r="AW99" s="2125"/>
      <c r="AX99" s="2125"/>
      <c r="AY99" s="137"/>
      <c r="AZ99" s="137"/>
      <c r="BA99" s="137"/>
      <c r="BB99" s="137"/>
      <c r="BC99" s="137"/>
      <c r="BD99" s="2125" t="s">
        <v>
481</v>
      </c>
      <c r="BE99" s="2125"/>
      <c r="BF99" s="2125"/>
      <c r="BG99" s="2125"/>
      <c r="BH99" s="2125"/>
      <c r="BI99" s="2125"/>
      <c r="BJ99" s="2125"/>
      <c r="BK99" s="2125"/>
      <c r="BL99" s="2125"/>
      <c r="BM99" s="2125"/>
      <c r="BN99" s="2125"/>
      <c r="BO99" s="2125"/>
      <c r="BP99" s="2125"/>
      <c r="BQ99" s="2125"/>
      <c r="BR99" s="2125"/>
      <c r="BS99" s="2125"/>
      <c r="BT99" s="2125"/>
      <c r="BU99" s="2125"/>
      <c r="BV99" s="2125"/>
      <c r="BW99" s="2125"/>
      <c r="BX99" s="2125"/>
      <c r="BY99" s="2125"/>
      <c r="BZ99" s="2125"/>
      <c r="CA99" s="2125"/>
      <c r="CB99" s="2125"/>
      <c r="CC99" s="2125"/>
      <c r="CD99" s="2125"/>
      <c r="CE99" s="2125"/>
      <c r="CF99" s="2125"/>
      <c r="CG99" s="2125"/>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53"/>
      <c r="DG99" s="53"/>
      <c r="DH99" s="53"/>
      <c r="DI99" s="53"/>
      <c r="DJ99" s="53"/>
      <c r="DK99" s="53"/>
      <c r="DL99" s="53"/>
      <c r="DM99" s="53"/>
    </row>
    <row r="100" spans="4:193" ht="6.75" customHeight="1">
      <c r="D100" s="161"/>
      <c r="E100" s="161"/>
      <c r="F100" s="161"/>
      <c r="G100" s="161"/>
      <c r="H100" s="161"/>
      <c r="I100" s="161"/>
      <c r="J100" s="161"/>
      <c r="K100" s="161"/>
      <c r="L100" s="161"/>
      <c r="T100" s="150"/>
      <c r="U100" s="51"/>
      <c r="W100" s="162"/>
      <c r="X100" s="162"/>
      <c r="Y100" s="162"/>
      <c r="Z100" s="162"/>
      <c r="AA100" s="162"/>
      <c r="AB100" s="162"/>
      <c r="AC100" s="162"/>
      <c r="AD100" s="162"/>
      <c r="AE100" s="162"/>
      <c r="AK100" s="149"/>
      <c r="AL100" s="149"/>
      <c r="AN100" s="2125"/>
      <c r="AO100" s="2125"/>
      <c r="AP100" s="2125"/>
      <c r="AQ100" s="2125"/>
      <c r="AR100" s="2125"/>
      <c r="AS100" s="2125"/>
      <c r="AT100" s="2125"/>
      <c r="AU100" s="2125"/>
      <c r="AV100" s="2125"/>
      <c r="AW100" s="2125"/>
      <c r="AX100" s="2125"/>
      <c r="AY100" s="54"/>
      <c r="AZ100" s="54"/>
      <c r="BA100" s="54"/>
      <c r="BB100" s="54"/>
      <c r="BC100" s="137"/>
      <c r="BD100" s="2125"/>
      <c r="BE100" s="2125"/>
      <c r="BF100" s="2125"/>
      <c r="BG100" s="2125"/>
      <c r="BH100" s="2125"/>
      <c r="BI100" s="2125"/>
      <c r="BJ100" s="2125"/>
      <c r="BK100" s="2125"/>
      <c r="BL100" s="2125"/>
      <c r="BM100" s="2125"/>
      <c r="BN100" s="2125"/>
      <c r="BO100" s="2125"/>
      <c r="BP100" s="2125"/>
      <c r="BQ100" s="2125"/>
      <c r="BR100" s="2125"/>
      <c r="BS100" s="2125"/>
      <c r="BT100" s="2125"/>
      <c r="BU100" s="2125"/>
      <c r="BV100" s="2125"/>
      <c r="BW100" s="2125"/>
      <c r="BX100" s="2125"/>
      <c r="BY100" s="2125"/>
      <c r="BZ100" s="2125"/>
      <c r="CA100" s="2125"/>
      <c r="CB100" s="2125"/>
      <c r="CC100" s="2125"/>
      <c r="CD100" s="2125"/>
      <c r="CE100" s="2125"/>
      <c r="CF100" s="2125"/>
      <c r="CG100" s="2125"/>
      <c r="DF100" s="53"/>
      <c r="DG100" s="53"/>
      <c r="DH100" s="53"/>
      <c r="DI100" s="53"/>
      <c r="DJ100" s="53"/>
      <c r="DK100" s="53"/>
      <c r="DL100" s="53"/>
      <c r="DM100" s="53"/>
    </row>
    <row r="101" spans="4:193" ht="6.75" customHeight="1">
      <c r="D101" s="70"/>
      <c r="E101" s="139"/>
      <c r="F101" s="139"/>
      <c r="G101" s="139"/>
      <c r="H101" s="139"/>
      <c r="I101" s="139"/>
      <c r="J101" s="139"/>
      <c r="K101" s="139"/>
      <c r="L101" s="139"/>
      <c r="T101" s="150"/>
      <c r="U101" s="51"/>
      <c r="W101" s="162"/>
      <c r="X101" s="162"/>
      <c r="Y101" s="162"/>
      <c r="Z101" s="162"/>
      <c r="AA101" s="162"/>
      <c r="AB101" s="162"/>
      <c r="AC101" s="162"/>
      <c r="AD101" s="162"/>
      <c r="AE101" s="162"/>
      <c r="AK101" s="51"/>
      <c r="AL101" s="51"/>
      <c r="AN101" s="139"/>
      <c r="AO101" s="139"/>
      <c r="AP101" s="139"/>
      <c r="AQ101" s="139"/>
      <c r="AR101" s="139"/>
      <c r="AS101" s="139"/>
      <c r="AT101" s="139"/>
      <c r="AU101" s="139"/>
      <c r="AV101" s="138"/>
      <c r="AW101" s="138"/>
      <c r="AX101" s="138"/>
      <c r="AY101" s="51"/>
      <c r="AZ101" s="51"/>
      <c r="BA101" s="51"/>
      <c r="BB101" s="51"/>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53"/>
      <c r="DG101" s="53"/>
      <c r="DH101" s="53"/>
      <c r="DI101" s="53"/>
      <c r="DJ101" s="53"/>
      <c r="DK101" s="53"/>
      <c r="DL101" s="53"/>
      <c r="DM101" s="53"/>
    </row>
    <row r="102" spans="4:193" ht="6.75" customHeight="1">
      <c r="D102" s="137"/>
      <c r="E102" s="137"/>
      <c r="F102" s="137"/>
      <c r="G102" s="137"/>
      <c r="H102" s="137"/>
      <c r="I102" s="137"/>
      <c r="J102" s="137"/>
      <c r="K102" s="137"/>
      <c r="L102" s="137"/>
      <c r="T102" s="150"/>
      <c r="U102" s="51"/>
      <c r="W102" s="2125" t="s">
        <v>
389</v>
      </c>
      <c r="X102" s="2125"/>
      <c r="Y102" s="2125"/>
      <c r="Z102" s="2125"/>
      <c r="AA102" s="2125"/>
      <c r="AB102" s="2125"/>
      <c r="AC102" s="2125"/>
      <c r="AD102" s="2125"/>
      <c r="AE102" s="2125"/>
      <c r="AF102" s="2125"/>
      <c r="AG102" s="137"/>
      <c r="AH102" s="137"/>
      <c r="AK102" s="51"/>
      <c r="AL102" s="51"/>
      <c r="AN102" s="2125" t="s">
        <v>
482</v>
      </c>
      <c r="AO102" s="2125"/>
      <c r="AP102" s="2125"/>
      <c r="AQ102" s="2125"/>
      <c r="AR102" s="2125"/>
      <c r="AS102" s="2125"/>
      <c r="AT102" s="2125"/>
      <c r="AU102" s="2125"/>
      <c r="AV102" s="2125"/>
      <c r="AW102" s="2125"/>
      <c r="AX102" s="137"/>
      <c r="AY102" s="137"/>
      <c r="AZ102" s="98"/>
      <c r="BA102" s="98"/>
      <c r="BB102" s="98"/>
      <c r="BC102" s="139"/>
      <c r="BD102" s="2122" t="s">
        <v>
388</v>
      </c>
      <c r="BE102" s="2122"/>
      <c r="BF102" s="2122"/>
      <c r="BG102" s="2122"/>
      <c r="BH102" s="2122"/>
      <c r="BI102" s="2122"/>
      <c r="BJ102" s="2122"/>
      <c r="BK102" s="2122"/>
      <c r="BL102" s="2122"/>
      <c r="BM102" s="2122"/>
      <c r="BN102" s="2122"/>
      <c r="BO102" s="2122"/>
      <c r="BP102" s="2122"/>
      <c r="BQ102" s="2122"/>
      <c r="BR102" s="2122"/>
      <c r="BS102" s="2122"/>
      <c r="BT102" s="2122"/>
      <c r="BU102" s="2122"/>
      <c r="BV102" s="2122"/>
      <c r="BW102" s="2122"/>
      <c r="BX102" s="2122"/>
      <c r="BY102" s="2122"/>
      <c r="BZ102" s="2122"/>
      <c r="CA102" s="2122"/>
      <c r="CB102" s="2122"/>
      <c r="CC102" s="2122"/>
      <c r="CD102" s="2122"/>
      <c r="CE102" s="2122"/>
      <c r="CF102" s="2122"/>
      <c r="CG102" s="2122"/>
      <c r="CH102" s="2122"/>
      <c r="CI102" s="2122"/>
      <c r="CJ102" s="2122"/>
      <c r="CK102" s="2122"/>
      <c r="CL102" s="2122"/>
      <c r="CM102" s="2122"/>
      <c r="CN102" s="2122"/>
      <c r="CO102" s="2122"/>
      <c r="CP102" s="2122"/>
      <c r="CQ102" s="2122"/>
      <c r="CR102" s="2122"/>
      <c r="CS102" s="2122"/>
      <c r="CT102" s="2122"/>
      <c r="CU102" s="2122"/>
      <c r="CV102" s="2122"/>
      <c r="CW102" s="2122"/>
      <c r="CX102" s="2122"/>
      <c r="CY102" s="2122"/>
      <c r="CZ102" s="2122"/>
      <c r="DA102" s="2122"/>
      <c r="DB102" s="2122"/>
      <c r="DC102" s="137"/>
      <c r="DD102" s="137"/>
      <c r="DE102" s="137"/>
      <c r="DF102" s="53"/>
      <c r="DG102" s="53"/>
      <c r="DH102" s="53"/>
      <c r="DI102" s="53"/>
      <c r="DJ102" s="53"/>
      <c r="DK102" s="53"/>
      <c r="DL102" s="53"/>
      <c r="DM102" s="53"/>
    </row>
    <row r="103" spans="4:193" ht="6.75" customHeight="1">
      <c r="D103" s="137"/>
      <c r="E103" s="137"/>
      <c r="F103" s="137"/>
      <c r="G103" s="137"/>
      <c r="H103" s="137"/>
      <c r="I103" s="137"/>
      <c r="J103" s="137"/>
      <c r="K103" s="137"/>
      <c r="L103" s="137"/>
      <c r="T103" s="151"/>
      <c r="U103" s="149"/>
      <c r="W103" s="2125"/>
      <c r="X103" s="2125"/>
      <c r="Y103" s="2125"/>
      <c r="Z103" s="2125"/>
      <c r="AA103" s="2125"/>
      <c r="AB103" s="2125"/>
      <c r="AC103" s="2125"/>
      <c r="AD103" s="2125"/>
      <c r="AE103" s="2125"/>
      <c r="AF103" s="2125"/>
      <c r="AG103" s="54"/>
      <c r="AH103" s="54"/>
      <c r="AI103" s="149"/>
      <c r="AJ103" s="149"/>
      <c r="AK103" s="151"/>
      <c r="AL103" s="149"/>
      <c r="AN103" s="2125"/>
      <c r="AO103" s="2125"/>
      <c r="AP103" s="2125"/>
      <c r="AQ103" s="2125"/>
      <c r="AR103" s="2125"/>
      <c r="AS103" s="2125"/>
      <c r="AT103" s="2125"/>
      <c r="AU103" s="2125"/>
      <c r="AV103" s="2125"/>
      <c r="AW103" s="2125"/>
      <c r="AX103" s="137"/>
      <c r="AY103" s="54"/>
      <c r="AZ103" s="97"/>
      <c r="BA103" s="97"/>
      <c r="BB103" s="97"/>
      <c r="BC103" s="139"/>
      <c r="BD103" s="2122"/>
      <c r="BE103" s="2122"/>
      <c r="BF103" s="2122"/>
      <c r="BG103" s="2122"/>
      <c r="BH103" s="2122"/>
      <c r="BI103" s="2122"/>
      <c r="BJ103" s="2122"/>
      <c r="BK103" s="2122"/>
      <c r="BL103" s="2122"/>
      <c r="BM103" s="2122"/>
      <c r="BN103" s="2122"/>
      <c r="BO103" s="2122"/>
      <c r="BP103" s="2122"/>
      <c r="BQ103" s="2122"/>
      <c r="BR103" s="2122"/>
      <c r="BS103" s="2122"/>
      <c r="BT103" s="2122"/>
      <c r="BU103" s="2122"/>
      <c r="BV103" s="2122"/>
      <c r="BW103" s="2122"/>
      <c r="BX103" s="2122"/>
      <c r="BY103" s="2122"/>
      <c r="BZ103" s="2122"/>
      <c r="CA103" s="2122"/>
      <c r="CB103" s="2122"/>
      <c r="CC103" s="2122"/>
      <c r="CD103" s="2122"/>
      <c r="CE103" s="2122"/>
      <c r="CF103" s="2122"/>
      <c r="CG103" s="2122"/>
      <c r="CH103" s="2122"/>
      <c r="CI103" s="2122"/>
      <c r="CJ103" s="2122"/>
      <c r="CK103" s="2122"/>
      <c r="CL103" s="2122"/>
      <c r="CM103" s="2122"/>
      <c r="CN103" s="2122"/>
      <c r="CO103" s="2122"/>
      <c r="CP103" s="2122"/>
      <c r="CQ103" s="2122"/>
      <c r="CR103" s="2122"/>
      <c r="CS103" s="2122"/>
      <c r="CT103" s="2122"/>
      <c r="CU103" s="2122"/>
      <c r="CV103" s="2122"/>
      <c r="CW103" s="2122"/>
      <c r="CX103" s="2122"/>
      <c r="CY103" s="2122"/>
      <c r="CZ103" s="2122"/>
      <c r="DA103" s="2122"/>
      <c r="DB103" s="2122"/>
      <c r="DC103" s="137"/>
      <c r="DD103" s="137"/>
      <c r="DE103" s="137"/>
    </row>
    <row r="104" spans="4:193" ht="6.75" customHeight="1">
      <c r="D104" s="137"/>
      <c r="E104" s="137"/>
      <c r="F104" s="137"/>
      <c r="G104" s="137"/>
      <c r="H104" s="137"/>
      <c r="I104" s="137"/>
      <c r="J104" s="137"/>
      <c r="K104" s="137"/>
      <c r="L104" s="137"/>
      <c r="T104" s="150"/>
      <c r="U104" s="51"/>
      <c r="AK104" s="150"/>
      <c r="AL104" s="51"/>
      <c r="AN104" s="153"/>
      <c r="AO104" s="153"/>
      <c r="AP104" s="153"/>
      <c r="AQ104" s="153"/>
      <c r="AR104" s="153"/>
      <c r="AS104" s="153"/>
      <c r="AT104" s="153"/>
      <c r="AU104" s="153"/>
      <c r="AV104" s="153"/>
      <c r="AW104" s="153"/>
      <c r="AX104" s="139"/>
      <c r="AY104" s="98"/>
      <c r="AZ104" s="98"/>
      <c r="BA104" s="98"/>
      <c r="BB104" s="98"/>
      <c r="BC104" s="139"/>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c r="CZ104" s="143"/>
      <c r="DA104" s="143"/>
      <c r="DB104" s="143"/>
      <c r="DC104" s="137"/>
      <c r="DD104" s="137"/>
      <c r="DE104" s="137"/>
    </row>
    <row r="105" spans="4:193" ht="6.75" customHeight="1">
      <c r="D105" s="137"/>
      <c r="E105" s="137"/>
      <c r="F105" s="137"/>
      <c r="G105" s="137"/>
      <c r="H105" s="137"/>
      <c r="I105" s="137"/>
      <c r="J105" s="137"/>
      <c r="K105" s="137"/>
      <c r="L105" s="137"/>
      <c r="T105" s="150"/>
      <c r="U105" s="51"/>
      <c r="AK105" s="150"/>
      <c r="AL105" s="51"/>
      <c r="AN105" s="2125" t="s">
        <v>
483</v>
      </c>
      <c r="AO105" s="2125"/>
      <c r="AP105" s="2125"/>
      <c r="AQ105" s="2125"/>
      <c r="AR105" s="2125"/>
      <c r="AS105" s="2125"/>
      <c r="AT105" s="2125"/>
      <c r="AU105" s="2125"/>
      <c r="AV105" s="2125"/>
      <c r="AW105" s="2125"/>
      <c r="AX105" s="137"/>
      <c r="AY105" s="137"/>
      <c r="AZ105" s="98"/>
      <c r="BA105" s="98"/>
      <c r="BB105" s="98"/>
      <c r="BC105" s="139"/>
      <c r="BD105" s="2122" t="s">
        <v>
484</v>
      </c>
      <c r="BE105" s="2122"/>
      <c r="BF105" s="2122"/>
      <c r="BG105" s="2122"/>
      <c r="BH105" s="2122"/>
      <c r="BI105" s="2122"/>
      <c r="BJ105" s="2122"/>
      <c r="BK105" s="2122"/>
      <c r="BL105" s="2122"/>
      <c r="BM105" s="2122"/>
      <c r="BN105" s="2122"/>
      <c r="BO105" s="2122"/>
      <c r="BP105" s="2122"/>
      <c r="BQ105" s="2122"/>
      <c r="BR105" s="2122"/>
      <c r="BS105" s="2122"/>
      <c r="BT105" s="2122"/>
      <c r="BU105" s="2122"/>
      <c r="BV105" s="2122"/>
      <c r="BW105" s="2122"/>
      <c r="BX105" s="2122"/>
      <c r="BY105" s="2122"/>
      <c r="BZ105" s="2122"/>
      <c r="CA105" s="2122"/>
      <c r="CB105" s="2122"/>
      <c r="CC105" s="2122"/>
      <c r="CD105" s="2122"/>
      <c r="CE105" s="2122"/>
      <c r="CF105" s="2122"/>
      <c r="CG105" s="2122"/>
      <c r="CH105" s="2122"/>
      <c r="CI105" s="2122"/>
      <c r="CJ105" s="2122"/>
      <c r="CK105" s="2122"/>
      <c r="CL105" s="2122"/>
      <c r="CM105" s="2122"/>
      <c r="CN105" s="2122"/>
      <c r="CO105" s="2122"/>
      <c r="CP105" s="2122"/>
      <c r="CQ105" s="2122"/>
      <c r="CR105" s="2122"/>
      <c r="CS105" s="2122"/>
      <c r="CT105" s="2122"/>
      <c r="CU105" s="2122"/>
      <c r="CV105" s="2122"/>
      <c r="CW105" s="2122"/>
      <c r="CX105" s="2122"/>
      <c r="CY105" s="2122"/>
      <c r="CZ105" s="2122"/>
      <c r="DA105" s="2122"/>
      <c r="DB105" s="2122"/>
      <c r="DC105" s="137"/>
      <c r="DD105" s="137"/>
      <c r="DE105" s="137"/>
    </row>
    <row r="106" spans="4:193" ht="6.75" customHeight="1">
      <c r="D106" s="137"/>
      <c r="E106" s="137"/>
      <c r="F106" s="137"/>
      <c r="G106" s="137"/>
      <c r="H106" s="137"/>
      <c r="I106" s="137"/>
      <c r="J106" s="137"/>
      <c r="K106" s="137"/>
      <c r="L106" s="137"/>
      <c r="T106" s="150"/>
      <c r="U106" s="51"/>
      <c r="AK106" s="151"/>
      <c r="AL106" s="149"/>
      <c r="AN106" s="2125"/>
      <c r="AO106" s="2125"/>
      <c r="AP106" s="2125"/>
      <c r="AQ106" s="2125"/>
      <c r="AR106" s="2125"/>
      <c r="AS106" s="2125"/>
      <c r="AT106" s="2125"/>
      <c r="AU106" s="2125"/>
      <c r="AV106" s="2125"/>
      <c r="AW106" s="2125"/>
      <c r="AX106" s="54"/>
      <c r="AY106" s="54"/>
      <c r="AZ106" s="97"/>
      <c r="BA106" s="97"/>
      <c r="BB106" s="97"/>
      <c r="BC106" s="139"/>
      <c r="BD106" s="2122"/>
      <c r="BE106" s="2122"/>
      <c r="BF106" s="2122"/>
      <c r="BG106" s="2122"/>
      <c r="BH106" s="2122"/>
      <c r="BI106" s="2122"/>
      <c r="BJ106" s="2122"/>
      <c r="BK106" s="2122"/>
      <c r="BL106" s="2122"/>
      <c r="BM106" s="2122"/>
      <c r="BN106" s="2122"/>
      <c r="BO106" s="2122"/>
      <c r="BP106" s="2122"/>
      <c r="BQ106" s="2122"/>
      <c r="BR106" s="2122"/>
      <c r="BS106" s="2122"/>
      <c r="BT106" s="2122"/>
      <c r="BU106" s="2122"/>
      <c r="BV106" s="2122"/>
      <c r="BW106" s="2122"/>
      <c r="BX106" s="2122"/>
      <c r="BY106" s="2122"/>
      <c r="BZ106" s="2122"/>
      <c r="CA106" s="2122"/>
      <c r="CB106" s="2122"/>
      <c r="CC106" s="2122"/>
      <c r="CD106" s="2122"/>
      <c r="CE106" s="2122"/>
      <c r="CF106" s="2122"/>
      <c r="CG106" s="2122"/>
      <c r="CH106" s="2122"/>
      <c r="CI106" s="2122"/>
      <c r="CJ106" s="2122"/>
      <c r="CK106" s="2122"/>
      <c r="CL106" s="2122"/>
      <c r="CM106" s="2122"/>
      <c r="CN106" s="2122"/>
      <c r="CO106" s="2122"/>
      <c r="CP106" s="2122"/>
      <c r="CQ106" s="2122"/>
      <c r="CR106" s="2122"/>
      <c r="CS106" s="2122"/>
      <c r="CT106" s="2122"/>
      <c r="CU106" s="2122"/>
      <c r="CV106" s="2122"/>
      <c r="CW106" s="2122"/>
      <c r="CX106" s="2122"/>
      <c r="CY106" s="2122"/>
      <c r="CZ106" s="2122"/>
      <c r="DA106" s="2122"/>
      <c r="DB106" s="2122"/>
      <c r="DC106" s="137"/>
      <c r="DD106" s="137"/>
      <c r="DE106" s="137"/>
    </row>
    <row r="107" spans="4:193" ht="6.75" customHeight="1">
      <c r="D107" s="137"/>
      <c r="E107" s="137"/>
      <c r="F107" s="137"/>
      <c r="G107" s="137"/>
      <c r="H107" s="137"/>
      <c r="I107" s="137"/>
      <c r="J107" s="137"/>
      <c r="K107" s="137"/>
      <c r="L107" s="137"/>
      <c r="T107" s="150"/>
      <c r="U107" s="51"/>
      <c r="AK107" s="150"/>
      <c r="AL107" s="51"/>
    </row>
    <row r="108" spans="4:193" ht="6.75" customHeight="1">
      <c r="D108" s="137"/>
      <c r="E108" s="137"/>
      <c r="F108" s="137"/>
      <c r="G108" s="137"/>
      <c r="H108" s="137"/>
      <c r="I108" s="137"/>
      <c r="J108" s="137"/>
      <c r="K108" s="137"/>
      <c r="L108" s="137"/>
      <c r="T108" s="150"/>
      <c r="U108" s="51"/>
      <c r="AK108" s="150"/>
      <c r="AL108" s="51"/>
      <c r="AN108" s="2125" t="s">
        <v>
485</v>
      </c>
      <c r="AO108" s="2125"/>
      <c r="AP108" s="2125"/>
      <c r="AQ108" s="2125"/>
      <c r="AR108" s="2125"/>
      <c r="AS108" s="2125"/>
      <c r="AT108" s="2125"/>
      <c r="AU108" s="137"/>
      <c r="AV108" s="137"/>
      <c r="AW108" s="137"/>
      <c r="AX108" s="137"/>
      <c r="AY108" s="137"/>
      <c r="BD108" s="2125" t="s">
        <v>
387</v>
      </c>
      <c r="BE108" s="2125"/>
      <c r="BF108" s="2125"/>
      <c r="BG108" s="2125"/>
      <c r="BH108" s="2125"/>
      <c r="BI108" s="2125"/>
      <c r="BJ108" s="2125"/>
      <c r="BK108" s="2125"/>
      <c r="BL108" s="2125"/>
      <c r="BM108" s="2125"/>
      <c r="BN108" s="2125"/>
      <c r="BO108" s="2125"/>
      <c r="BP108" s="2125"/>
      <c r="BQ108" s="2125"/>
      <c r="BR108" s="2125"/>
      <c r="BS108" s="2125"/>
      <c r="BT108" s="2125"/>
      <c r="BU108" s="2125"/>
      <c r="BV108" s="2125"/>
      <c r="BW108" s="2125"/>
      <c r="BX108" s="2125"/>
      <c r="BY108" s="2125"/>
      <c r="BZ108" s="2125"/>
      <c r="CA108" s="2125"/>
      <c r="CB108" s="2125"/>
      <c r="CC108" s="2125"/>
      <c r="CD108" s="2125"/>
      <c r="CE108" s="2125"/>
      <c r="CF108" s="2125"/>
      <c r="CG108" s="2125"/>
      <c r="CH108" s="2125"/>
      <c r="CI108" s="2125"/>
      <c r="CJ108" s="2125"/>
      <c r="CK108" s="2125"/>
      <c r="CL108" s="2125"/>
      <c r="CM108" s="2125"/>
      <c r="CN108" s="2125"/>
      <c r="CO108" s="2125"/>
      <c r="CP108" s="2125"/>
      <c r="CQ108" s="2125"/>
      <c r="CR108" s="2125"/>
      <c r="CS108" s="2125"/>
      <c r="CT108" s="2125"/>
      <c r="CU108" s="2125"/>
      <c r="CV108" s="2125"/>
      <c r="CW108" s="2125"/>
      <c r="CX108" s="2125"/>
      <c r="CY108" s="2125"/>
      <c r="CZ108" s="2125"/>
      <c r="DA108" s="2125"/>
      <c r="DB108" s="2125"/>
      <c r="DF108" s="53"/>
      <c r="DG108" s="53"/>
      <c r="DH108" s="53"/>
      <c r="DI108" s="53"/>
      <c r="DJ108" s="53"/>
      <c r="DK108" s="53"/>
      <c r="DL108" s="53"/>
      <c r="DM108" s="53"/>
      <c r="DN108" s="53"/>
      <c r="DO108" s="53"/>
      <c r="DP108" s="53"/>
      <c r="DQ108" s="53"/>
      <c r="DR108" s="53"/>
      <c r="DS108" s="53"/>
      <c r="DT108" s="53"/>
      <c r="DU108" s="53"/>
      <c r="DV108" s="53"/>
      <c r="DW108" s="53"/>
      <c r="DX108" s="53"/>
      <c r="DY108" s="53"/>
      <c r="DZ108" s="53"/>
      <c r="EA108" s="53"/>
      <c r="EB108" s="53"/>
      <c r="EC108" s="53"/>
      <c r="ED108" s="53"/>
      <c r="EE108" s="53"/>
      <c r="EF108" s="53"/>
      <c r="EG108" s="53"/>
      <c r="EH108" s="53"/>
      <c r="EI108" s="53"/>
      <c r="EJ108" s="53"/>
      <c r="EK108" s="53"/>
      <c r="EL108" s="53"/>
      <c r="EM108" s="53"/>
      <c r="EN108" s="53"/>
      <c r="EO108" s="53"/>
      <c r="EP108" s="53"/>
      <c r="EQ108" s="53"/>
      <c r="ER108" s="53"/>
      <c r="ES108" s="53"/>
      <c r="ET108" s="53"/>
      <c r="EU108" s="53"/>
      <c r="EV108" s="53"/>
      <c r="EW108" s="53"/>
      <c r="EX108" s="53"/>
      <c r="EY108" s="53"/>
      <c r="EZ108" s="53"/>
      <c r="FA108" s="53"/>
      <c r="FB108" s="53"/>
      <c r="FC108" s="53"/>
      <c r="FD108" s="53"/>
      <c r="FE108" s="53"/>
      <c r="FF108" s="53"/>
      <c r="FG108" s="53"/>
      <c r="FH108" s="53"/>
      <c r="FI108" s="53"/>
      <c r="FJ108" s="53"/>
      <c r="FK108" s="53"/>
      <c r="FL108" s="53"/>
      <c r="FM108" s="53"/>
      <c r="FN108" s="53"/>
      <c r="FO108" s="53"/>
      <c r="FP108" s="53"/>
      <c r="FQ108" s="53"/>
      <c r="FR108" s="53"/>
    </row>
    <row r="109" spans="4:193" ht="6.75" customHeight="1">
      <c r="D109" s="137"/>
      <c r="E109" s="137"/>
      <c r="F109" s="137"/>
      <c r="G109" s="137"/>
      <c r="H109" s="137"/>
      <c r="I109" s="137"/>
      <c r="J109" s="137"/>
      <c r="K109" s="137"/>
      <c r="L109" s="137"/>
      <c r="T109" s="150"/>
      <c r="U109" s="51"/>
      <c r="AK109" s="149"/>
      <c r="AL109" s="149"/>
      <c r="AN109" s="2125"/>
      <c r="AO109" s="2125"/>
      <c r="AP109" s="2125"/>
      <c r="AQ109" s="2125"/>
      <c r="AR109" s="2125"/>
      <c r="AS109" s="2125"/>
      <c r="AT109" s="2125"/>
      <c r="AU109" s="54"/>
      <c r="AV109" s="54"/>
      <c r="AW109" s="54"/>
      <c r="AX109" s="54"/>
      <c r="AY109" s="54"/>
      <c r="AZ109" s="149"/>
      <c r="BA109" s="149"/>
      <c r="BB109" s="149"/>
      <c r="BD109" s="2125"/>
      <c r="BE109" s="2125"/>
      <c r="BF109" s="2125"/>
      <c r="BG109" s="2125"/>
      <c r="BH109" s="2125"/>
      <c r="BI109" s="2125"/>
      <c r="BJ109" s="2125"/>
      <c r="BK109" s="2125"/>
      <c r="BL109" s="2125"/>
      <c r="BM109" s="2125"/>
      <c r="BN109" s="2125"/>
      <c r="BO109" s="2125"/>
      <c r="BP109" s="2125"/>
      <c r="BQ109" s="2125"/>
      <c r="BR109" s="2125"/>
      <c r="BS109" s="2125"/>
      <c r="BT109" s="2125"/>
      <c r="BU109" s="2125"/>
      <c r="BV109" s="2125"/>
      <c r="BW109" s="2125"/>
      <c r="BX109" s="2125"/>
      <c r="BY109" s="2125"/>
      <c r="BZ109" s="2125"/>
      <c r="CA109" s="2125"/>
      <c r="CB109" s="2125"/>
      <c r="CC109" s="2125"/>
      <c r="CD109" s="2125"/>
      <c r="CE109" s="2125"/>
      <c r="CF109" s="2125"/>
      <c r="CG109" s="2125"/>
      <c r="CH109" s="2125"/>
      <c r="CI109" s="2125"/>
      <c r="CJ109" s="2125"/>
      <c r="CK109" s="2125"/>
      <c r="CL109" s="2125"/>
      <c r="CM109" s="2125"/>
      <c r="CN109" s="2125"/>
      <c r="CO109" s="2125"/>
      <c r="CP109" s="2125"/>
      <c r="CQ109" s="2125"/>
      <c r="CR109" s="2125"/>
      <c r="CS109" s="2125"/>
      <c r="CT109" s="2125"/>
      <c r="CU109" s="2125"/>
      <c r="CV109" s="2125"/>
      <c r="CW109" s="2125"/>
      <c r="CX109" s="2125"/>
      <c r="CY109" s="2125"/>
      <c r="CZ109" s="2125"/>
      <c r="DA109" s="2125"/>
      <c r="DB109" s="2125"/>
      <c r="DF109" s="53"/>
      <c r="DG109" s="53"/>
      <c r="DH109" s="53"/>
      <c r="DI109" s="53"/>
      <c r="DJ109" s="53"/>
      <c r="DK109" s="53"/>
      <c r="DL109" s="53"/>
      <c r="DM109" s="53"/>
      <c r="DN109" s="53"/>
      <c r="DO109" s="53"/>
      <c r="DP109" s="53"/>
      <c r="DQ109" s="53"/>
      <c r="DR109" s="53"/>
      <c r="DS109" s="53"/>
      <c r="DT109" s="53"/>
      <c r="DU109" s="53"/>
      <c r="DV109" s="53"/>
      <c r="DW109" s="53"/>
      <c r="DX109" s="53"/>
      <c r="DY109" s="53"/>
      <c r="DZ109" s="53"/>
      <c r="EA109" s="53"/>
      <c r="EB109" s="53"/>
      <c r="EC109" s="53"/>
      <c r="ED109" s="53"/>
      <c r="EE109" s="53"/>
      <c r="EF109" s="53"/>
      <c r="EG109" s="53"/>
      <c r="EH109" s="53"/>
      <c r="EI109" s="53"/>
      <c r="EJ109" s="53"/>
      <c r="EK109" s="53"/>
      <c r="EL109" s="53"/>
      <c r="EM109" s="53"/>
      <c r="EN109" s="53"/>
      <c r="EO109" s="53"/>
      <c r="EP109" s="53"/>
      <c r="EQ109" s="53"/>
      <c r="ER109" s="53"/>
      <c r="ES109" s="53"/>
      <c r="ET109" s="53"/>
      <c r="EU109" s="53"/>
      <c r="EV109" s="53"/>
      <c r="EW109" s="53"/>
      <c r="EX109" s="53"/>
      <c r="EY109" s="53"/>
      <c r="EZ109" s="53"/>
      <c r="FA109" s="53"/>
      <c r="FB109" s="53"/>
      <c r="FC109" s="53"/>
      <c r="FD109" s="53"/>
      <c r="FE109" s="53"/>
      <c r="FF109" s="53"/>
      <c r="FG109" s="53"/>
      <c r="FH109" s="53"/>
      <c r="FI109" s="53"/>
      <c r="FJ109" s="53"/>
      <c r="FK109" s="53"/>
      <c r="FL109" s="53"/>
      <c r="FM109" s="53"/>
      <c r="FN109" s="53"/>
      <c r="FO109" s="53"/>
      <c r="FP109" s="53"/>
      <c r="FQ109" s="53"/>
      <c r="FR109" s="53"/>
    </row>
    <row r="110" spans="4:193" ht="6.75" customHeight="1">
      <c r="H110" s="51"/>
      <c r="T110" s="150"/>
      <c r="U110" s="51"/>
      <c r="DF110" s="53"/>
      <c r="DG110" s="53"/>
      <c r="DH110" s="53"/>
      <c r="DI110" s="53"/>
      <c r="DJ110" s="53"/>
      <c r="DK110" s="53"/>
      <c r="DL110" s="53"/>
      <c r="DM110" s="53"/>
      <c r="DN110" s="53"/>
      <c r="DO110" s="53"/>
      <c r="DP110" s="53"/>
      <c r="DQ110" s="53"/>
      <c r="DR110" s="53"/>
      <c r="DS110" s="53"/>
      <c r="DT110" s="53"/>
      <c r="DU110" s="53"/>
      <c r="DV110" s="53"/>
      <c r="DW110" s="53"/>
      <c r="DX110" s="53"/>
      <c r="DY110" s="53"/>
      <c r="DZ110" s="53"/>
      <c r="EA110" s="53"/>
      <c r="EB110" s="53"/>
      <c r="EC110" s="53"/>
      <c r="ED110" s="53"/>
      <c r="EE110" s="53"/>
      <c r="EF110" s="53"/>
      <c r="EG110" s="53"/>
      <c r="EH110" s="53"/>
      <c r="EI110" s="53"/>
      <c r="EJ110" s="53"/>
      <c r="EK110" s="53"/>
      <c r="EL110" s="53"/>
      <c r="EM110" s="53"/>
      <c r="EN110" s="53"/>
      <c r="EO110" s="53"/>
      <c r="EP110" s="53"/>
      <c r="EQ110" s="53"/>
      <c r="ER110" s="53"/>
      <c r="ES110" s="53"/>
      <c r="ET110" s="53"/>
      <c r="EU110" s="53"/>
      <c r="EV110" s="53"/>
      <c r="EW110" s="53"/>
      <c r="EX110" s="53"/>
      <c r="EY110" s="53"/>
      <c r="EZ110" s="53"/>
      <c r="FA110" s="53"/>
      <c r="FB110" s="53"/>
      <c r="FC110" s="53"/>
      <c r="FD110" s="53"/>
      <c r="FE110" s="53"/>
      <c r="FF110" s="53"/>
      <c r="FG110" s="53"/>
      <c r="FH110" s="53"/>
      <c r="FI110" s="53"/>
      <c r="FJ110" s="53"/>
      <c r="FK110" s="53"/>
      <c r="FL110" s="53"/>
      <c r="FM110" s="53"/>
      <c r="FN110" s="53"/>
      <c r="FO110" s="53"/>
      <c r="FP110" s="53"/>
      <c r="FQ110" s="53"/>
      <c r="FR110" s="53"/>
      <c r="FS110" s="53"/>
      <c r="FT110" s="53"/>
      <c r="FU110" s="53"/>
      <c r="FV110" s="53"/>
      <c r="FW110" s="53"/>
      <c r="FX110" s="53"/>
      <c r="FY110" s="53"/>
      <c r="FZ110" s="53"/>
      <c r="GA110" s="53"/>
      <c r="GB110" s="53"/>
      <c r="GC110" s="53"/>
      <c r="GD110" s="53"/>
      <c r="GE110" s="53"/>
      <c r="GF110" s="53"/>
      <c r="GG110" s="53"/>
      <c r="GH110" s="53"/>
      <c r="GI110" s="53"/>
      <c r="GJ110" s="53"/>
      <c r="GK110" s="53"/>
    </row>
    <row r="111" spans="4:193" ht="6.75" customHeight="1">
      <c r="H111" s="51"/>
      <c r="T111" s="156"/>
      <c r="U111" s="146"/>
      <c r="W111" s="2121" t="s">
        <v>
386</v>
      </c>
      <c r="X111" s="2121"/>
      <c r="Y111" s="2121"/>
      <c r="Z111" s="2121"/>
      <c r="AA111" s="2121"/>
      <c r="AB111" s="2121"/>
      <c r="AC111" s="2121"/>
      <c r="AD111" s="146"/>
      <c r="AE111" s="146"/>
      <c r="AF111" s="146"/>
      <c r="AG111" s="146"/>
      <c r="AH111" s="146"/>
      <c r="AI111" s="146"/>
      <c r="AJ111" s="146"/>
      <c r="AK111" s="146"/>
      <c r="AL111" s="146"/>
      <c r="AN111" s="2121" t="s">
        <v>
385</v>
      </c>
      <c r="AO111" s="2121"/>
      <c r="AP111" s="2121"/>
      <c r="AQ111" s="2121"/>
      <c r="AR111" s="2121"/>
      <c r="AS111" s="2121"/>
      <c r="AT111" s="51"/>
      <c r="AU111" s="146"/>
      <c r="AV111" s="146"/>
      <c r="AW111" s="146"/>
      <c r="AX111" s="146"/>
      <c r="AY111" s="146"/>
      <c r="AZ111" s="51"/>
      <c r="BA111" s="51"/>
      <c r="BB111" s="51"/>
      <c r="BD111" s="2125" t="s">
        <v>
384</v>
      </c>
      <c r="BE111" s="2125"/>
      <c r="BF111" s="2125"/>
      <c r="BG111" s="2125"/>
      <c r="BH111" s="2125"/>
      <c r="BI111" s="2125"/>
      <c r="BJ111" s="2125"/>
      <c r="BK111" s="2125"/>
      <c r="BL111" s="2125"/>
      <c r="BM111" s="2125"/>
      <c r="BN111" s="2125"/>
      <c r="BO111" s="2125"/>
      <c r="BP111" s="2125"/>
      <c r="BQ111" s="2125"/>
      <c r="BR111" s="2125"/>
      <c r="BS111" s="2125"/>
      <c r="BT111" s="2125"/>
      <c r="BU111" s="2125"/>
      <c r="BV111" s="2125"/>
      <c r="BW111" s="2125"/>
      <c r="BX111" s="2125"/>
      <c r="BY111" s="2125"/>
      <c r="BZ111" s="2125"/>
      <c r="CA111" s="2125"/>
      <c r="CB111" s="2125"/>
      <c r="CC111" s="2125"/>
      <c r="CD111" s="2125"/>
      <c r="CE111" s="2125"/>
      <c r="CF111" s="2125"/>
      <c r="CG111" s="2125"/>
      <c r="CH111" s="2125"/>
      <c r="CI111" s="2125"/>
      <c r="CJ111" s="2125"/>
      <c r="CK111" s="2125"/>
      <c r="CL111" s="2125"/>
      <c r="CM111" s="2125"/>
      <c r="CN111" s="2125"/>
      <c r="CO111" s="2125"/>
      <c r="CP111" s="2125"/>
      <c r="CQ111" s="2125"/>
      <c r="CR111" s="2125"/>
      <c r="CS111" s="2125"/>
      <c r="CT111" s="2125"/>
      <c r="CU111" s="2125"/>
      <c r="CV111" s="2125"/>
      <c r="CW111" s="2125"/>
      <c r="CX111" s="2125"/>
      <c r="CY111" s="2125"/>
      <c r="CZ111" s="2125"/>
      <c r="DA111" s="2125"/>
      <c r="DB111" s="2125"/>
      <c r="DC111" s="2125"/>
      <c r="DD111" s="2125"/>
      <c r="DE111" s="2125"/>
      <c r="DF111" s="53"/>
      <c r="DG111" s="53"/>
      <c r="DH111" s="53"/>
      <c r="DI111" s="53"/>
      <c r="DJ111" s="53"/>
      <c r="DK111" s="53"/>
      <c r="DL111" s="53"/>
      <c r="DM111" s="53"/>
      <c r="DN111" s="53"/>
      <c r="DO111" s="53"/>
      <c r="DP111" s="53"/>
      <c r="DQ111" s="53"/>
      <c r="DR111" s="53"/>
      <c r="DS111" s="53"/>
      <c r="DT111" s="53"/>
      <c r="DU111" s="53"/>
      <c r="DV111" s="53"/>
      <c r="DW111" s="53"/>
      <c r="DX111" s="53"/>
      <c r="DY111" s="53"/>
      <c r="DZ111" s="53"/>
      <c r="EA111" s="53"/>
      <c r="EB111" s="53"/>
      <c r="EC111" s="53"/>
      <c r="ED111" s="53"/>
      <c r="EE111" s="53"/>
      <c r="EF111" s="53"/>
      <c r="EG111" s="53"/>
      <c r="EH111" s="53"/>
      <c r="EI111" s="53"/>
      <c r="EJ111" s="53"/>
      <c r="EK111" s="53"/>
      <c r="EL111" s="53"/>
      <c r="EM111" s="53"/>
      <c r="EN111" s="53"/>
      <c r="EO111" s="53"/>
      <c r="EP111" s="53"/>
      <c r="EQ111" s="53"/>
      <c r="ER111" s="53"/>
      <c r="ES111" s="53"/>
      <c r="ET111" s="53"/>
      <c r="EU111" s="53"/>
      <c r="EV111" s="53"/>
      <c r="EW111" s="53"/>
      <c r="EX111" s="53"/>
      <c r="EY111" s="53"/>
      <c r="EZ111" s="53"/>
      <c r="FA111" s="53"/>
      <c r="FB111" s="53"/>
      <c r="FC111" s="53"/>
      <c r="FD111" s="53"/>
      <c r="FE111" s="53"/>
      <c r="FF111" s="53"/>
      <c r="FG111" s="53"/>
      <c r="FH111" s="53"/>
      <c r="FI111" s="53"/>
      <c r="FJ111" s="53"/>
      <c r="FK111" s="53"/>
      <c r="FL111" s="53"/>
      <c r="FM111" s="53"/>
      <c r="FN111" s="53"/>
      <c r="FO111" s="53"/>
      <c r="FP111" s="53"/>
      <c r="FQ111" s="53"/>
      <c r="FR111" s="53"/>
      <c r="FS111" s="53"/>
      <c r="FT111" s="53"/>
      <c r="FU111" s="53"/>
      <c r="FV111" s="53"/>
      <c r="FW111" s="53"/>
      <c r="FX111" s="53"/>
      <c r="FY111" s="53"/>
      <c r="FZ111" s="53"/>
      <c r="GA111" s="53"/>
      <c r="GB111" s="53"/>
      <c r="GC111" s="53"/>
      <c r="GD111" s="53"/>
      <c r="GE111" s="53"/>
      <c r="GF111" s="53"/>
      <c r="GG111" s="53"/>
      <c r="GH111" s="53"/>
      <c r="GI111" s="53"/>
      <c r="GJ111" s="53"/>
      <c r="GK111" s="53"/>
    </row>
    <row r="112" spans="4:193" ht="6.75" customHeight="1">
      <c r="H112" s="51"/>
      <c r="T112" s="150"/>
      <c r="U112" s="51"/>
      <c r="W112" s="2121"/>
      <c r="X112" s="2121"/>
      <c r="Y112" s="2121"/>
      <c r="Z112" s="2121"/>
      <c r="AA112" s="2121"/>
      <c r="AB112" s="2121"/>
      <c r="AC112" s="2121"/>
      <c r="AK112" s="151"/>
      <c r="AL112" s="51"/>
      <c r="AN112" s="2121"/>
      <c r="AO112" s="2121"/>
      <c r="AP112" s="2121"/>
      <c r="AQ112" s="2121"/>
      <c r="AR112" s="2121"/>
      <c r="AS112" s="2121"/>
      <c r="AT112" s="149"/>
      <c r="AZ112" s="149"/>
      <c r="BA112" s="149"/>
      <c r="BB112" s="149"/>
      <c r="BD112" s="2125"/>
      <c r="BE112" s="2125"/>
      <c r="BF112" s="2125"/>
      <c r="BG112" s="2125"/>
      <c r="BH112" s="2125"/>
      <c r="BI112" s="2125"/>
      <c r="BJ112" s="2125"/>
      <c r="BK112" s="2125"/>
      <c r="BL112" s="2125"/>
      <c r="BM112" s="2125"/>
      <c r="BN112" s="2125"/>
      <c r="BO112" s="2125"/>
      <c r="BP112" s="2125"/>
      <c r="BQ112" s="2125"/>
      <c r="BR112" s="2125"/>
      <c r="BS112" s="2125"/>
      <c r="BT112" s="2125"/>
      <c r="BU112" s="2125"/>
      <c r="BV112" s="2125"/>
      <c r="BW112" s="2125"/>
      <c r="BX112" s="2125"/>
      <c r="BY112" s="2125"/>
      <c r="BZ112" s="2125"/>
      <c r="CA112" s="2125"/>
      <c r="CB112" s="2125"/>
      <c r="CC112" s="2125"/>
      <c r="CD112" s="2125"/>
      <c r="CE112" s="2125"/>
      <c r="CF112" s="2125"/>
      <c r="CG112" s="2125"/>
      <c r="CH112" s="2125"/>
      <c r="CI112" s="2125"/>
      <c r="CJ112" s="2125"/>
      <c r="CK112" s="2125"/>
      <c r="CL112" s="2125"/>
      <c r="CM112" s="2125"/>
      <c r="CN112" s="2125"/>
      <c r="CO112" s="2125"/>
      <c r="CP112" s="2125"/>
      <c r="CQ112" s="2125"/>
      <c r="CR112" s="2125"/>
      <c r="CS112" s="2125"/>
      <c r="CT112" s="2125"/>
      <c r="CU112" s="2125"/>
      <c r="CV112" s="2125"/>
      <c r="CW112" s="2125"/>
      <c r="CX112" s="2125"/>
      <c r="CY112" s="2125"/>
      <c r="CZ112" s="2125"/>
      <c r="DA112" s="2125"/>
      <c r="DB112" s="2125"/>
      <c r="DC112" s="2125"/>
      <c r="DD112" s="2125"/>
      <c r="DE112" s="2125"/>
      <c r="DF112" s="53"/>
      <c r="DG112" s="53"/>
      <c r="DH112" s="53"/>
      <c r="DI112" s="53"/>
      <c r="DJ112" s="53"/>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c r="EL112" s="53"/>
      <c r="EM112" s="53"/>
      <c r="EN112" s="53"/>
      <c r="EO112" s="53"/>
      <c r="EP112" s="53"/>
      <c r="EQ112" s="53"/>
      <c r="ER112" s="53"/>
      <c r="ES112" s="53"/>
      <c r="ET112" s="53"/>
      <c r="EU112" s="53"/>
      <c r="EV112" s="53"/>
      <c r="EW112" s="53"/>
      <c r="EX112" s="53"/>
      <c r="EY112" s="53"/>
      <c r="EZ112" s="53"/>
      <c r="FA112" s="53"/>
      <c r="FB112" s="53"/>
      <c r="FC112" s="53"/>
      <c r="FD112" s="53"/>
      <c r="FE112" s="53"/>
      <c r="FF112" s="53"/>
      <c r="FG112" s="53"/>
      <c r="FH112" s="53"/>
      <c r="FI112" s="53"/>
      <c r="FJ112" s="53"/>
      <c r="FK112" s="53"/>
      <c r="FL112" s="53"/>
      <c r="FM112" s="53"/>
      <c r="FN112" s="53"/>
      <c r="FO112" s="53"/>
      <c r="FP112" s="53"/>
      <c r="FQ112" s="53"/>
      <c r="FR112" s="53"/>
      <c r="FS112" s="53"/>
      <c r="FT112" s="53"/>
      <c r="FU112" s="53"/>
      <c r="FV112" s="53"/>
      <c r="FW112" s="53"/>
      <c r="FX112" s="53"/>
      <c r="FY112" s="53"/>
      <c r="FZ112" s="53"/>
      <c r="GA112" s="53"/>
      <c r="GB112" s="53"/>
      <c r="GC112" s="53"/>
      <c r="GD112" s="53"/>
      <c r="GE112" s="53"/>
      <c r="GF112" s="53"/>
      <c r="GG112" s="53"/>
      <c r="GH112" s="53"/>
      <c r="GI112" s="53"/>
      <c r="GJ112" s="53"/>
      <c r="GK112" s="53"/>
    </row>
    <row r="113" spans="8:162" ht="6.75" customHeight="1">
      <c r="H113" s="51"/>
      <c r="T113" s="150"/>
      <c r="U113" s="51"/>
      <c r="W113" s="137"/>
      <c r="X113" s="137"/>
      <c r="Y113" s="137"/>
      <c r="Z113" s="137"/>
      <c r="AA113" s="137"/>
      <c r="AB113" s="137"/>
      <c r="AC113" s="137"/>
      <c r="AK113" s="150"/>
      <c r="AL113" s="51"/>
      <c r="AN113" s="137"/>
      <c r="AO113" s="137"/>
      <c r="AP113" s="137"/>
      <c r="AQ113" s="137"/>
      <c r="AR113" s="137"/>
      <c r="AS113" s="137"/>
      <c r="AT113" s="51"/>
      <c r="AZ113" s="51"/>
      <c r="BA113" s="51"/>
      <c r="BB113" s="51"/>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c r="CG113" s="137"/>
      <c r="CH113" s="137"/>
      <c r="CI113" s="137"/>
      <c r="CJ113" s="137"/>
      <c r="CK113" s="137"/>
      <c r="CL113" s="137"/>
      <c r="CM113" s="137"/>
      <c r="CN113" s="137"/>
      <c r="CO113" s="137"/>
      <c r="CP113" s="137"/>
      <c r="CQ113" s="137"/>
      <c r="CR113" s="137"/>
      <c r="CS113" s="137"/>
      <c r="CT113" s="137"/>
      <c r="CU113" s="137"/>
      <c r="CV113" s="137"/>
      <c r="CW113" s="137"/>
      <c r="CX113" s="137"/>
      <c r="CY113" s="137"/>
      <c r="CZ113" s="137"/>
      <c r="DA113" s="137"/>
      <c r="DB113" s="137"/>
      <c r="DC113" s="137"/>
      <c r="DD113" s="137"/>
      <c r="DE113" s="137"/>
    </row>
    <row r="114" spans="8:162" ht="6.75" customHeight="1">
      <c r="H114" s="51"/>
      <c r="T114" s="150"/>
      <c r="U114" s="51"/>
      <c r="AK114" s="156"/>
      <c r="AL114" s="146"/>
      <c r="AN114" s="2121" t="s">
        <v>
383</v>
      </c>
      <c r="AO114" s="2121"/>
      <c r="AP114" s="2121"/>
      <c r="AQ114" s="2121"/>
      <c r="AR114" s="2121"/>
      <c r="AS114" s="2121"/>
      <c r="AT114" s="2121"/>
      <c r="AU114" s="2121"/>
      <c r="AV114" s="2121"/>
      <c r="AW114" s="2121"/>
      <c r="AX114" s="2121"/>
      <c r="AY114" s="2121"/>
      <c r="AZ114" s="2121"/>
      <c r="BA114" s="2121"/>
      <c r="BB114" s="51"/>
      <c r="BD114" s="2121" t="s">
        <v>
382</v>
      </c>
      <c r="BE114" s="2121"/>
      <c r="BF114" s="2121"/>
      <c r="BG114" s="2121"/>
      <c r="BH114" s="2121"/>
      <c r="BI114" s="2121"/>
      <c r="BJ114" s="2121"/>
      <c r="BK114" s="2121"/>
      <c r="BL114" s="2121"/>
      <c r="BM114" s="2121"/>
      <c r="BN114" s="2121"/>
      <c r="BO114" s="2121"/>
      <c r="BP114" s="2121"/>
      <c r="BQ114" s="2121"/>
      <c r="BR114" s="2121"/>
      <c r="BS114" s="2121"/>
      <c r="BT114" s="2121"/>
      <c r="BU114" s="2121"/>
      <c r="BV114" s="2121"/>
      <c r="BW114" s="2121"/>
      <c r="BX114" s="2121"/>
      <c r="BY114" s="2121"/>
      <c r="BZ114" s="2121"/>
      <c r="CA114" s="2121"/>
      <c r="CB114" s="2121"/>
      <c r="CC114" s="2121"/>
      <c r="CD114" s="2121"/>
      <c r="CE114" s="2121"/>
      <c r="CF114" s="2121"/>
      <c r="CG114" s="2121"/>
      <c r="CH114" s="2121"/>
      <c r="CI114" s="2121"/>
      <c r="CJ114" s="2121"/>
      <c r="CK114" s="2121"/>
      <c r="CL114" s="2121"/>
      <c r="CM114" s="2121"/>
      <c r="CN114" s="2121"/>
      <c r="CO114" s="2121"/>
      <c r="CP114" s="2121"/>
      <c r="CQ114" s="2121"/>
      <c r="CR114" s="2121"/>
      <c r="CS114" s="2121"/>
      <c r="CT114" s="2121"/>
      <c r="CU114" s="2121"/>
      <c r="CV114" s="2121"/>
      <c r="CW114" s="2121"/>
      <c r="CX114" s="2121"/>
      <c r="CY114" s="2121"/>
      <c r="CZ114" s="2121"/>
      <c r="DA114" s="2121"/>
      <c r="DB114" s="2121"/>
      <c r="DC114" s="137"/>
      <c r="DD114" s="137"/>
      <c r="DE114" s="137"/>
    </row>
    <row r="115" spans="8:162" ht="6.75" customHeight="1">
      <c r="H115" s="51"/>
      <c r="T115" s="150"/>
      <c r="U115" s="51"/>
      <c r="AK115" s="151"/>
      <c r="AL115" s="51"/>
      <c r="AN115" s="2121"/>
      <c r="AO115" s="2121"/>
      <c r="AP115" s="2121"/>
      <c r="AQ115" s="2121"/>
      <c r="AR115" s="2121"/>
      <c r="AS115" s="2121"/>
      <c r="AT115" s="2121"/>
      <c r="AU115" s="2121"/>
      <c r="AV115" s="2121"/>
      <c r="AW115" s="2121"/>
      <c r="AX115" s="2121"/>
      <c r="AY115" s="2121"/>
      <c r="AZ115" s="2121"/>
      <c r="BA115" s="2121"/>
      <c r="BB115" s="149"/>
      <c r="BD115" s="2121"/>
      <c r="BE115" s="2121"/>
      <c r="BF115" s="2121"/>
      <c r="BG115" s="2121"/>
      <c r="BH115" s="2121"/>
      <c r="BI115" s="2121"/>
      <c r="BJ115" s="2121"/>
      <c r="BK115" s="2121"/>
      <c r="BL115" s="2121"/>
      <c r="BM115" s="2121"/>
      <c r="BN115" s="2121"/>
      <c r="BO115" s="2121"/>
      <c r="BP115" s="2121"/>
      <c r="BQ115" s="2121"/>
      <c r="BR115" s="2121"/>
      <c r="BS115" s="2121"/>
      <c r="BT115" s="2121"/>
      <c r="BU115" s="2121"/>
      <c r="BV115" s="2121"/>
      <c r="BW115" s="2121"/>
      <c r="BX115" s="2121"/>
      <c r="BY115" s="2121"/>
      <c r="BZ115" s="2121"/>
      <c r="CA115" s="2121"/>
      <c r="CB115" s="2121"/>
      <c r="CC115" s="2121"/>
      <c r="CD115" s="2121"/>
      <c r="CE115" s="2121"/>
      <c r="CF115" s="2121"/>
      <c r="CG115" s="2121"/>
      <c r="CH115" s="2121"/>
      <c r="CI115" s="2121"/>
      <c r="CJ115" s="2121"/>
      <c r="CK115" s="2121"/>
      <c r="CL115" s="2121"/>
      <c r="CM115" s="2121"/>
      <c r="CN115" s="2121"/>
      <c r="CO115" s="2121"/>
      <c r="CP115" s="2121"/>
      <c r="CQ115" s="2121"/>
      <c r="CR115" s="2121"/>
      <c r="CS115" s="2121"/>
      <c r="CT115" s="2121"/>
      <c r="CU115" s="2121"/>
      <c r="CV115" s="2121"/>
      <c r="CW115" s="2121"/>
      <c r="CX115" s="2121"/>
      <c r="CY115" s="2121"/>
      <c r="CZ115" s="2121"/>
      <c r="DA115" s="2121"/>
      <c r="DB115" s="2121"/>
      <c r="DC115" s="137"/>
      <c r="DD115" s="137"/>
      <c r="DE115" s="137"/>
    </row>
    <row r="116" spans="8:162" ht="6.75" customHeight="1">
      <c r="H116" s="51"/>
      <c r="T116" s="150"/>
      <c r="U116" s="51"/>
      <c r="AK116" s="150"/>
      <c r="AL116" s="51"/>
      <c r="AN116" s="137"/>
      <c r="AO116" s="137"/>
      <c r="AP116" s="137"/>
      <c r="AQ116" s="137"/>
      <c r="AR116" s="137"/>
      <c r="AS116" s="137"/>
      <c r="AT116" s="137"/>
      <c r="AU116" s="137"/>
      <c r="AV116" s="137"/>
      <c r="AW116" s="137"/>
      <c r="AX116" s="137"/>
      <c r="AY116" s="137"/>
      <c r="AZ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51"/>
      <c r="DG116" s="51"/>
      <c r="DH116" s="51"/>
      <c r="DI116" s="51"/>
      <c r="DJ116" s="51"/>
      <c r="DK116" s="51"/>
      <c r="DL116" s="51"/>
      <c r="DM116" s="51"/>
      <c r="DN116" s="51"/>
      <c r="DO116" s="51"/>
      <c r="DP116" s="51"/>
      <c r="DQ116" s="51"/>
      <c r="DR116" s="51"/>
      <c r="DS116" s="51"/>
      <c r="DT116" s="51"/>
      <c r="DU116" s="51"/>
      <c r="DV116" s="51"/>
      <c r="DW116" s="51"/>
    </row>
    <row r="117" spans="8:162" ht="6.75" customHeight="1">
      <c r="H117" s="51"/>
      <c r="T117" s="150"/>
      <c r="U117" s="51"/>
      <c r="AK117" s="156"/>
      <c r="AL117" s="146"/>
      <c r="AN117" s="2121" t="s">
        <v>
381</v>
      </c>
      <c r="AO117" s="2121"/>
      <c r="AP117" s="2121"/>
      <c r="AQ117" s="2121"/>
      <c r="AR117" s="2121"/>
      <c r="AS117" s="2121"/>
      <c r="AT117" s="2121"/>
      <c r="AU117" s="2121"/>
      <c r="AV117" s="2121"/>
      <c r="AW117" s="2121"/>
      <c r="AX117" s="137"/>
      <c r="AY117" s="146"/>
      <c r="AZ117" s="51"/>
      <c r="BA117" s="51"/>
      <c r="BB117" s="51"/>
      <c r="BD117" s="2121" t="s">
        <v>
380</v>
      </c>
      <c r="BE117" s="2121"/>
      <c r="BF117" s="2121"/>
      <c r="BG117" s="2121"/>
      <c r="BH117" s="2121"/>
      <c r="BI117" s="2121"/>
      <c r="BJ117" s="2121"/>
      <c r="BK117" s="2121"/>
      <c r="BL117" s="2121"/>
      <c r="BM117" s="2121"/>
      <c r="BN117" s="2121"/>
      <c r="BO117" s="2121"/>
      <c r="BP117" s="2121"/>
      <c r="BQ117" s="2121"/>
      <c r="BR117" s="2121"/>
      <c r="BS117" s="2121"/>
      <c r="BT117" s="2121"/>
      <c r="BU117" s="2121"/>
      <c r="BV117" s="2121"/>
      <c r="BW117" s="2121"/>
      <c r="BX117" s="2121"/>
      <c r="BY117" s="2121"/>
      <c r="BZ117" s="2121"/>
      <c r="CA117" s="2121"/>
      <c r="CB117" s="2121"/>
      <c r="CC117" s="2121"/>
      <c r="CD117" s="2121"/>
      <c r="CE117" s="2121"/>
      <c r="CF117" s="2121"/>
      <c r="CG117" s="2121"/>
      <c r="CH117" s="2121"/>
      <c r="CI117" s="2121"/>
      <c r="CJ117" s="2121"/>
      <c r="CK117" s="2121"/>
      <c r="CL117" s="2121"/>
      <c r="CM117" s="2121"/>
      <c r="CN117" s="2121"/>
      <c r="CO117" s="2121"/>
      <c r="CP117" s="2121"/>
      <c r="CQ117" s="2121"/>
      <c r="CR117" s="2121"/>
      <c r="CS117" s="2121"/>
      <c r="CT117" s="2121"/>
      <c r="CU117" s="2121"/>
      <c r="CV117" s="2121"/>
      <c r="CW117" s="2121"/>
      <c r="CX117" s="2121"/>
      <c r="CY117" s="2121"/>
      <c r="CZ117" s="2121"/>
      <c r="DA117" s="2121"/>
      <c r="DB117" s="2121"/>
      <c r="DC117" s="137"/>
      <c r="DD117" s="137"/>
      <c r="DE117" s="137"/>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row>
    <row r="118" spans="8:162" ht="6.75" customHeight="1">
      <c r="H118" s="51"/>
      <c r="T118" s="150"/>
      <c r="U118" s="51"/>
      <c r="AJ118" s="51"/>
      <c r="AK118" s="149"/>
      <c r="AL118" s="51"/>
      <c r="AN118" s="2121"/>
      <c r="AO118" s="2121"/>
      <c r="AP118" s="2121"/>
      <c r="AQ118" s="2121"/>
      <c r="AR118" s="2121"/>
      <c r="AS118" s="2121"/>
      <c r="AT118" s="2121"/>
      <c r="AU118" s="2121"/>
      <c r="AV118" s="2121"/>
      <c r="AW118" s="2121"/>
      <c r="AX118" s="54"/>
      <c r="AZ118" s="149"/>
      <c r="BA118" s="149"/>
      <c r="BB118" s="149"/>
      <c r="BD118" s="2121"/>
      <c r="BE118" s="2121"/>
      <c r="BF118" s="2121"/>
      <c r="BG118" s="2121"/>
      <c r="BH118" s="2121"/>
      <c r="BI118" s="2121"/>
      <c r="BJ118" s="2121"/>
      <c r="BK118" s="2121"/>
      <c r="BL118" s="2121"/>
      <c r="BM118" s="2121"/>
      <c r="BN118" s="2121"/>
      <c r="BO118" s="2121"/>
      <c r="BP118" s="2121"/>
      <c r="BQ118" s="2121"/>
      <c r="BR118" s="2121"/>
      <c r="BS118" s="2121"/>
      <c r="BT118" s="2121"/>
      <c r="BU118" s="2121"/>
      <c r="BV118" s="2121"/>
      <c r="BW118" s="2121"/>
      <c r="BX118" s="2121"/>
      <c r="BY118" s="2121"/>
      <c r="BZ118" s="2121"/>
      <c r="CA118" s="2121"/>
      <c r="CB118" s="2121"/>
      <c r="CC118" s="2121"/>
      <c r="CD118" s="2121"/>
      <c r="CE118" s="2121"/>
      <c r="CF118" s="2121"/>
      <c r="CG118" s="2121"/>
      <c r="CH118" s="2121"/>
      <c r="CI118" s="2121"/>
      <c r="CJ118" s="2121"/>
      <c r="CK118" s="2121"/>
      <c r="CL118" s="2121"/>
      <c r="CM118" s="2121"/>
      <c r="CN118" s="2121"/>
      <c r="CO118" s="2121"/>
      <c r="CP118" s="2121"/>
      <c r="CQ118" s="2121"/>
      <c r="CR118" s="2121"/>
      <c r="CS118" s="2121"/>
      <c r="CT118" s="2121"/>
      <c r="CU118" s="2121"/>
      <c r="CV118" s="2121"/>
      <c r="CW118" s="2121"/>
      <c r="CX118" s="2121"/>
      <c r="CY118" s="2121"/>
      <c r="CZ118" s="2121"/>
      <c r="DA118" s="2121"/>
      <c r="DB118" s="2121"/>
      <c r="DC118" s="137"/>
      <c r="DD118" s="137"/>
      <c r="DE118" s="137"/>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row>
    <row r="119" spans="8:162" ht="6.75" customHeight="1">
      <c r="H119" s="51"/>
      <c r="S119" s="51"/>
      <c r="T119" s="150"/>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51"/>
      <c r="DC119" s="51"/>
      <c r="DD119" s="51"/>
      <c r="DE119" s="51"/>
      <c r="DF119" s="53"/>
      <c r="DG119" s="53"/>
      <c r="DH119" s="53"/>
      <c r="DI119" s="53"/>
      <c r="DJ119" s="53"/>
      <c r="DK119" s="53"/>
      <c r="DL119" s="53"/>
      <c r="DM119" s="53"/>
      <c r="DN119" s="53"/>
      <c r="DO119" s="53"/>
      <c r="DP119" s="53"/>
      <c r="DQ119" s="53"/>
      <c r="DR119" s="53"/>
      <c r="DS119" s="53"/>
      <c r="DT119" s="53"/>
      <c r="DU119" s="53"/>
      <c r="DV119" s="53"/>
      <c r="DW119" s="53"/>
      <c r="DX119" s="53"/>
      <c r="DY119" s="53"/>
      <c r="DZ119" s="53"/>
      <c r="EA119" s="53"/>
      <c r="EB119" s="53"/>
      <c r="EC119" s="53"/>
      <c r="ED119" s="53"/>
      <c r="EE119" s="53"/>
      <c r="EF119" s="53"/>
      <c r="EG119" s="53"/>
      <c r="EH119" s="53"/>
      <c r="EI119" s="53"/>
      <c r="EJ119" s="53"/>
      <c r="EK119" s="53"/>
      <c r="EL119" s="53"/>
      <c r="EM119" s="53"/>
      <c r="EN119" s="53"/>
      <c r="EO119" s="53"/>
      <c r="EP119" s="53"/>
      <c r="EQ119" s="53"/>
      <c r="ER119" s="53"/>
      <c r="ES119" s="53"/>
      <c r="ET119" s="53"/>
      <c r="EU119" s="53"/>
      <c r="EV119" s="53"/>
      <c r="EW119" s="53"/>
      <c r="EX119" s="53"/>
      <c r="EY119" s="53"/>
      <c r="EZ119" s="53"/>
      <c r="FA119" s="53"/>
      <c r="FB119" s="53"/>
      <c r="FC119" s="53"/>
      <c r="FD119" s="53"/>
      <c r="FE119" s="53"/>
    </row>
    <row r="120" spans="8:162" ht="6.75" customHeight="1">
      <c r="H120" s="51"/>
      <c r="S120" s="51"/>
      <c r="T120" s="156"/>
      <c r="U120" s="146"/>
      <c r="V120" s="51"/>
      <c r="W120" s="2124" t="s">
        <v>
379</v>
      </c>
      <c r="X120" s="2124"/>
      <c r="Y120" s="2124"/>
      <c r="Z120" s="2124"/>
      <c r="AA120" s="2124"/>
      <c r="AB120" s="2124"/>
      <c r="AC120" s="2121"/>
      <c r="AD120" s="146"/>
      <c r="AE120" s="146"/>
      <c r="AF120" s="146"/>
      <c r="AG120" s="146"/>
      <c r="AH120" s="146"/>
      <c r="AI120" s="146"/>
      <c r="AJ120" s="146"/>
      <c r="AK120" s="146"/>
      <c r="AL120" s="146"/>
      <c r="AM120" s="51"/>
      <c r="AN120" s="2124" t="s">
        <v>
378</v>
      </c>
      <c r="AO120" s="2124"/>
      <c r="AP120" s="2124"/>
      <c r="AQ120" s="2124"/>
      <c r="AR120" s="2124"/>
      <c r="AS120" s="2124"/>
      <c r="AT120" s="2124"/>
      <c r="AU120" s="2124"/>
      <c r="AV120" s="2121"/>
      <c r="AW120" s="2121"/>
      <c r="AX120" s="137"/>
      <c r="AY120" s="55"/>
      <c r="AZ120" s="55"/>
      <c r="BA120" s="55"/>
      <c r="BB120" s="55"/>
      <c r="BC120" s="51"/>
      <c r="BD120" s="2124" t="s">
        <v>
486</v>
      </c>
      <c r="BE120" s="2121"/>
      <c r="BF120" s="2121"/>
      <c r="BG120" s="2121"/>
      <c r="BH120" s="2121"/>
      <c r="BI120" s="2121"/>
      <c r="BJ120" s="2121"/>
      <c r="BK120" s="2121"/>
      <c r="BL120" s="2121"/>
      <c r="BM120" s="2121"/>
      <c r="BN120" s="2121"/>
      <c r="BO120" s="2121"/>
      <c r="BP120" s="2121"/>
      <c r="BQ120" s="2121"/>
      <c r="BR120" s="2121"/>
      <c r="BS120" s="2121"/>
      <c r="BT120" s="2121"/>
      <c r="BU120" s="2121"/>
      <c r="BV120" s="2121"/>
      <c r="BW120" s="2121"/>
      <c r="BX120" s="2121"/>
      <c r="BY120" s="2121"/>
      <c r="BZ120" s="2121"/>
      <c r="CA120" s="2121"/>
      <c r="CB120" s="2121"/>
      <c r="CC120" s="2121"/>
      <c r="CD120" s="2121"/>
      <c r="CE120" s="2121"/>
      <c r="CF120" s="2121"/>
      <c r="CG120" s="2121"/>
      <c r="CH120" s="2121"/>
      <c r="CI120" s="2121"/>
      <c r="CJ120" s="2121"/>
      <c r="CK120" s="2121"/>
      <c r="CL120" s="2121"/>
      <c r="CM120" s="2121"/>
      <c r="CN120" s="2121"/>
      <c r="CO120" s="2121"/>
      <c r="CP120" s="2121"/>
      <c r="CQ120" s="2121"/>
      <c r="CR120" s="2121"/>
      <c r="CS120" s="2121"/>
      <c r="CT120" s="2121"/>
      <c r="CU120" s="2121"/>
      <c r="CV120" s="2121"/>
      <c r="CW120" s="2121"/>
      <c r="CX120" s="2121"/>
      <c r="CY120" s="2121"/>
      <c r="CZ120" s="2121"/>
      <c r="DA120" s="2121"/>
      <c r="DB120" s="2121"/>
      <c r="DC120" s="137"/>
      <c r="DD120" s="137"/>
      <c r="DE120" s="137"/>
      <c r="DF120" s="51"/>
      <c r="DG120" s="51"/>
      <c r="DH120" s="51"/>
      <c r="DI120" s="51"/>
      <c r="DJ120" s="51"/>
      <c r="DK120" s="51"/>
      <c r="DL120" s="51"/>
      <c r="DM120" s="51"/>
      <c r="DN120" s="51"/>
      <c r="DO120" s="51"/>
      <c r="DP120" s="51"/>
      <c r="DQ120" s="51"/>
      <c r="DR120" s="51"/>
      <c r="DS120" s="51"/>
      <c r="DT120" s="51"/>
      <c r="DU120" s="51"/>
      <c r="DV120" s="51"/>
      <c r="DW120" s="51"/>
      <c r="DX120" s="51"/>
    </row>
    <row r="121" spans="8:162" ht="6.75" customHeight="1">
      <c r="H121" s="51"/>
      <c r="S121" s="51"/>
      <c r="T121" s="150"/>
      <c r="U121" s="149"/>
      <c r="V121" s="51"/>
      <c r="W121" s="2124"/>
      <c r="X121" s="2124"/>
      <c r="Y121" s="2124"/>
      <c r="Z121" s="2124"/>
      <c r="AA121" s="2124"/>
      <c r="AB121" s="2124"/>
      <c r="AC121" s="2121"/>
      <c r="AD121" s="51"/>
      <c r="AE121" s="51"/>
      <c r="AF121" s="51"/>
      <c r="AG121" s="51"/>
      <c r="AH121" s="51"/>
      <c r="AI121" s="51"/>
      <c r="AJ121" s="51"/>
      <c r="AK121" s="151"/>
      <c r="AL121" s="51"/>
      <c r="AM121" s="51"/>
      <c r="AN121" s="2124"/>
      <c r="AO121" s="2124"/>
      <c r="AP121" s="2124"/>
      <c r="AQ121" s="2124"/>
      <c r="AR121" s="2124"/>
      <c r="AS121" s="2124"/>
      <c r="AT121" s="2124"/>
      <c r="AU121" s="2124"/>
      <c r="AV121" s="2121"/>
      <c r="AW121" s="2121"/>
      <c r="AX121" s="54"/>
      <c r="AY121" s="51"/>
      <c r="AZ121" s="51"/>
      <c r="BA121" s="51"/>
      <c r="BB121" s="51"/>
      <c r="BC121" s="51"/>
      <c r="BD121" s="2121"/>
      <c r="BE121" s="2121"/>
      <c r="BF121" s="2121"/>
      <c r="BG121" s="2121"/>
      <c r="BH121" s="2121"/>
      <c r="BI121" s="2121"/>
      <c r="BJ121" s="2121"/>
      <c r="BK121" s="2121"/>
      <c r="BL121" s="2121"/>
      <c r="BM121" s="2121"/>
      <c r="BN121" s="2121"/>
      <c r="BO121" s="2121"/>
      <c r="BP121" s="2121"/>
      <c r="BQ121" s="2121"/>
      <c r="BR121" s="2121"/>
      <c r="BS121" s="2121"/>
      <c r="BT121" s="2121"/>
      <c r="BU121" s="2121"/>
      <c r="BV121" s="2121"/>
      <c r="BW121" s="2121"/>
      <c r="BX121" s="2121"/>
      <c r="BY121" s="2121"/>
      <c r="BZ121" s="2121"/>
      <c r="CA121" s="2121"/>
      <c r="CB121" s="2121"/>
      <c r="CC121" s="2121"/>
      <c r="CD121" s="2121"/>
      <c r="CE121" s="2121"/>
      <c r="CF121" s="2121"/>
      <c r="CG121" s="2121"/>
      <c r="CH121" s="2121"/>
      <c r="CI121" s="2121"/>
      <c r="CJ121" s="2121"/>
      <c r="CK121" s="2121"/>
      <c r="CL121" s="2121"/>
      <c r="CM121" s="2121"/>
      <c r="CN121" s="2121"/>
      <c r="CO121" s="2121"/>
      <c r="CP121" s="2121"/>
      <c r="CQ121" s="2121"/>
      <c r="CR121" s="2121"/>
      <c r="CS121" s="2121"/>
      <c r="CT121" s="2121"/>
      <c r="CU121" s="2121"/>
      <c r="CV121" s="2121"/>
      <c r="CW121" s="2121"/>
      <c r="CX121" s="2121"/>
      <c r="CY121" s="2121"/>
      <c r="CZ121" s="2121"/>
      <c r="DA121" s="2121"/>
      <c r="DB121" s="2121"/>
      <c r="DC121" s="137"/>
      <c r="DD121" s="137"/>
      <c r="DE121" s="137"/>
      <c r="DG121" s="52"/>
      <c r="DH121" s="52"/>
      <c r="DI121" s="52"/>
      <c r="DJ121" s="52"/>
      <c r="DK121" s="52"/>
      <c r="DL121" s="52"/>
      <c r="DM121" s="52"/>
      <c r="DN121" s="53"/>
      <c r="DO121" s="53"/>
      <c r="DP121" s="53"/>
      <c r="DQ121" s="53"/>
      <c r="DR121" s="53"/>
      <c r="DS121" s="53"/>
      <c r="DT121" s="53"/>
      <c r="DU121" s="53"/>
      <c r="DV121" s="53"/>
      <c r="DW121" s="53"/>
      <c r="DX121" s="53"/>
      <c r="DY121" s="53"/>
      <c r="DZ121" s="53"/>
      <c r="EA121" s="53"/>
      <c r="EB121" s="53"/>
      <c r="EC121" s="53"/>
      <c r="ED121" s="53"/>
      <c r="EE121" s="53"/>
      <c r="EF121" s="53"/>
      <c r="EG121" s="53"/>
      <c r="EH121" s="53"/>
      <c r="EI121" s="53"/>
    </row>
    <row r="122" spans="8:162" ht="6.75" customHeight="1">
      <c r="H122" s="51"/>
      <c r="S122" s="51"/>
      <c r="T122" s="150"/>
      <c r="U122" s="51"/>
      <c r="V122" s="51"/>
      <c r="W122" s="138"/>
      <c r="X122" s="138"/>
      <c r="Y122" s="138"/>
      <c r="Z122" s="138"/>
      <c r="AA122" s="138"/>
      <c r="AB122" s="138"/>
      <c r="AC122" s="137"/>
      <c r="AD122" s="51"/>
      <c r="AE122" s="51"/>
      <c r="AF122" s="51"/>
      <c r="AG122" s="51"/>
      <c r="AH122" s="51"/>
      <c r="AI122" s="51"/>
      <c r="AJ122" s="51"/>
      <c r="AK122" s="150"/>
      <c r="AL122" s="51"/>
      <c r="AM122" s="51"/>
      <c r="AN122" s="138"/>
      <c r="AO122" s="138"/>
      <c r="AP122" s="138"/>
      <c r="AQ122" s="138"/>
      <c r="AR122" s="138"/>
      <c r="AS122" s="138"/>
      <c r="AT122" s="138"/>
      <c r="AU122" s="138"/>
      <c r="AV122" s="137"/>
      <c r="AW122" s="137"/>
      <c r="AX122" s="137"/>
      <c r="AY122" s="51"/>
      <c r="AZ122" s="51"/>
      <c r="BA122" s="51"/>
      <c r="BB122" s="51"/>
      <c r="BC122" s="51"/>
      <c r="BD122" s="2125" t="s">
        <v>
377</v>
      </c>
      <c r="BE122" s="2125"/>
      <c r="BF122" s="2125"/>
      <c r="BG122" s="2125"/>
      <c r="BH122" s="2125"/>
      <c r="BI122" s="2125"/>
      <c r="BJ122" s="2125"/>
      <c r="BK122" s="2125"/>
      <c r="BL122" s="2125"/>
      <c r="BM122" s="2125"/>
      <c r="BN122" s="2125"/>
      <c r="BO122" s="2125"/>
      <c r="BP122" s="2125"/>
      <c r="BQ122" s="2125"/>
      <c r="BR122" s="2125"/>
      <c r="BS122" s="2125"/>
      <c r="BT122" s="2125"/>
      <c r="BU122" s="2125"/>
      <c r="BV122" s="2125"/>
      <c r="BW122" s="2125"/>
      <c r="BX122" s="2125"/>
      <c r="BY122" s="2125"/>
      <c r="BZ122" s="2125"/>
      <c r="CA122" s="2125"/>
      <c r="CB122" s="2125"/>
      <c r="CC122" s="2125"/>
      <c r="CD122" s="2125"/>
      <c r="CE122" s="2125"/>
      <c r="CF122" s="2125"/>
      <c r="CG122" s="2125"/>
      <c r="CH122" s="2125"/>
      <c r="CI122" s="2125"/>
      <c r="CJ122" s="2125"/>
      <c r="CK122" s="2125"/>
      <c r="CL122" s="2125"/>
      <c r="CM122" s="2125"/>
      <c r="CN122" s="2125"/>
      <c r="CO122" s="2125"/>
      <c r="CP122" s="2125"/>
      <c r="CQ122" s="2125"/>
      <c r="CR122" s="2125"/>
      <c r="CS122" s="2125"/>
      <c r="CT122" s="2125"/>
      <c r="CU122" s="2125"/>
      <c r="CV122" s="2125"/>
      <c r="CW122" s="2125"/>
      <c r="CX122" s="2125"/>
      <c r="CY122" s="2125"/>
      <c r="CZ122" s="2125"/>
      <c r="DA122" s="2125"/>
      <c r="DB122" s="2125"/>
      <c r="DC122" s="137"/>
      <c r="DD122" s="137"/>
      <c r="DE122" s="137"/>
      <c r="DP122" s="53"/>
      <c r="DQ122" s="53"/>
      <c r="DR122" s="53"/>
      <c r="DS122" s="53"/>
      <c r="DT122" s="53"/>
      <c r="DU122" s="53"/>
      <c r="DV122" s="53"/>
      <c r="DW122" s="53"/>
      <c r="DX122" s="53"/>
      <c r="DY122" s="53"/>
      <c r="DZ122" s="53"/>
      <c r="EA122" s="53"/>
      <c r="EB122" s="53"/>
      <c r="EC122" s="53"/>
      <c r="ED122" s="53"/>
      <c r="EE122" s="53"/>
      <c r="EF122" s="53"/>
      <c r="EG122" s="53"/>
      <c r="EH122" s="53"/>
      <c r="EI122" s="53"/>
    </row>
    <row r="123" spans="8:162" ht="6.75" customHeight="1">
      <c r="H123" s="51"/>
      <c r="S123" s="51"/>
      <c r="T123" s="150"/>
      <c r="U123" s="51"/>
      <c r="V123" s="51"/>
      <c r="W123" s="138"/>
      <c r="X123" s="138"/>
      <c r="Y123" s="138"/>
      <c r="Z123" s="138"/>
      <c r="AA123" s="138"/>
      <c r="AB123" s="138"/>
      <c r="AC123" s="137"/>
      <c r="AD123" s="51"/>
      <c r="AE123" s="51"/>
      <c r="AF123" s="51"/>
      <c r="AG123" s="51"/>
      <c r="AH123" s="51"/>
      <c r="AI123" s="51"/>
      <c r="AJ123" s="51"/>
      <c r="AK123" s="150"/>
      <c r="AL123" s="51"/>
      <c r="AM123" s="51"/>
      <c r="AN123" s="138"/>
      <c r="AO123" s="138"/>
      <c r="AP123" s="138"/>
      <c r="AQ123" s="138"/>
      <c r="AR123" s="138"/>
      <c r="AS123" s="138"/>
      <c r="AT123" s="138"/>
      <c r="AU123" s="138"/>
      <c r="AV123" s="137"/>
      <c r="AW123" s="137"/>
      <c r="AX123" s="137"/>
      <c r="AY123" s="51"/>
      <c r="AZ123" s="51"/>
      <c r="BA123" s="51"/>
      <c r="BB123" s="51"/>
      <c r="BC123" s="51"/>
      <c r="BD123" s="2125"/>
      <c r="BE123" s="2125"/>
      <c r="BF123" s="2125"/>
      <c r="BG123" s="2125"/>
      <c r="BH123" s="2125"/>
      <c r="BI123" s="2125"/>
      <c r="BJ123" s="2125"/>
      <c r="BK123" s="2125"/>
      <c r="BL123" s="2125"/>
      <c r="BM123" s="2125"/>
      <c r="BN123" s="2125"/>
      <c r="BO123" s="2125"/>
      <c r="BP123" s="2125"/>
      <c r="BQ123" s="2125"/>
      <c r="BR123" s="2125"/>
      <c r="BS123" s="2125"/>
      <c r="BT123" s="2125"/>
      <c r="BU123" s="2125"/>
      <c r="BV123" s="2125"/>
      <c r="BW123" s="2125"/>
      <c r="BX123" s="2125"/>
      <c r="BY123" s="2125"/>
      <c r="BZ123" s="2125"/>
      <c r="CA123" s="2125"/>
      <c r="CB123" s="2125"/>
      <c r="CC123" s="2125"/>
      <c r="CD123" s="2125"/>
      <c r="CE123" s="2125"/>
      <c r="CF123" s="2125"/>
      <c r="CG123" s="2125"/>
      <c r="CH123" s="2125"/>
      <c r="CI123" s="2125"/>
      <c r="CJ123" s="2125"/>
      <c r="CK123" s="2125"/>
      <c r="CL123" s="2125"/>
      <c r="CM123" s="2125"/>
      <c r="CN123" s="2125"/>
      <c r="CO123" s="2125"/>
      <c r="CP123" s="2125"/>
      <c r="CQ123" s="2125"/>
      <c r="CR123" s="2125"/>
      <c r="CS123" s="2125"/>
      <c r="CT123" s="2125"/>
      <c r="CU123" s="2125"/>
      <c r="CV123" s="2125"/>
      <c r="CW123" s="2125"/>
      <c r="CX123" s="2125"/>
      <c r="CY123" s="2125"/>
      <c r="CZ123" s="2125"/>
      <c r="DA123" s="2125"/>
      <c r="DB123" s="2125"/>
      <c r="DC123" s="137"/>
      <c r="DD123" s="137"/>
      <c r="DE123" s="137"/>
      <c r="DP123" s="53"/>
      <c r="DQ123" s="53"/>
      <c r="DR123" s="53"/>
      <c r="DS123" s="53"/>
      <c r="DT123" s="53"/>
      <c r="DU123" s="53"/>
      <c r="DV123" s="53"/>
      <c r="DW123" s="53"/>
      <c r="DX123" s="53"/>
      <c r="DY123" s="53"/>
      <c r="DZ123" s="53"/>
      <c r="EA123" s="53"/>
      <c r="EB123" s="53"/>
      <c r="EC123" s="53"/>
      <c r="ED123" s="53"/>
      <c r="EE123" s="53"/>
      <c r="EF123" s="53"/>
      <c r="EG123" s="53"/>
      <c r="EH123" s="53"/>
      <c r="EI123" s="53"/>
    </row>
    <row r="124" spans="8:162" ht="6.75" customHeight="1">
      <c r="H124" s="51"/>
      <c r="S124" s="51"/>
      <c r="T124" s="150"/>
      <c r="U124" s="51"/>
      <c r="V124" s="51"/>
      <c r="W124" s="51"/>
      <c r="X124" s="51"/>
      <c r="Y124" s="51"/>
      <c r="Z124" s="51"/>
      <c r="AA124" s="51"/>
      <c r="AB124" s="51"/>
      <c r="AC124" s="51"/>
      <c r="AD124" s="51"/>
      <c r="AE124" s="51"/>
      <c r="AF124" s="51"/>
      <c r="AG124" s="51"/>
      <c r="AH124" s="51"/>
      <c r="AI124" s="51"/>
      <c r="AJ124" s="163"/>
      <c r="AK124" s="164"/>
      <c r="AL124" s="163"/>
      <c r="AM124" s="163"/>
      <c r="AN124" s="163"/>
      <c r="AO124" s="163"/>
      <c r="AP124" s="163"/>
      <c r="AQ124" s="163"/>
      <c r="AR124" s="163"/>
      <c r="AS124" s="163"/>
      <c r="AT124" s="163"/>
      <c r="AU124" s="163"/>
      <c r="AV124" s="163"/>
      <c r="AW124" s="163"/>
      <c r="AX124" s="163"/>
      <c r="AY124" s="163"/>
      <c r="AZ124" s="163"/>
      <c r="BA124" s="163"/>
      <c r="BB124" s="163"/>
      <c r="BC124" s="163"/>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P124" s="53"/>
      <c r="DQ124" s="53"/>
      <c r="DR124" s="53"/>
      <c r="DS124" s="53"/>
      <c r="DT124" s="53"/>
      <c r="DU124" s="53"/>
      <c r="DV124" s="53"/>
      <c r="DW124" s="53"/>
      <c r="DX124" s="53"/>
      <c r="DY124" s="53"/>
      <c r="DZ124" s="53"/>
      <c r="EA124" s="53"/>
      <c r="EB124" s="53"/>
      <c r="EC124" s="53"/>
      <c r="ED124" s="53"/>
      <c r="EE124" s="53"/>
      <c r="EF124" s="53"/>
      <c r="EG124" s="53"/>
      <c r="EH124" s="53"/>
      <c r="EI124" s="53"/>
    </row>
    <row r="125" spans="8:162" ht="6.75" customHeight="1">
      <c r="H125" s="51"/>
      <c r="S125" s="51"/>
      <c r="T125" s="150"/>
      <c r="U125" s="51"/>
      <c r="V125" s="2140" t="s">
        <v>
376</v>
      </c>
      <c r="W125" s="2135"/>
      <c r="X125" s="2135"/>
      <c r="Y125" s="2135"/>
      <c r="Z125" s="2135"/>
      <c r="AA125" s="2135"/>
      <c r="AB125" s="2135"/>
      <c r="AC125" s="2135"/>
      <c r="AD125" s="2135"/>
      <c r="AE125" s="2135"/>
      <c r="AF125" s="2135"/>
      <c r="AG125" s="138"/>
      <c r="AH125" s="138"/>
      <c r="AI125" s="69"/>
      <c r="AJ125" s="51"/>
      <c r="AK125" s="150"/>
      <c r="AL125" s="165"/>
      <c r="AM125" s="51"/>
      <c r="AN125" s="2132" t="s">
        <v>
375</v>
      </c>
      <c r="AO125" s="2132"/>
      <c r="AP125" s="2132"/>
      <c r="AQ125" s="2132"/>
      <c r="AR125" s="2132"/>
      <c r="AS125" s="2132"/>
      <c r="AT125" s="2132"/>
      <c r="AU125" s="2132"/>
      <c r="AV125" s="2132"/>
      <c r="AW125" s="2133"/>
      <c r="AX125" s="2133"/>
      <c r="AY125" s="2133"/>
      <c r="AZ125" s="2133"/>
      <c r="BA125" s="144"/>
      <c r="BB125" s="144"/>
      <c r="BC125" s="144"/>
      <c r="BD125" s="2133" t="s">
        <v>
374</v>
      </c>
      <c r="BE125" s="2133"/>
      <c r="BF125" s="2133"/>
      <c r="BG125" s="2133"/>
      <c r="BH125" s="2133"/>
      <c r="BI125" s="2133"/>
      <c r="BJ125" s="2133"/>
      <c r="BK125" s="2133"/>
      <c r="BL125" s="2133"/>
      <c r="BM125" s="2133"/>
      <c r="BN125" s="2133"/>
      <c r="BO125" s="2133"/>
      <c r="BP125" s="2133"/>
      <c r="BQ125" s="2133"/>
      <c r="BR125" s="2133"/>
      <c r="BS125" s="2133"/>
      <c r="BT125" s="2133"/>
      <c r="BU125" s="2133"/>
      <c r="BV125" s="2133"/>
      <c r="BW125" s="165"/>
      <c r="BX125" s="2141" t="s">
        <v>
537</v>
      </c>
      <c r="BY125" s="2141"/>
      <c r="BZ125" s="2141"/>
      <c r="CA125" s="2141"/>
      <c r="CB125" s="2141"/>
      <c r="CC125" s="2141"/>
      <c r="CD125" s="2141"/>
      <c r="CE125" s="2141"/>
      <c r="CF125" s="2141"/>
      <c r="CG125" s="2141"/>
      <c r="CH125" s="2141"/>
      <c r="CI125" s="2141"/>
      <c r="CJ125" s="2141"/>
      <c r="CK125" s="2141"/>
      <c r="CL125" s="2141"/>
      <c r="CM125" s="2141"/>
      <c r="CN125" s="2141"/>
      <c r="CO125" s="2141"/>
      <c r="CP125" s="2141"/>
      <c r="CQ125" s="2141"/>
      <c r="CR125" s="2141"/>
      <c r="CS125" s="2141"/>
      <c r="CT125" s="2141"/>
      <c r="CU125" s="2141"/>
      <c r="CV125" s="2141"/>
      <c r="CW125" s="99"/>
      <c r="CX125" s="99"/>
      <c r="CY125" s="99"/>
      <c r="CZ125" s="99"/>
      <c r="DA125" s="99"/>
      <c r="DB125" s="99"/>
      <c r="EC125" s="51"/>
      <c r="ED125" s="51"/>
      <c r="EE125" s="51"/>
      <c r="EF125" s="51"/>
      <c r="EG125" s="51"/>
      <c r="EH125" s="51"/>
      <c r="EI125" s="51"/>
      <c r="EJ125" s="51"/>
      <c r="EK125" s="51"/>
      <c r="EL125" s="51"/>
      <c r="EM125" s="51"/>
      <c r="EN125" s="51"/>
      <c r="EO125" s="51"/>
      <c r="EP125" s="51"/>
      <c r="EQ125" s="51"/>
      <c r="ER125" s="51"/>
      <c r="ES125" s="51"/>
      <c r="ET125" s="51"/>
      <c r="EU125" s="51"/>
      <c r="EV125" s="51"/>
      <c r="EW125" s="51"/>
      <c r="EX125" s="51"/>
      <c r="EY125" s="51"/>
      <c r="EZ125" s="51"/>
      <c r="FA125" s="51"/>
      <c r="FB125" s="51"/>
      <c r="FC125" s="51"/>
      <c r="FD125" s="51"/>
      <c r="FE125" s="51"/>
      <c r="FF125" s="51"/>
    </row>
    <row r="126" spans="8:162" ht="6.75" customHeight="1">
      <c r="H126" s="51"/>
      <c r="S126" s="51"/>
      <c r="T126" s="150"/>
      <c r="U126" s="51"/>
      <c r="V126" s="2135"/>
      <c r="W126" s="2135"/>
      <c r="X126" s="2135"/>
      <c r="Y126" s="2135"/>
      <c r="Z126" s="2135"/>
      <c r="AA126" s="2135"/>
      <c r="AB126" s="2135"/>
      <c r="AC126" s="2135"/>
      <c r="AD126" s="2135"/>
      <c r="AE126" s="2135"/>
      <c r="AF126" s="2135"/>
      <c r="AG126" s="64"/>
      <c r="AH126" s="64"/>
      <c r="AI126" s="68"/>
      <c r="AJ126" s="51"/>
      <c r="AK126" s="150"/>
      <c r="AL126" s="146"/>
      <c r="AM126" s="51"/>
      <c r="AN126" s="2134"/>
      <c r="AO126" s="2134"/>
      <c r="AP126" s="2134"/>
      <c r="AQ126" s="2134"/>
      <c r="AR126" s="2134"/>
      <c r="AS126" s="2134"/>
      <c r="AT126" s="2134"/>
      <c r="AU126" s="2134"/>
      <c r="AV126" s="2134"/>
      <c r="AW126" s="2140"/>
      <c r="AX126" s="2140"/>
      <c r="AY126" s="2135"/>
      <c r="AZ126" s="2135"/>
      <c r="BA126" s="166"/>
      <c r="BB126" s="166"/>
      <c r="BC126" s="144"/>
      <c r="BD126" s="2140"/>
      <c r="BE126" s="2140"/>
      <c r="BF126" s="2140"/>
      <c r="BG126" s="2140"/>
      <c r="BH126" s="2140"/>
      <c r="BI126" s="2140"/>
      <c r="BJ126" s="2140"/>
      <c r="BK126" s="2140"/>
      <c r="BL126" s="2140"/>
      <c r="BM126" s="2140"/>
      <c r="BN126" s="2140"/>
      <c r="BO126" s="2140"/>
      <c r="BP126" s="2140"/>
      <c r="BQ126" s="2140"/>
      <c r="BR126" s="2140"/>
      <c r="BS126" s="2140"/>
      <c r="BT126" s="2140"/>
      <c r="BU126" s="2140"/>
      <c r="BV126" s="2140"/>
      <c r="BW126" s="51"/>
      <c r="BX126" s="2141"/>
      <c r="BY126" s="2141"/>
      <c r="BZ126" s="2141"/>
      <c r="CA126" s="2141"/>
      <c r="CB126" s="2141"/>
      <c r="CC126" s="2141"/>
      <c r="CD126" s="2141"/>
      <c r="CE126" s="2141"/>
      <c r="CF126" s="2141"/>
      <c r="CG126" s="2141"/>
      <c r="CH126" s="2141"/>
      <c r="CI126" s="2141"/>
      <c r="CJ126" s="2141"/>
      <c r="CK126" s="2141"/>
      <c r="CL126" s="2141"/>
      <c r="CM126" s="2141"/>
      <c r="CN126" s="2141"/>
      <c r="CO126" s="2141"/>
      <c r="CP126" s="2141"/>
      <c r="CQ126" s="2141"/>
      <c r="CR126" s="2141"/>
      <c r="CS126" s="2141"/>
      <c r="CT126" s="2141"/>
      <c r="CU126" s="2141"/>
      <c r="CV126" s="2141"/>
      <c r="CW126" s="99"/>
      <c r="CX126" s="99"/>
      <c r="CY126" s="99"/>
      <c r="CZ126" s="99"/>
      <c r="DA126" s="99"/>
      <c r="DB126" s="99"/>
      <c r="EC126" s="51"/>
      <c r="ED126" s="51"/>
      <c r="EE126" s="51"/>
      <c r="EF126" s="51"/>
      <c r="EG126" s="51"/>
      <c r="EH126" s="51"/>
      <c r="EI126" s="51"/>
      <c r="EJ126" s="51"/>
      <c r="EK126" s="51"/>
      <c r="EL126" s="51"/>
      <c r="EM126" s="51"/>
      <c r="EN126" s="51"/>
      <c r="EO126" s="51"/>
      <c r="EP126" s="51"/>
      <c r="EQ126" s="51"/>
      <c r="ER126" s="51"/>
      <c r="ES126" s="51"/>
      <c r="ET126" s="51"/>
      <c r="EU126" s="51"/>
      <c r="EV126" s="51"/>
      <c r="EW126" s="51"/>
      <c r="EX126" s="51"/>
      <c r="EY126" s="51"/>
      <c r="EZ126" s="51"/>
      <c r="FA126" s="51"/>
      <c r="FB126" s="51"/>
      <c r="FC126" s="51"/>
      <c r="FD126" s="51"/>
      <c r="FE126" s="51"/>
      <c r="FF126" s="51"/>
    </row>
    <row r="127" spans="8:162" ht="6.75" customHeight="1">
      <c r="H127" s="51"/>
      <c r="S127" s="51"/>
      <c r="T127" s="150"/>
      <c r="U127" s="51"/>
      <c r="V127" s="2135"/>
      <c r="W127" s="2135"/>
      <c r="X127" s="2135"/>
      <c r="Y127" s="2135"/>
      <c r="Z127" s="2135"/>
      <c r="AA127" s="2135"/>
      <c r="AB127" s="2135"/>
      <c r="AC127" s="2135"/>
      <c r="AD127" s="2135"/>
      <c r="AE127" s="2135"/>
      <c r="AF127" s="2135"/>
      <c r="AG127" s="137"/>
      <c r="AH127" s="137"/>
      <c r="AI127" s="137"/>
      <c r="AJ127" s="167"/>
      <c r="AK127" s="151"/>
      <c r="AL127" s="51"/>
      <c r="AM127" s="51"/>
      <c r="AN127" s="2134"/>
      <c r="AO127" s="2134"/>
      <c r="AP127" s="2134"/>
      <c r="AQ127" s="2134"/>
      <c r="AR127" s="2134"/>
      <c r="AS127" s="2134"/>
      <c r="AT127" s="2134"/>
      <c r="AU127" s="2134"/>
      <c r="AV127" s="2134"/>
      <c r="AW127" s="2140"/>
      <c r="AX127" s="2140"/>
      <c r="AY127" s="2135"/>
      <c r="AZ127" s="2135"/>
      <c r="BA127" s="144"/>
      <c r="BB127" s="144"/>
      <c r="BC127" s="144"/>
      <c r="BD127" s="2140"/>
      <c r="BE127" s="2140"/>
      <c r="BF127" s="2140"/>
      <c r="BG127" s="2140"/>
      <c r="BH127" s="2140"/>
      <c r="BI127" s="2140"/>
      <c r="BJ127" s="2140"/>
      <c r="BK127" s="2140"/>
      <c r="BL127" s="2140"/>
      <c r="BM127" s="2140"/>
      <c r="BN127" s="2140"/>
      <c r="BO127" s="2140"/>
      <c r="BP127" s="2140"/>
      <c r="BQ127" s="2140"/>
      <c r="BR127" s="2140"/>
      <c r="BS127" s="2140"/>
      <c r="BT127" s="2140"/>
      <c r="BU127" s="2140"/>
      <c r="BV127" s="2140"/>
      <c r="BW127" s="51"/>
      <c r="BX127" s="2141"/>
      <c r="BY127" s="2141"/>
      <c r="BZ127" s="2141"/>
      <c r="CA127" s="2141"/>
      <c r="CB127" s="2141"/>
      <c r="CC127" s="2141"/>
      <c r="CD127" s="2141"/>
      <c r="CE127" s="2141"/>
      <c r="CF127" s="2141"/>
      <c r="CG127" s="2141"/>
      <c r="CH127" s="2141"/>
      <c r="CI127" s="2141"/>
      <c r="CJ127" s="2141"/>
      <c r="CK127" s="2141"/>
      <c r="CL127" s="2141"/>
      <c r="CM127" s="2141"/>
      <c r="CN127" s="2141"/>
      <c r="CO127" s="2141"/>
      <c r="CP127" s="2141"/>
      <c r="CQ127" s="2141"/>
      <c r="CR127" s="2141"/>
      <c r="CS127" s="2141"/>
      <c r="CT127" s="2141"/>
      <c r="CU127" s="2141"/>
      <c r="CV127" s="2141"/>
      <c r="CW127" s="99"/>
      <c r="CX127" s="99"/>
      <c r="CY127" s="99"/>
      <c r="CZ127" s="99"/>
      <c r="DA127" s="99"/>
      <c r="DB127" s="99"/>
      <c r="EC127" s="51"/>
      <c r="ED127" s="51"/>
      <c r="EE127" s="51"/>
      <c r="EF127" s="51"/>
      <c r="EG127" s="51"/>
      <c r="EH127" s="51"/>
      <c r="EI127" s="51"/>
      <c r="EJ127" s="51"/>
      <c r="EK127" s="51"/>
      <c r="EL127" s="51"/>
      <c r="EM127" s="51"/>
      <c r="EN127" s="51"/>
      <c r="EO127" s="51"/>
      <c r="EP127" s="51"/>
      <c r="EQ127" s="51"/>
      <c r="ER127" s="51"/>
      <c r="ES127" s="51"/>
      <c r="ET127" s="51"/>
      <c r="EU127" s="51"/>
      <c r="EV127" s="51"/>
      <c r="EW127" s="51"/>
      <c r="EX127" s="51"/>
      <c r="EY127" s="51"/>
      <c r="EZ127" s="51"/>
      <c r="FA127" s="51"/>
      <c r="FB127" s="51"/>
      <c r="FC127" s="51"/>
      <c r="FD127" s="51"/>
      <c r="FE127" s="51"/>
      <c r="FF127" s="51"/>
    </row>
    <row r="128" spans="8:162" ht="6.75" customHeight="1">
      <c r="H128" s="51"/>
      <c r="S128" s="51"/>
      <c r="T128" s="150"/>
      <c r="U128" s="51"/>
      <c r="V128" s="2142" t="s">
        <v>
487</v>
      </c>
      <c r="W128" s="2143"/>
      <c r="X128" s="2143"/>
      <c r="Y128" s="2143"/>
      <c r="Z128" s="2143"/>
      <c r="AA128" s="2143"/>
      <c r="AB128" s="2143"/>
      <c r="AC128" s="2143"/>
      <c r="AD128" s="2143"/>
      <c r="AE128" s="2143"/>
      <c r="AF128" s="2143"/>
      <c r="AG128" s="137"/>
      <c r="AH128" s="137"/>
      <c r="AI128" s="137"/>
      <c r="AJ128" s="167"/>
      <c r="AK128" s="150"/>
      <c r="AL128" s="51"/>
      <c r="AM128" s="51"/>
      <c r="AN128" s="141"/>
      <c r="AO128" s="141"/>
      <c r="AP128" s="141"/>
      <c r="AQ128" s="141"/>
      <c r="AR128" s="141"/>
      <c r="AS128" s="141"/>
      <c r="AT128" s="141"/>
      <c r="AU128" s="141"/>
      <c r="AV128" s="141"/>
      <c r="AW128" s="144"/>
      <c r="AX128" s="144"/>
      <c r="AY128" s="142"/>
      <c r="AZ128" s="142"/>
      <c r="BA128" s="144"/>
      <c r="BB128" s="144"/>
      <c r="BC128" s="144"/>
      <c r="BD128" s="2140" t="s">
        <v>
488</v>
      </c>
      <c r="BE128" s="2140"/>
      <c r="BF128" s="2140"/>
      <c r="BG128" s="2140"/>
      <c r="BH128" s="2140"/>
      <c r="BI128" s="2140"/>
      <c r="BJ128" s="2140"/>
      <c r="BK128" s="2140"/>
      <c r="BL128" s="2140"/>
      <c r="BM128" s="2140"/>
      <c r="BN128" s="2140"/>
      <c r="BO128" s="2140"/>
      <c r="BP128" s="2140"/>
      <c r="BQ128" s="2140"/>
      <c r="BR128" s="2140"/>
      <c r="BS128" s="2140"/>
      <c r="BT128" s="2140"/>
      <c r="BU128" s="2140"/>
      <c r="BV128" s="2140"/>
      <c r="BW128" s="2126"/>
      <c r="BX128" s="2126"/>
      <c r="BY128" s="2126"/>
      <c r="BZ128" s="2126"/>
      <c r="CA128" s="2126"/>
      <c r="CB128" s="2126"/>
      <c r="CC128" s="2126"/>
      <c r="CD128" s="2126"/>
      <c r="CE128" s="2126"/>
      <c r="CF128" s="2126"/>
      <c r="CG128" s="2126"/>
      <c r="CH128" s="2126"/>
      <c r="CI128" s="2126"/>
      <c r="CJ128" s="2126"/>
      <c r="CK128" s="2126"/>
      <c r="CL128" s="2126"/>
      <c r="CM128" s="2126"/>
      <c r="CN128" s="2126"/>
      <c r="CO128" s="2126"/>
      <c r="CP128" s="2126"/>
      <c r="CQ128" s="2126"/>
      <c r="CR128" s="2126"/>
      <c r="CS128" s="2126"/>
      <c r="CT128" s="2126"/>
      <c r="CU128" s="2126"/>
      <c r="CV128" s="2126"/>
      <c r="CW128" s="2126"/>
      <c r="CX128" s="2126"/>
      <c r="CY128" s="2126"/>
      <c r="CZ128" s="2126"/>
      <c r="DA128" s="2126"/>
      <c r="DB128" s="2126"/>
      <c r="EC128" s="51"/>
      <c r="ED128" s="51"/>
      <c r="EE128" s="51"/>
      <c r="EF128" s="51"/>
      <c r="EG128" s="51"/>
      <c r="EH128" s="51"/>
      <c r="EI128" s="51"/>
      <c r="EJ128" s="51"/>
      <c r="EK128" s="51"/>
      <c r="EL128" s="51"/>
      <c r="EM128" s="51"/>
      <c r="EN128" s="51"/>
      <c r="EO128" s="51"/>
      <c r="EP128" s="51"/>
      <c r="EQ128" s="51"/>
      <c r="ER128" s="51"/>
      <c r="ES128" s="51"/>
      <c r="ET128" s="51"/>
      <c r="EU128" s="51"/>
      <c r="EV128" s="51"/>
      <c r="EW128" s="51"/>
      <c r="EX128" s="51"/>
      <c r="EY128" s="51"/>
    </row>
    <row r="129" spans="8:193" ht="6.75" customHeight="1">
      <c r="H129" s="51"/>
      <c r="S129" s="51"/>
      <c r="T129" s="150"/>
      <c r="U129" s="51"/>
      <c r="V129" s="2143"/>
      <c r="W129" s="2143"/>
      <c r="X129" s="2143"/>
      <c r="Y129" s="2143"/>
      <c r="Z129" s="2143"/>
      <c r="AA129" s="2143"/>
      <c r="AB129" s="2143"/>
      <c r="AC129" s="2143"/>
      <c r="AD129" s="2143"/>
      <c r="AE129" s="2143"/>
      <c r="AF129" s="2143"/>
      <c r="AG129" s="137"/>
      <c r="AH129" s="137"/>
      <c r="AI129" s="137"/>
      <c r="AJ129" s="167"/>
      <c r="AK129" s="150"/>
      <c r="AL129" s="51"/>
      <c r="AM129" s="51"/>
      <c r="AN129" s="141"/>
      <c r="AO129" s="141"/>
      <c r="AP129" s="141"/>
      <c r="AQ129" s="141"/>
      <c r="AR129" s="141"/>
      <c r="AS129" s="141"/>
      <c r="AT129" s="141"/>
      <c r="AU129" s="141"/>
      <c r="AV129" s="141"/>
      <c r="AW129" s="144"/>
      <c r="AX129" s="144"/>
      <c r="AY129" s="142"/>
      <c r="AZ129" s="142"/>
      <c r="BA129" s="144"/>
      <c r="BB129" s="144"/>
      <c r="BC129" s="144"/>
      <c r="BD129" s="2140"/>
      <c r="BE129" s="2140"/>
      <c r="BF129" s="2140"/>
      <c r="BG129" s="2140"/>
      <c r="BH129" s="2140"/>
      <c r="BI129" s="2140"/>
      <c r="BJ129" s="2140"/>
      <c r="BK129" s="2140"/>
      <c r="BL129" s="2140"/>
      <c r="BM129" s="2140"/>
      <c r="BN129" s="2140"/>
      <c r="BO129" s="2140"/>
      <c r="BP129" s="2140"/>
      <c r="BQ129" s="2140"/>
      <c r="BR129" s="2140"/>
      <c r="BS129" s="2140"/>
      <c r="BT129" s="2140"/>
      <c r="BU129" s="2140"/>
      <c r="BV129" s="2140"/>
      <c r="BW129" s="2126"/>
      <c r="BX129" s="2126"/>
      <c r="BY129" s="2126"/>
      <c r="BZ129" s="2126"/>
      <c r="CA129" s="2126"/>
      <c r="CB129" s="2126"/>
      <c r="CC129" s="2126"/>
      <c r="CD129" s="2126"/>
      <c r="CE129" s="2126"/>
      <c r="CF129" s="2126"/>
      <c r="CG129" s="2126"/>
      <c r="CH129" s="2126"/>
      <c r="CI129" s="2126"/>
      <c r="CJ129" s="2126"/>
      <c r="CK129" s="2126"/>
      <c r="CL129" s="2126"/>
      <c r="CM129" s="2126"/>
      <c r="CN129" s="2126"/>
      <c r="CO129" s="2126"/>
      <c r="CP129" s="2126"/>
      <c r="CQ129" s="2126"/>
      <c r="CR129" s="2126"/>
      <c r="CS129" s="2126"/>
      <c r="CT129" s="2126"/>
      <c r="CU129" s="2126"/>
      <c r="CV129" s="2126"/>
      <c r="CW129" s="2126"/>
      <c r="CX129" s="2126"/>
      <c r="CY129" s="2126"/>
      <c r="CZ129" s="2126"/>
      <c r="DA129" s="2126"/>
      <c r="DB129" s="2126"/>
    </row>
    <row r="130" spans="8:193" ht="6.75" customHeight="1">
      <c r="H130" s="51"/>
      <c r="S130" s="51"/>
      <c r="T130" s="150"/>
      <c r="U130" s="51"/>
      <c r="V130" s="2143"/>
      <c r="W130" s="2143"/>
      <c r="X130" s="2143"/>
      <c r="Y130" s="2143"/>
      <c r="Z130" s="2143"/>
      <c r="AA130" s="2143"/>
      <c r="AB130" s="2143"/>
      <c r="AC130" s="2143"/>
      <c r="AD130" s="2143"/>
      <c r="AE130" s="2143"/>
      <c r="AF130" s="2143"/>
      <c r="AG130" s="57"/>
      <c r="AH130" s="57"/>
      <c r="AI130" s="57"/>
      <c r="AJ130" s="167"/>
      <c r="AK130" s="150"/>
      <c r="AL130" s="51"/>
      <c r="AM130" s="51"/>
      <c r="AN130" s="138"/>
      <c r="AO130" s="138"/>
      <c r="AP130" s="138"/>
      <c r="AQ130" s="138"/>
      <c r="AR130" s="138"/>
      <c r="AS130" s="138"/>
      <c r="AT130" s="138"/>
      <c r="AU130" s="138"/>
      <c r="AV130" s="138"/>
      <c r="AW130" s="51"/>
      <c r="AX130" s="51"/>
      <c r="AY130" s="51"/>
      <c r="AZ130" s="51"/>
      <c r="BA130" s="51"/>
      <c r="BB130" s="51"/>
      <c r="BC130" s="51"/>
      <c r="BD130" s="138"/>
      <c r="BE130" s="138"/>
      <c r="BF130" s="138"/>
      <c r="BG130" s="138"/>
      <c r="BH130" s="138"/>
      <c r="BI130" s="138"/>
      <c r="BJ130" s="51"/>
      <c r="BK130" s="138"/>
      <c r="BL130" s="138"/>
      <c r="BM130" s="138"/>
      <c r="BN130" s="138"/>
      <c r="BO130" s="138"/>
      <c r="BP130" s="138"/>
      <c r="BQ130" s="138"/>
      <c r="BR130" s="138"/>
      <c r="BS130" s="138"/>
      <c r="BT130" s="138"/>
      <c r="BU130" s="138"/>
      <c r="BV130" s="138"/>
      <c r="BW130" s="138"/>
      <c r="BX130" s="51"/>
      <c r="BY130" s="51"/>
      <c r="BZ130" s="51"/>
      <c r="CA130" s="51"/>
      <c r="CB130" s="138"/>
      <c r="CC130" s="138"/>
      <c r="CD130" s="138"/>
      <c r="CE130" s="138"/>
      <c r="CF130" s="138"/>
      <c r="CG130" s="138"/>
      <c r="CH130" s="138"/>
      <c r="CI130" s="138"/>
      <c r="CJ130" s="138"/>
      <c r="CK130" s="138"/>
      <c r="CL130" s="138"/>
      <c r="CM130" s="51"/>
      <c r="CN130" s="51"/>
      <c r="CO130" s="138"/>
      <c r="CP130" s="138"/>
      <c r="CQ130" s="138"/>
      <c r="CR130" s="138"/>
      <c r="CS130" s="138"/>
      <c r="CT130" s="138"/>
      <c r="CU130" s="138"/>
      <c r="CV130" s="138"/>
      <c r="CW130" s="138"/>
      <c r="CX130" s="138"/>
      <c r="CY130" s="138"/>
      <c r="CZ130" s="138"/>
      <c r="DR130" s="53"/>
      <c r="DS130" s="53"/>
      <c r="DT130" s="53"/>
    </row>
    <row r="131" spans="8:193" ht="6.75" customHeight="1">
      <c r="H131" s="51"/>
      <c r="S131" s="51"/>
      <c r="T131" s="150"/>
      <c r="U131" s="51"/>
      <c r="V131" s="51"/>
      <c r="AG131" s="57"/>
      <c r="AH131" s="57"/>
      <c r="AI131" s="57"/>
      <c r="AJ131" s="167"/>
      <c r="AK131" s="150"/>
      <c r="AL131" s="51"/>
      <c r="AM131" s="138"/>
      <c r="AN131" s="2131" t="s">
        <v>
373</v>
      </c>
      <c r="AO131" s="2131"/>
      <c r="AP131" s="2131"/>
      <c r="AQ131" s="2131"/>
      <c r="AR131" s="2131"/>
      <c r="AS131" s="2131"/>
      <c r="AT131" s="2131"/>
      <c r="AU131" s="2131"/>
      <c r="AV131" s="2131"/>
      <c r="AW131" s="2131"/>
      <c r="AX131" s="2131"/>
      <c r="AY131" s="2131"/>
      <c r="AZ131" s="2131"/>
      <c r="BA131" s="2131"/>
      <c r="BB131" s="2131"/>
      <c r="BC131" s="2131"/>
      <c r="BD131" s="2126"/>
      <c r="BE131" s="2126"/>
      <c r="BF131" s="2126"/>
      <c r="BG131" s="2126"/>
      <c r="BH131" s="138"/>
      <c r="BI131" s="138"/>
      <c r="BJ131" s="51"/>
      <c r="BK131" s="138"/>
      <c r="BL131" s="138"/>
      <c r="BM131" s="138"/>
      <c r="BN131" s="138"/>
      <c r="BO131" s="138"/>
      <c r="BP131" s="138"/>
      <c r="BQ131" s="138"/>
      <c r="BR131" s="138"/>
      <c r="BS131" s="138"/>
      <c r="BT131" s="138"/>
      <c r="BU131" s="138"/>
      <c r="BV131" s="138"/>
      <c r="BW131" s="138"/>
      <c r="BX131" s="51"/>
      <c r="BY131" s="51"/>
      <c r="BZ131" s="51"/>
      <c r="CA131" s="51"/>
      <c r="CB131" s="138"/>
      <c r="CC131" s="138"/>
      <c r="CD131" s="138"/>
      <c r="CE131" s="138"/>
      <c r="CF131" s="138"/>
      <c r="CG131" s="138"/>
      <c r="CH131" s="138"/>
      <c r="CI131" s="138"/>
      <c r="CJ131" s="138"/>
      <c r="CK131" s="138"/>
      <c r="CL131" s="138"/>
      <c r="CM131" s="51"/>
      <c r="CN131" s="51"/>
      <c r="CO131" s="138"/>
      <c r="CP131" s="138"/>
      <c r="CQ131" s="138"/>
      <c r="CR131" s="138"/>
      <c r="CS131" s="138"/>
      <c r="CT131" s="138"/>
      <c r="CU131" s="138"/>
      <c r="CV131" s="138"/>
      <c r="CW131" s="138"/>
      <c r="CX131" s="138"/>
      <c r="CY131" s="138"/>
      <c r="CZ131" s="138"/>
      <c r="DR131" s="53"/>
      <c r="DS131" s="53"/>
      <c r="DT131" s="53"/>
    </row>
    <row r="132" spans="8:193" ht="6.75" customHeight="1">
      <c r="H132" s="51"/>
      <c r="S132" s="51"/>
      <c r="T132" s="150"/>
      <c r="U132" s="51"/>
      <c r="V132" s="51"/>
      <c r="AG132" s="57"/>
      <c r="AH132" s="57"/>
      <c r="AI132" s="57"/>
      <c r="AJ132" s="167"/>
      <c r="AK132" s="151"/>
      <c r="AL132" s="149"/>
      <c r="AM132" s="138"/>
      <c r="AN132" s="2131"/>
      <c r="AO132" s="2131"/>
      <c r="AP132" s="2131"/>
      <c r="AQ132" s="2131"/>
      <c r="AR132" s="2131"/>
      <c r="AS132" s="2131"/>
      <c r="AT132" s="2131"/>
      <c r="AU132" s="2131"/>
      <c r="AV132" s="2131"/>
      <c r="AW132" s="2131"/>
      <c r="AX132" s="2131"/>
      <c r="AY132" s="2131"/>
      <c r="AZ132" s="2131"/>
      <c r="BA132" s="2131"/>
      <c r="BB132" s="2131"/>
      <c r="BC132" s="2131"/>
      <c r="BD132" s="2126"/>
      <c r="BE132" s="2126"/>
      <c r="BF132" s="2126"/>
      <c r="BG132" s="2126"/>
      <c r="BH132" s="138"/>
      <c r="BI132" s="138"/>
      <c r="BJ132" s="51"/>
      <c r="BK132" s="138"/>
      <c r="BL132" s="138"/>
      <c r="BM132" s="138"/>
      <c r="BN132" s="138"/>
      <c r="BO132" s="138"/>
      <c r="BP132" s="138"/>
      <c r="BQ132" s="138"/>
      <c r="BR132" s="138"/>
      <c r="BS132" s="138"/>
      <c r="BT132" s="138"/>
      <c r="BU132" s="138"/>
      <c r="BV132" s="138"/>
      <c r="BW132" s="138"/>
      <c r="BX132" s="51"/>
      <c r="BY132" s="51"/>
      <c r="BZ132" s="51"/>
      <c r="CA132" s="51"/>
      <c r="CB132" s="138"/>
      <c r="CC132" s="138"/>
      <c r="CD132" s="138"/>
      <c r="CE132" s="138"/>
      <c r="CF132" s="138"/>
      <c r="CG132" s="138"/>
      <c r="CH132" s="138"/>
      <c r="CI132" s="138"/>
      <c r="CJ132" s="138"/>
      <c r="CK132" s="138"/>
      <c r="CL132" s="138"/>
      <c r="CM132" s="51"/>
      <c r="CN132" s="51"/>
      <c r="CO132" s="138"/>
      <c r="CP132" s="138"/>
      <c r="CQ132" s="138"/>
      <c r="CR132" s="138"/>
      <c r="CS132" s="138"/>
      <c r="CT132" s="138"/>
      <c r="CU132" s="138"/>
      <c r="CV132" s="138"/>
      <c r="CW132" s="138"/>
      <c r="CX132" s="138"/>
      <c r="CY132" s="138"/>
      <c r="CZ132" s="138"/>
      <c r="DF132" s="53"/>
      <c r="DG132" s="53"/>
      <c r="DH132" s="53"/>
      <c r="DI132" s="53"/>
      <c r="DJ132" s="53"/>
      <c r="DK132" s="53"/>
      <c r="DL132" s="53"/>
      <c r="DM132" s="53"/>
      <c r="DN132" s="53"/>
      <c r="DO132" s="53"/>
      <c r="DP132" s="53"/>
      <c r="DQ132" s="53"/>
      <c r="DR132" s="53"/>
      <c r="DS132" s="53"/>
      <c r="DT132" s="53"/>
      <c r="DU132" s="53"/>
      <c r="DV132" s="53"/>
      <c r="DW132" s="53"/>
      <c r="DX132" s="53"/>
      <c r="DY132" s="53"/>
      <c r="DZ132" s="53"/>
      <c r="EA132" s="53"/>
      <c r="EB132" s="53"/>
      <c r="EC132" s="53"/>
      <c r="ED132" s="53"/>
      <c r="EE132" s="53"/>
      <c r="EF132" s="53"/>
      <c r="EG132" s="53"/>
      <c r="EH132" s="53"/>
      <c r="EI132" s="53"/>
      <c r="EJ132" s="53"/>
      <c r="EK132" s="53"/>
    </row>
    <row r="133" spans="8:193" ht="6.75" customHeight="1">
      <c r="H133" s="51"/>
      <c r="S133" s="51"/>
      <c r="T133" s="150"/>
      <c r="U133" s="51"/>
      <c r="V133" s="51"/>
      <c r="W133" s="168"/>
      <c r="X133" s="67"/>
      <c r="Y133" s="67"/>
      <c r="Z133" s="67"/>
      <c r="AA133" s="67"/>
      <c r="AB133" s="67"/>
      <c r="AC133" s="67"/>
      <c r="AD133" s="67"/>
      <c r="AE133" s="67"/>
      <c r="AF133" s="67"/>
      <c r="AG133" s="51"/>
      <c r="AH133" s="51"/>
      <c r="AI133" s="51"/>
      <c r="AJ133" s="169"/>
      <c r="AK133" s="163"/>
      <c r="AL133" s="163"/>
      <c r="AM133" s="163"/>
      <c r="AN133" s="64"/>
      <c r="AO133" s="64"/>
      <c r="AP133" s="64"/>
      <c r="AQ133" s="64"/>
      <c r="AR133" s="64"/>
      <c r="AS133" s="64"/>
      <c r="AT133" s="64"/>
      <c r="AU133" s="64"/>
      <c r="AV133" s="163"/>
      <c r="AW133" s="163"/>
      <c r="AX133" s="163"/>
      <c r="AY133" s="163"/>
      <c r="AZ133" s="163"/>
      <c r="BA133" s="163"/>
      <c r="BB133" s="51"/>
      <c r="BC133" s="51"/>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c r="CU133" s="138"/>
      <c r="CV133" s="138"/>
      <c r="CW133" s="138"/>
      <c r="CX133" s="138"/>
      <c r="CY133" s="138"/>
      <c r="CZ133" s="138"/>
      <c r="DF133" s="53"/>
      <c r="DG133" s="53"/>
      <c r="DH133" s="53"/>
      <c r="DI133" s="53"/>
      <c r="DJ133" s="53"/>
      <c r="DK133" s="53"/>
      <c r="DL133" s="53"/>
      <c r="DM133" s="53"/>
      <c r="DN133" s="53"/>
      <c r="DO133" s="53"/>
      <c r="DP133" s="53"/>
      <c r="DQ133" s="53"/>
      <c r="DR133" s="53"/>
      <c r="DS133" s="53"/>
      <c r="DT133" s="53"/>
      <c r="DU133" s="53"/>
      <c r="DV133" s="53"/>
      <c r="DW133" s="53"/>
      <c r="DX133" s="53"/>
      <c r="DY133" s="53"/>
      <c r="DZ133" s="53"/>
      <c r="EA133" s="53"/>
      <c r="EB133" s="53"/>
      <c r="EC133" s="53"/>
      <c r="ED133" s="53"/>
      <c r="EE133" s="53"/>
      <c r="EF133" s="53"/>
      <c r="EG133" s="53"/>
      <c r="EH133" s="53"/>
      <c r="EI133" s="53"/>
      <c r="EJ133" s="53"/>
      <c r="EK133" s="53"/>
    </row>
    <row r="134" spans="8:193" ht="6.75" customHeight="1">
      <c r="H134" s="51"/>
      <c r="S134" s="51"/>
      <c r="T134" s="150"/>
      <c r="U134" s="51"/>
      <c r="V134" s="51"/>
      <c r="W134" s="67"/>
      <c r="X134" s="67"/>
      <c r="Y134" s="67"/>
      <c r="Z134" s="67"/>
      <c r="AA134" s="67"/>
      <c r="AB134" s="67"/>
      <c r="AC134" s="67"/>
      <c r="AD134" s="67"/>
      <c r="AE134" s="67"/>
      <c r="AF134" s="67"/>
      <c r="AG134" s="51"/>
      <c r="AH134" s="51"/>
      <c r="AI134" s="51"/>
      <c r="AJ134" s="167"/>
      <c r="AK134" s="150"/>
      <c r="AL134" s="165"/>
      <c r="AM134" s="51"/>
      <c r="AN134" s="2132" t="s">
        <v>
372</v>
      </c>
      <c r="AO134" s="2132"/>
      <c r="AP134" s="2132"/>
      <c r="AQ134" s="2132"/>
      <c r="AR134" s="2132"/>
      <c r="AS134" s="2132"/>
      <c r="AT134" s="2132"/>
      <c r="AU134" s="2132"/>
      <c r="AV134" s="2133"/>
      <c r="AW134" s="2133"/>
      <c r="AX134" s="144"/>
      <c r="AY134" s="51"/>
      <c r="AZ134" s="51"/>
      <c r="BA134" s="51"/>
      <c r="BB134" s="170"/>
      <c r="BC134" s="171"/>
      <c r="BD134" s="2144" t="s">
        <v>
538</v>
      </c>
      <c r="BE134" s="2145"/>
      <c r="BF134" s="2145"/>
      <c r="BG134" s="2145"/>
      <c r="BH134" s="2145"/>
      <c r="BI134" s="2145"/>
      <c r="BJ134" s="2145"/>
      <c r="BK134" s="2145"/>
      <c r="BL134" s="62"/>
      <c r="BM134" s="2146" t="s">
        <v>
539</v>
      </c>
      <c r="BN134" s="2146"/>
      <c r="BO134" s="2146"/>
      <c r="BP134" s="2146"/>
      <c r="BQ134" s="2146"/>
      <c r="BR134" s="2146"/>
      <c r="BS134" s="2146"/>
      <c r="BT134" s="2146"/>
      <c r="BU134" s="2146"/>
      <c r="BV134" s="2146"/>
      <c r="BW134" s="2146"/>
      <c r="BX134" s="2146"/>
      <c r="BY134" s="2146"/>
      <c r="BZ134" s="2146"/>
      <c r="CA134" s="2146"/>
      <c r="CB134" s="2146"/>
      <c r="CC134" s="2146"/>
      <c r="CD134" s="2146"/>
      <c r="CE134" s="2146"/>
      <c r="CF134" s="2146"/>
      <c r="CG134" s="2146"/>
      <c r="CH134" s="2146"/>
      <c r="CI134" s="2146"/>
      <c r="CJ134" s="2146"/>
      <c r="CK134" s="2146"/>
      <c r="CL134" s="2146"/>
      <c r="CM134" s="2146"/>
      <c r="CN134" s="2146"/>
      <c r="CO134" s="2146"/>
      <c r="CP134" s="2146"/>
      <c r="CQ134" s="2146"/>
      <c r="CR134" s="2146"/>
      <c r="CS134" s="2146"/>
      <c r="CT134" s="2146"/>
      <c r="CU134" s="2146"/>
      <c r="CV134" s="2146"/>
      <c r="CW134" s="141"/>
      <c r="CX134" s="141"/>
      <c r="CY134" s="141"/>
      <c r="CZ134" s="141"/>
      <c r="DA134" s="141"/>
      <c r="DB134" s="141"/>
      <c r="DC134" s="141"/>
      <c r="DD134" s="141"/>
      <c r="DE134" s="141"/>
      <c r="DF134" s="53"/>
      <c r="DG134" s="53"/>
      <c r="DH134" s="53"/>
      <c r="DI134" s="53"/>
      <c r="DJ134" s="53"/>
      <c r="DK134" s="53"/>
      <c r="DL134" s="53"/>
      <c r="DM134" s="53"/>
      <c r="DN134" s="53"/>
      <c r="DO134" s="53"/>
      <c r="DP134" s="53"/>
      <c r="DQ134" s="53"/>
      <c r="DR134" s="53"/>
      <c r="DS134" s="53"/>
      <c r="DT134" s="53"/>
      <c r="DU134" s="53"/>
      <c r="DV134" s="53"/>
      <c r="DW134" s="53"/>
      <c r="DX134" s="53"/>
      <c r="DY134" s="53"/>
      <c r="DZ134" s="53"/>
      <c r="EA134" s="53"/>
      <c r="EB134" s="53"/>
      <c r="EC134" s="53"/>
      <c r="ED134" s="53"/>
      <c r="EE134" s="53"/>
      <c r="EF134" s="53"/>
      <c r="EG134" s="53"/>
      <c r="EH134" s="53"/>
      <c r="EI134" s="53"/>
      <c r="EJ134" s="53"/>
      <c r="EK134" s="53"/>
    </row>
    <row r="135" spans="8:193" ht="6.75" customHeight="1">
      <c r="H135" s="51"/>
      <c r="S135" s="51"/>
      <c r="T135" s="150"/>
      <c r="U135" s="51"/>
      <c r="V135" s="51"/>
      <c r="W135" s="67"/>
      <c r="X135" s="67"/>
      <c r="Y135" s="67"/>
      <c r="Z135" s="67"/>
      <c r="AA135" s="67"/>
      <c r="AB135" s="67"/>
      <c r="AC135" s="67"/>
      <c r="AD135" s="67"/>
      <c r="AE135" s="67"/>
      <c r="AF135" s="67"/>
      <c r="AG135" s="51"/>
      <c r="AH135" s="51"/>
      <c r="AI135" s="51"/>
      <c r="AJ135" s="167"/>
      <c r="AK135" s="156"/>
      <c r="AL135" s="146"/>
      <c r="AM135" s="51"/>
      <c r="AN135" s="2134"/>
      <c r="AO135" s="2134"/>
      <c r="AP135" s="2134"/>
      <c r="AQ135" s="2134"/>
      <c r="AR135" s="2134"/>
      <c r="AS135" s="2134"/>
      <c r="AT135" s="2134"/>
      <c r="AU135" s="2134"/>
      <c r="AV135" s="2135"/>
      <c r="AW135" s="2135"/>
      <c r="AX135" s="142"/>
      <c r="AY135" s="146"/>
      <c r="AZ135" s="146"/>
      <c r="BA135" s="146"/>
      <c r="BB135" s="172"/>
      <c r="BC135" s="51"/>
      <c r="BD135" s="2146"/>
      <c r="BE135" s="2146"/>
      <c r="BF135" s="2146"/>
      <c r="BG135" s="2146"/>
      <c r="BH135" s="2146"/>
      <c r="BI135" s="2146"/>
      <c r="BJ135" s="2146"/>
      <c r="BK135" s="2146"/>
      <c r="BL135" s="144"/>
      <c r="BM135" s="2146"/>
      <c r="BN135" s="2146"/>
      <c r="BO135" s="2146"/>
      <c r="BP135" s="2146"/>
      <c r="BQ135" s="2146"/>
      <c r="BR135" s="2146"/>
      <c r="BS135" s="2146"/>
      <c r="BT135" s="2146"/>
      <c r="BU135" s="2146"/>
      <c r="BV135" s="2146"/>
      <c r="BW135" s="2146"/>
      <c r="BX135" s="2146"/>
      <c r="BY135" s="2146"/>
      <c r="BZ135" s="2146"/>
      <c r="CA135" s="2146"/>
      <c r="CB135" s="2146"/>
      <c r="CC135" s="2146"/>
      <c r="CD135" s="2146"/>
      <c r="CE135" s="2146"/>
      <c r="CF135" s="2146"/>
      <c r="CG135" s="2146"/>
      <c r="CH135" s="2146"/>
      <c r="CI135" s="2146"/>
      <c r="CJ135" s="2146"/>
      <c r="CK135" s="2146"/>
      <c r="CL135" s="2146"/>
      <c r="CM135" s="2146"/>
      <c r="CN135" s="2146"/>
      <c r="CO135" s="2146"/>
      <c r="CP135" s="2146"/>
      <c r="CQ135" s="2146"/>
      <c r="CR135" s="2146"/>
      <c r="CS135" s="2146"/>
      <c r="CT135" s="2146"/>
      <c r="CU135" s="2146"/>
      <c r="CV135" s="2146"/>
      <c r="CW135" s="141"/>
      <c r="CX135" s="141"/>
      <c r="CY135" s="141"/>
      <c r="CZ135" s="141"/>
      <c r="DA135" s="141"/>
      <c r="DB135" s="141"/>
      <c r="DC135" s="141"/>
      <c r="DD135" s="141"/>
      <c r="DE135" s="141"/>
      <c r="DF135" s="53"/>
      <c r="DG135" s="53"/>
      <c r="DH135" s="53"/>
      <c r="DI135" s="53"/>
      <c r="DJ135" s="53"/>
      <c r="DK135" s="53"/>
      <c r="DL135" s="53"/>
      <c r="DM135" s="53"/>
      <c r="DN135" s="53"/>
      <c r="DO135" s="53"/>
      <c r="DP135" s="53"/>
      <c r="DQ135" s="53"/>
      <c r="DR135" s="53"/>
      <c r="DS135" s="53"/>
      <c r="DT135" s="53"/>
      <c r="DU135" s="53"/>
      <c r="DV135" s="53"/>
      <c r="DW135" s="53"/>
      <c r="DX135" s="53"/>
      <c r="DY135" s="53"/>
      <c r="DZ135" s="53"/>
      <c r="EA135" s="53"/>
      <c r="EB135" s="53"/>
      <c r="EC135" s="53"/>
      <c r="ED135" s="53"/>
      <c r="EE135" s="53"/>
      <c r="EF135" s="53"/>
      <c r="EG135" s="53"/>
      <c r="EH135" s="53"/>
      <c r="EI135" s="53"/>
      <c r="EJ135" s="53"/>
      <c r="EK135" s="53"/>
    </row>
    <row r="136" spans="8:193" ht="6.75" customHeight="1">
      <c r="H136" s="51"/>
      <c r="S136" s="51"/>
      <c r="T136" s="150"/>
      <c r="U136" s="51"/>
      <c r="V136" s="51"/>
      <c r="W136" s="67"/>
      <c r="X136" s="67"/>
      <c r="Y136" s="67"/>
      <c r="Z136" s="67"/>
      <c r="AA136" s="67"/>
      <c r="AB136" s="67"/>
      <c r="AC136" s="67"/>
      <c r="AD136" s="67"/>
      <c r="AE136" s="67"/>
      <c r="AF136" s="67"/>
      <c r="AG136" s="51"/>
      <c r="AH136" s="51"/>
      <c r="AI136" s="51"/>
      <c r="AJ136" s="167"/>
      <c r="AK136" s="150"/>
      <c r="AL136" s="51"/>
      <c r="AM136" s="51"/>
      <c r="AN136" s="2134"/>
      <c r="AO136" s="2134"/>
      <c r="AP136" s="2134"/>
      <c r="AQ136" s="2134"/>
      <c r="AR136" s="2134"/>
      <c r="AS136" s="2134"/>
      <c r="AT136" s="2134"/>
      <c r="AU136" s="2134"/>
      <c r="AV136" s="2135"/>
      <c r="AW136" s="2135"/>
      <c r="AX136" s="142"/>
      <c r="AY136" s="51"/>
      <c r="AZ136" s="51"/>
      <c r="BA136" s="51"/>
      <c r="BB136" s="167"/>
      <c r="BC136" s="51"/>
      <c r="BD136" s="2146"/>
      <c r="BE136" s="2146"/>
      <c r="BF136" s="2146"/>
      <c r="BG136" s="2146"/>
      <c r="BH136" s="2146"/>
      <c r="BI136" s="2146"/>
      <c r="BJ136" s="2146"/>
      <c r="BK136" s="2146"/>
      <c r="BL136" s="144"/>
      <c r="BM136" s="2146"/>
      <c r="BN136" s="2146"/>
      <c r="BO136" s="2146"/>
      <c r="BP136" s="2146"/>
      <c r="BQ136" s="2146"/>
      <c r="BR136" s="2146"/>
      <c r="BS136" s="2146"/>
      <c r="BT136" s="2146"/>
      <c r="BU136" s="2146"/>
      <c r="BV136" s="2146"/>
      <c r="BW136" s="2146"/>
      <c r="BX136" s="2146"/>
      <c r="BY136" s="2146"/>
      <c r="BZ136" s="2146"/>
      <c r="CA136" s="2146"/>
      <c r="CB136" s="2146"/>
      <c r="CC136" s="2146"/>
      <c r="CD136" s="2146"/>
      <c r="CE136" s="2146"/>
      <c r="CF136" s="2146"/>
      <c r="CG136" s="2146"/>
      <c r="CH136" s="2146"/>
      <c r="CI136" s="2146"/>
      <c r="CJ136" s="2146"/>
      <c r="CK136" s="2146"/>
      <c r="CL136" s="2146"/>
      <c r="CM136" s="2146"/>
      <c r="CN136" s="2146"/>
      <c r="CO136" s="2146"/>
      <c r="CP136" s="2146"/>
      <c r="CQ136" s="2146"/>
      <c r="CR136" s="2146"/>
      <c r="CS136" s="2146"/>
      <c r="CT136" s="2146"/>
      <c r="CU136" s="2146"/>
      <c r="CV136" s="2146"/>
      <c r="CW136" s="141"/>
      <c r="CX136" s="141"/>
      <c r="CY136" s="141"/>
      <c r="CZ136" s="141"/>
      <c r="DA136" s="141"/>
      <c r="DB136" s="141"/>
      <c r="DC136" s="141"/>
      <c r="DD136" s="141"/>
      <c r="DE136" s="141"/>
      <c r="DF136" s="53"/>
      <c r="DG136" s="53"/>
      <c r="DH136" s="53"/>
      <c r="DI136" s="53"/>
      <c r="DJ136" s="53"/>
      <c r="DK136" s="53"/>
      <c r="DL136" s="53"/>
      <c r="DM136" s="53"/>
      <c r="DN136" s="53"/>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row>
    <row r="137" spans="8:193" ht="6.75" customHeight="1">
      <c r="H137" s="51"/>
      <c r="S137" s="51"/>
      <c r="T137" s="150"/>
      <c r="U137" s="51"/>
      <c r="W137" s="137"/>
      <c r="X137" s="137"/>
      <c r="Y137" s="137"/>
      <c r="Z137" s="137"/>
      <c r="AA137" s="137"/>
      <c r="AB137" s="137"/>
      <c r="AC137" s="137"/>
      <c r="AD137" s="137"/>
      <c r="AE137" s="137"/>
      <c r="AF137" s="51"/>
      <c r="AG137" s="51"/>
      <c r="AH137" s="51"/>
      <c r="AI137" s="51"/>
      <c r="AJ137" s="173"/>
      <c r="AK137" s="150"/>
      <c r="AL137" s="51"/>
      <c r="AM137" s="51"/>
      <c r="AN137" s="138"/>
      <c r="AO137" s="138"/>
      <c r="AP137" s="138"/>
      <c r="AQ137" s="138"/>
      <c r="AR137" s="138"/>
      <c r="AS137" s="138"/>
      <c r="AT137" s="138"/>
      <c r="AU137" s="51"/>
      <c r="AV137" s="51"/>
      <c r="AW137" s="51"/>
      <c r="AX137" s="51"/>
      <c r="AY137" s="51"/>
      <c r="AZ137" s="51"/>
      <c r="BA137" s="51"/>
      <c r="BB137" s="165"/>
      <c r="BC137" s="51"/>
      <c r="BD137" s="2124" t="s">
        <v>
540</v>
      </c>
      <c r="BE137" s="2126"/>
      <c r="BF137" s="2126"/>
      <c r="BG137" s="2126"/>
      <c r="BH137" s="2126"/>
      <c r="BI137" s="2126"/>
      <c r="BJ137" s="2126"/>
      <c r="BK137" s="2126"/>
      <c r="BL137" s="2126"/>
      <c r="BM137" s="2126"/>
      <c r="BN137" s="2126"/>
      <c r="BO137" s="2126"/>
      <c r="BP137" s="2126"/>
      <c r="BQ137" s="2126"/>
      <c r="BR137" s="2126"/>
      <c r="BS137" s="2126"/>
      <c r="BT137" s="2126"/>
      <c r="BU137" s="2126"/>
      <c r="BV137" s="2126"/>
      <c r="BW137" s="2126"/>
      <c r="BX137" s="2126"/>
      <c r="BY137" s="2126"/>
      <c r="BZ137" s="2126"/>
      <c r="CA137" s="2126"/>
      <c r="CB137" s="2126"/>
      <c r="CC137" s="2126"/>
      <c r="CD137" s="2126"/>
      <c r="CE137" s="2126"/>
      <c r="CF137" s="2126"/>
      <c r="CG137" s="2126"/>
      <c r="CH137" s="2126"/>
      <c r="CI137" s="2126"/>
      <c r="CJ137" s="2126"/>
      <c r="CK137" s="2126"/>
      <c r="CL137" s="2126"/>
      <c r="CM137" s="2126"/>
      <c r="CN137" s="2126"/>
      <c r="CO137" s="2126"/>
      <c r="CP137" s="2126"/>
      <c r="CQ137" s="2126"/>
      <c r="CR137" s="2126"/>
      <c r="CS137" s="2126"/>
      <c r="CT137" s="2126"/>
      <c r="CU137" s="2126"/>
      <c r="CV137" s="2126"/>
      <c r="CW137" s="2126"/>
      <c r="CX137" s="2126"/>
      <c r="CY137" s="2126"/>
      <c r="CZ137" s="2126"/>
      <c r="DA137" s="2126"/>
      <c r="DB137" s="2126"/>
      <c r="DC137" s="137"/>
      <c r="DD137" s="137"/>
      <c r="DE137" s="137"/>
      <c r="DF137" s="53"/>
      <c r="DG137" s="53"/>
      <c r="DH137" s="53"/>
      <c r="DI137" s="53"/>
      <c r="DJ137" s="53"/>
      <c r="DK137" s="53"/>
      <c r="DL137" s="53"/>
      <c r="DM137" s="53"/>
      <c r="DN137" s="53"/>
      <c r="DO137" s="53"/>
      <c r="DP137" s="53"/>
      <c r="DQ137" s="53"/>
      <c r="DR137" s="53"/>
      <c r="DS137" s="53"/>
      <c r="DT137" s="53"/>
      <c r="DU137" s="53"/>
      <c r="DV137" s="53"/>
      <c r="DW137" s="53"/>
      <c r="DX137" s="53"/>
      <c r="DY137" s="53"/>
      <c r="DZ137" s="53"/>
      <c r="EA137" s="53"/>
      <c r="EB137" s="53"/>
      <c r="EC137" s="53"/>
      <c r="ED137" s="53"/>
      <c r="EE137" s="53"/>
      <c r="EF137" s="53"/>
      <c r="EG137" s="53"/>
      <c r="EH137" s="53"/>
      <c r="EI137" s="53"/>
      <c r="EJ137" s="53"/>
      <c r="EK137" s="53"/>
      <c r="EL137" s="53"/>
      <c r="EM137" s="53"/>
      <c r="EN137" s="53"/>
      <c r="EO137" s="53"/>
      <c r="EP137" s="53"/>
      <c r="EQ137" s="53"/>
      <c r="ER137" s="53"/>
      <c r="ES137" s="53"/>
      <c r="ET137" s="53"/>
      <c r="EU137" s="53"/>
      <c r="EV137" s="53"/>
      <c r="EW137" s="53"/>
      <c r="EX137" s="53"/>
      <c r="EY137" s="53"/>
      <c r="EZ137" s="53"/>
      <c r="FA137" s="53"/>
      <c r="FB137" s="53"/>
      <c r="FC137" s="53"/>
      <c r="FD137" s="53"/>
      <c r="FE137" s="53"/>
      <c r="FF137" s="53"/>
      <c r="FG137" s="53"/>
      <c r="FH137" s="53"/>
      <c r="FI137" s="53"/>
      <c r="FJ137" s="53"/>
      <c r="FK137" s="53"/>
      <c r="FL137" s="53"/>
      <c r="FM137" s="53"/>
      <c r="FN137" s="53"/>
      <c r="FO137" s="53"/>
      <c r="FP137" s="53"/>
      <c r="FQ137" s="53"/>
      <c r="FR137" s="53"/>
      <c r="FS137" s="53"/>
      <c r="FT137" s="53"/>
      <c r="FU137" s="53"/>
      <c r="FV137" s="53"/>
      <c r="FW137" s="53"/>
      <c r="FX137" s="53"/>
      <c r="FY137" s="53"/>
      <c r="FZ137" s="53"/>
      <c r="GA137" s="53"/>
      <c r="GB137" s="53"/>
      <c r="GC137" s="53"/>
      <c r="GD137" s="53"/>
      <c r="GE137" s="53"/>
      <c r="GF137" s="53"/>
      <c r="GG137" s="53"/>
      <c r="GH137" s="53"/>
      <c r="GI137" s="53"/>
      <c r="GJ137" s="53"/>
      <c r="GK137" s="53"/>
    </row>
    <row r="138" spans="8:193" ht="6.75" customHeight="1">
      <c r="H138" s="51"/>
      <c r="S138" s="51"/>
      <c r="T138" s="150"/>
      <c r="U138" s="51"/>
      <c r="W138" s="137"/>
      <c r="X138" s="137"/>
      <c r="Y138" s="137"/>
      <c r="Z138" s="137"/>
      <c r="AA138" s="137"/>
      <c r="AB138" s="137"/>
      <c r="AC138" s="137"/>
      <c r="AD138" s="137"/>
      <c r="AE138" s="137"/>
      <c r="AF138" s="51"/>
      <c r="AG138" s="51"/>
      <c r="AH138" s="51"/>
      <c r="AI138" s="51"/>
      <c r="AJ138" s="173"/>
      <c r="AK138" s="150"/>
      <c r="AL138" s="51"/>
      <c r="AM138" s="51"/>
      <c r="AN138" s="138"/>
      <c r="AO138" s="138"/>
      <c r="AP138" s="138"/>
      <c r="AQ138" s="138"/>
      <c r="AR138" s="138"/>
      <c r="AS138" s="138"/>
      <c r="AT138" s="138"/>
      <c r="AU138" s="51"/>
      <c r="AV138" s="51"/>
      <c r="AW138" s="51"/>
      <c r="AX138" s="51"/>
      <c r="AY138" s="51"/>
      <c r="AZ138" s="51"/>
      <c r="BA138" s="51"/>
      <c r="BB138" s="51"/>
      <c r="BC138" s="51"/>
      <c r="BD138" s="2126"/>
      <c r="BE138" s="2126"/>
      <c r="BF138" s="2126"/>
      <c r="BG138" s="2126"/>
      <c r="BH138" s="2126"/>
      <c r="BI138" s="2126"/>
      <c r="BJ138" s="2126"/>
      <c r="BK138" s="2126"/>
      <c r="BL138" s="2126"/>
      <c r="BM138" s="2126"/>
      <c r="BN138" s="2126"/>
      <c r="BO138" s="2126"/>
      <c r="BP138" s="2126"/>
      <c r="BQ138" s="2126"/>
      <c r="BR138" s="2126"/>
      <c r="BS138" s="2126"/>
      <c r="BT138" s="2126"/>
      <c r="BU138" s="2126"/>
      <c r="BV138" s="2126"/>
      <c r="BW138" s="2126"/>
      <c r="BX138" s="2126"/>
      <c r="BY138" s="2126"/>
      <c r="BZ138" s="2126"/>
      <c r="CA138" s="2126"/>
      <c r="CB138" s="2126"/>
      <c r="CC138" s="2126"/>
      <c r="CD138" s="2126"/>
      <c r="CE138" s="2126"/>
      <c r="CF138" s="2126"/>
      <c r="CG138" s="2126"/>
      <c r="CH138" s="2126"/>
      <c r="CI138" s="2126"/>
      <c r="CJ138" s="2126"/>
      <c r="CK138" s="2126"/>
      <c r="CL138" s="2126"/>
      <c r="CM138" s="2126"/>
      <c r="CN138" s="2126"/>
      <c r="CO138" s="2126"/>
      <c r="CP138" s="2126"/>
      <c r="CQ138" s="2126"/>
      <c r="CR138" s="2126"/>
      <c r="CS138" s="2126"/>
      <c r="CT138" s="2126"/>
      <c r="CU138" s="2126"/>
      <c r="CV138" s="2126"/>
      <c r="CW138" s="2126"/>
      <c r="CX138" s="2126"/>
      <c r="CY138" s="2126"/>
      <c r="CZ138" s="2126"/>
      <c r="DA138" s="2126"/>
      <c r="DB138" s="2126"/>
      <c r="DC138" s="137"/>
      <c r="DD138" s="137"/>
      <c r="DE138" s="137"/>
      <c r="DF138" s="53"/>
      <c r="DG138" s="53"/>
      <c r="DH138" s="53"/>
      <c r="DI138" s="53"/>
      <c r="DJ138" s="53"/>
      <c r="DK138" s="53"/>
      <c r="DL138" s="53"/>
      <c r="DM138" s="53"/>
      <c r="DN138" s="53"/>
      <c r="DO138" s="53"/>
      <c r="DP138" s="53"/>
      <c r="DQ138" s="53"/>
      <c r="DR138" s="53"/>
      <c r="DS138" s="53"/>
      <c r="DT138" s="53"/>
      <c r="DU138" s="53"/>
      <c r="DV138" s="53"/>
      <c r="DW138" s="53"/>
      <c r="DX138" s="53"/>
      <c r="DY138" s="53"/>
      <c r="DZ138" s="53"/>
      <c r="EA138" s="53"/>
      <c r="EB138" s="53"/>
      <c r="EC138" s="53"/>
      <c r="ED138" s="53"/>
      <c r="EE138" s="53"/>
      <c r="EF138" s="53"/>
      <c r="EG138" s="53"/>
      <c r="EH138" s="53"/>
      <c r="EI138" s="53"/>
      <c r="EJ138" s="53"/>
      <c r="EK138" s="53"/>
      <c r="EL138" s="53"/>
      <c r="EM138" s="53"/>
      <c r="EN138" s="53"/>
      <c r="EO138" s="53"/>
      <c r="EP138" s="53"/>
      <c r="EQ138" s="53"/>
      <c r="ER138" s="53"/>
      <c r="ES138" s="53"/>
      <c r="ET138" s="53"/>
      <c r="EU138" s="53"/>
      <c r="EV138" s="53"/>
      <c r="EW138" s="53"/>
      <c r="EX138" s="53"/>
      <c r="EY138" s="53"/>
      <c r="EZ138" s="53"/>
      <c r="FA138" s="53"/>
      <c r="FB138" s="53"/>
      <c r="FC138" s="53"/>
      <c r="FD138" s="53"/>
      <c r="FE138" s="53"/>
      <c r="FF138" s="53"/>
      <c r="FG138" s="53"/>
      <c r="FH138" s="53"/>
      <c r="FI138" s="53"/>
      <c r="FJ138" s="53"/>
      <c r="FK138" s="53"/>
      <c r="FL138" s="53"/>
      <c r="FM138" s="53"/>
      <c r="FN138" s="53"/>
      <c r="FO138" s="53"/>
      <c r="FP138" s="53"/>
      <c r="FQ138" s="53"/>
      <c r="FR138" s="53"/>
      <c r="FS138" s="53"/>
      <c r="FT138" s="53"/>
      <c r="FU138" s="53"/>
      <c r="FV138" s="53"/>
      <c r="FW138" s="53"/>
      <c r="FX138" s="53"/>
      <c r="FY138" s="53"/>
      <c r="FZ138" s="53"/>
      <c r="GA138" s="53"/>
      <c r="GB138" s="53"/>
      <c r="GC138" s="53"/>
      <c r="GD138" s="53"/>
      <c r="GE138" s="53"/>
      <c r="GF138" s="53"/>
      <c r="GG138" s="53"/>
      <c r="GH138" s="53"/>
      <c r="GI138" s="53"/>
      <c r="GJ138" s="53"/>
      <c r="GK138" s="53"/>
    </row>
    <row r="139" spans="8:193" ht="6.75" customHeight="1">
      <c r="H139" s="51"/>
      <c r="S139" s="51"/>
      <c r="T139" s="150"/>
      <c r="U139" s="51"/>
      <c r="W139" s="137"/>
      <c r="X139" s="137"/>
      <c r="Y139" s="137"/>
      <c r="Z139" s="137"/>
      <c r="AA139" s="137"/>
      <c r="AB139" s="137"/>
      <c r="AC139" s="137"/>
      <c r="AD139" s="137"/>
      <c r="AE139" s="137"/>
      <c r="AF139" s="51"/>
      <c r="AG139" s="51"/>
      <c r="AH139" s="51"/>
      <c r="AI139" s="51"/>
      <c r="AJ139" s="173"/>
      <c r="AK139" s="150"/>
      <c r="AL139" s="51"/>
      <c r="AM139" s="51"/>
      <c r="AN139" s="138"/>
      <c r="AO139" s="138"/>
      <c r="AP139" s="138"/>
      <c r="AQ139" s="138"/>
      <c r="AR139" s="138"/>
      <c r="AS139" s="138"/>
      <c r="AT139" s="138"/>
      <c r="AU139" s="51"/>
      <c r="AV139" s="51"/>
      <c r="AW139" s="51"/>
      <c r="AX139" s="51"/>
      <c r="AY139" s="51"/>
      <c r="AZ139" s="51"/>
      <c r="BA139" s="51"/>
      <c r="BB139" s="51"/>
      <c r="BC139" s="51"/>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139"/>
      <c r="BY139" s="139"/>
      <c r="BZ139" s="139"/>
      <c r="CA139" s="139"/>
      <c r="CB139" s="139"/>
      <c r="CC139" s="139"/>
      <c r="CD139" s="139"/>
      <c r="CE139" s="139"/>
      <c r="CF139" s="139"/>
      <c r="CG139" s="139"/>
      <c r="CH139" s="139"/>
      <c r="CI139" s="139"/>
      <c r="CJ139" s="139"/>
      <c r="CK139" s="139"/>
      <c r="CL139" s="139"/>
      <c r="CM139" s="139"/>
      <c r="CN139" s="139"/>
      <c r="CO139" s="139"/>
      <c r="CP139" s="139"/>
      <c r="CQ139" s="139"/>
      <c r="CR139" s="139"/>
      <c r="CS139" s="139"/>
      <c r="CT139" s="139"/>
      <c r="CU139" s="139"/>
      <c r="CV139" s="139"/>
      <c r="CW139" s="139"/>
      <c r="CX139" s="139"/>
      <c r="CY139" s="139"/>
      <c r="CZ139" s="139"/>
      <c r="DA139" s="139"/>
      <c r="DB139" s="139"/>
      <c r="DC139" s="137"/>
      <c r="DD139" s="137"/>
      <c r="DE139" s="137"/>
      <c r="DF139" s="53"/>
      <c r="DG139" s="53"/>
      <c r="DH139" s="53"/>
      <c r="DI139" s="53"/>
      <c r="DJ139" s="53"/>
      <c r="DK139" s="53"/>
      <c r="DL139" s="53"/>
      <c r="DM139" s="53"/>
      <c r="DN139" s="53"/>
      <c r="DO139" s="53"/>
      <c r="DP139" s="53"/>
      <c r="DQ139" s="53"/>
      <c r="DR139" s="53"/>
      <c r="DS139" s="53"/>
      <c r="DT139" s="53"/>
      <c r="DU139" s="53"/>
      <c r="DV139" s="53"/>
      <c r="DW139" s="53"/>
      <c r="DX139" s="53"/>
      <c r="DY139" s="53"/>
      <c r="DZ139" s="53"/>
      <c r="EA139" s="53"/>
      <c r="EB139" s="53"/>
      <c r="EC139" s="53"/>
      <c r="ED139" s="53"/>
      <c r="EE139" s="53"/>
      <c r="EF139" s="53"/>
      <c r="EG139" s="53"/>
      <c r="EH139" s="53"/>
      <c r="EI139" s="53"/>
      <c r="EJ139" s="53"/>
      <c r="EK139" s="53"/>
      <c r="EL139" s="53"/>
      <c r="EM139" s="53"/>
      <c r="EN139" s="53"/>
      <c r="EO139" s="53"/>
      <c r="EP139" s="53"/>
      <c r="EQ139" s="53"/>
      <c r="ER139" s="53"/>
      <c r="ES139" s="53"/>
      <c r="ET139" s="53"/>
      <c r="EU139" s="53"/>
      <c r="EV139" s="53"/>
      <c r="EW139" s="53"/>
      <c r="EX139" s="53"/>
      <c r="EY139" s="53"/>
      <c r="EZ139" s="53"/>
      <c r="FA139" s="53"/>
      <c r="FB139" s="53"/>
      <c r="FC139" s="53"/>
      <c r="FD139" s="53"/>
      <c r="FE139" s="53"/>
      <c r="FF139" s="53"/>
      <c r="FG139" s="53"/>
      <c r="FH139" s="53"/>
      <c r="FI139" s="53"/>
      <c r="FJ139" s="53"/>
      <c r="FK139" s="53"/>
      <c r="FL139" s="53"/>
      <c r="FM139" s="53"/>
      <c r="FN139" s="53"/>
      <c r="FO139" s="53"/>
      <c r="FP139" s="53"/>
      <c r="FQ139" s="53"/>
      <c r="FR139" s="53"/>
      <c r="FS139" s="53"/>
      <c r="FT139" s="53"/>
      <c r="FU139" s="53"/>
      <c r="FV139" s="53"/>
      <c r="FW139" s="53"/>
      <c r="FX139" s="53"/>
      <c r="FY139" s="53"/>
      <c r="FZ139" s="53"/>
      <c r="GA139" s="53"/>
      <c r="GB139" s="53"/>
      <c r="GC139" s="53"/>
      <c r="GD139" s="53"/>
      <c r="GE139" s="53"/>
      <c r="GF139" s="53"/>
      <c r="GG139" s="53"/>
      <c r="GH139" s="53"/>
      <c r="GI139" s="53"/>
      <c r="GJ139" s="53"/>
      <c r="GK139" s="53"/>
    </row>
    <row r="140" spans="8:193" ht="6.75" customHeight="1">
      <c r="H140" s="51"/>
      <c r="S140" s="51"/>
      <c r="T140" s="150"/>
      <c r="U140" s="51"/>
      <c r="W140" s="137"/>
      <c r="X140" s="137"/>
      <c r="Y140" s="137"/>
      <c r="Z140" s="137"/>
      <c r="AA140" s="137"/>
      <c r="AB140" s="137"/>
      <c r="AC140" s="137"/>
      <c r="AD140" s="137"/>
      <c r="AE140" s="137"/>
      <c r="AF140" s="51"/>
      <c r="AG140" s="51"/>
      <c r="AH140" s="51"/>
      <c r="AI140" s="51"/>
      <c r="AJ140" s="173"/>
      <c r="AK140" s="150"/>
      <c r="AL140" s="51"/>
      <c r="AM140" s="51"/>
      <c r="AN140" s="2131" t="s">
        <v>
371</v>
      </c>
      <c r="AO140" s="2131"/>
      <c r="AP140" s="2131"/>
      <c r="AQ140" s="2131"/>
      <c r="AR140" s="2131"/>
      <c r="AS140" s="2131"/>
      <c r="AT140" s="2131"/>
      <c r="AU140" s="2131"/>
      <c r="AV140" s="2131"/>
      <c r="AW140" s="2131"/>
      <c r="AX140" s="2131"/>
      <c r="AY140" s="2131"/>
      <c r="AZ140" s="2131"/>
      <c r="BA140" s="2131"/>
      <c r="BB140" s="2131"/>
      <c r="BC140" s="2131"/>
      <c r="BD140" s="2131"/>
      <c r="BE140" s="2131"/>
      <c r="BF140" s="2131"/>
      <c r="BG140" s="2131"/>
      <c r="BH140" s="2131"/>
      <c r="BI140" s="2131"/>
      <c r="BJ140" s="2131"/>
      <c r="BK140" s="2131"/>
      <c r="BL140" s="2131"/>
      <c r="BM140" s="139"/>
      <c r="BN140" s="139"/>
      <c r="BO140" s="139"/>
      <c r="BP140" s="139"/>
      <c r="BQ140" s="139"/>
      <c r="BR140" s="139"/>
      <c r="BS140" s="139"/>
      <c r="BT140" s="139"/>
      <c r="BU140" s="139"/>
      <c r="BV140" s="139"/>
      <c r="BW140" s="139"/>
      <c r="BX140" s="139"/>
      <c r="BY140" s="139"/>
      <c r="BZ140" s="139"/>
      <c r="CA140" s="139"/>
      <c r="CB140" s="139"/>
      <c r="CC140" s="139"/>
      <c r="CD140" s="139"/>
      <c r="CE140" s="139"/>
      <c r="CF140" s="139"/>
      <c r="CG140" s="139"/>
      <c r="CH140" s="139"/>
      <c r="CI140" s="139"/>
      <c r="CJ140" s="139"/>
      <c r="CK140" s="139"/>
      <c r="CL140" s="139"/>
      <c r="CM140" s="139"/>
      <c r="CN140" s="139"/>
      <c r="CO140" s="139"/>
      <c r="CP140" s="139"/>
      <c r="CQ140" s="139"/>
      <c r="CR140" s="139"/>
      <c r="CS140" s="139"/>
      <c r="CT140" s="139"/>
      <c r="CU140" s="139"/>
      <c r="CV140" s="139"/>
      <c r="CW140" s="139"/>
      <c r="CX140" s="139"/>
      <c r="CY140" s="139"/>
      <c r="CZ140" s="139"/>
      <c r="DA140" s="139"/>
      <c r="DB140" s="139"/>
      <c r="DC140" s="137"/>
      <c r="DD140" s="137"/>
      <c r="DE140" s="137"/>
      <c r="DF140" s="53"/>
      <c r="DG140" s="53"/>
      <c r="DH140" s="53"/>
      <c r="DI140" s="53"/>
      <c r="DJ140" s="53"/>
      <c r="DK140" s="53"/>
      <c r="DL140" s="53"/>
      <c r="DM140" s="53"/>
      <c r="DN140" s="53"/>
      <c r="DO140" s="53"/>
      <c r="DP140" s="53"/>
      <c r="DQ140" s="53"/>
      <c r="DR140" s="53"/>
      <c r="DS140" s="53"/>
      <c r="DT140" s="53"/>
      <c r="DU140" s="53"/>
      <c r="DV140" s="53"/>
      <c r="DW140" s="53"/>
      <c r="DX140" s="53"/>
      <c r="DY140" s="53"/>
      <c r="DZ140" s="53"/>
      <c r="EA140" s="53"/>
      <c r="EB140" s="53"/>
      <c r="EC140" s="53"/>
      <c r="ED140" s="53"/>
      <c r="EE140" s="53"/>
      <c r="EF140" s="53"/>
      <c r="EG140" s="53"/>
      <c r="EH140" s="53"/>
      <c r="EI140" s="53"/>
      <c r="EJ140" s="53"/>
      <c r="EK140" s="53"/>
      <c r="EL140" s="53"/>
      <c r="EM140" s="53"/>
      <c r="EN140" s="53"/>
      <c r="EO140" s="53"/>
      <c r="EP140" s="53"/>
      <c r="EQ140" s="53"/>
      <c r="ER140" s="53"/>
      <c r="ES140" s="53"/>
      <c r="ET140" s="53"/>
      <c r="EU140" s="53"/>
      <c r="EV140" s="53"/>
      <c r="EW140" s="53"/>
      <c r="EX140" s="53"/>
      <c r="EY140" s="53"/>
      <c r="EZ140" s="53"/>
      <c r="FA140" s="53"/>
      <c r="FB140" s="53"/>
      <c r="FC140" s="53"/>
      <c r="FD140" s="53"/>
      <c r="FE140" s="53"/>
      <c r="FF140" s="53"/>
      <c r="FG140" s="53"/>
      <c r="FH140" s="53"/>
      <c r="FI140" s="53"/>
      <c r="FJ140" s="53"/>
      <c r="FK140" s="53"/>
      <c r="FL140" s="53"/>
      <c r="FM140" s="53"/>
      <c r="FN140" s="53"/>
      <c r="FO140" s="53"/>
      <c r="FP140" s="53"/>
      <c r="FQ140" s="53"/>
      <c r="FR140" s="53"/>
      <c r="FS140" s="53"/>
      <c r="FT140" s="53"/>
      <c r="FU140" s="53"/>
      <c r="FV140" s="53"/>
      <c r="FW140" s="53"/>
      <c r="FX140" s="53"/>
      <c r="FY140" s="53"/>
      <c r="FZ140" s="53"/>
      <c r="GA140" s="53"/>
      <c r="GB140" s="53"/>
      <c r="GC140" s="53"/>
      <c r="GD140" s="53"/>
      <c r="GE140" s="53"/>
      <c r="GF140" s="53"/>
      <c r="GG140" s="53"/>
      <c r="GH140" s="53"/>
      <c r="GI140" s="53"/>
      <c r="GJ140" s="53"/>
      <c r="GK140" s="53"/>
    </row>
    <row r="141" spans="8:193" ht="6.75" customHeight="1">
      <c r="H141" s="51"/>
      <c r="S141" s="51"/>
      <c r="T141" s="150"/>
      <c r="U141" s="51"/>
      <c r="W141" s="137"/>
      <c r="X141" s="137"/>
      <c r="Y141" s="137"/>
      <c r="Z141" s="137"/>
      <c r="AA141" s="137"/>
      <c r="AB141" s="137"/>
      <c r="AC141" s="137"/>
      <c r="AD141" s="137"/>
      <c r="AE141" s="137"/>
      <c r="AF141" s="51"/>
      <c r="AG141" s="51"/>
      <c r="AH141" s="51"/>
      <c r="AI141" s="51"/>
      <c r="AJ141" s="173"/>
      <c r="AK141" s="151"/>
      <c r="AL141" s="149"/>
      <c r="AM141" s="51"/>
      <c r="AN141" s="2131"/>
      <c r="AO141" s="2131"/>
      <c r="AP141" s="2131"/>
      <c r="AQ141" s="2131"/>
      <c r="AR141" s="2131"/>
      <c r="AS141" s="2131"/>
      <c r="AT141" s="2131"/>
      <c r="AU141" s="2131"/>
      <c r="AV141" s="2131"/>
      <c r="AW141" s="2131"/>
      <c r="AX141" s="2131"/>
      <c r="AY141" s="2131"/>
      <c r="AZ141" s="2131"/>
      <c r="BA141" s="2131"/>
      <c r="BB141" s="2131"/>
      <c r="BC141" s="2131"/>
      <c r="BD141" s="2131"/>
      <c r="BE141" s="2131"/>
      <c r="BF141" s="2131"/>
      <c r="BG141" s="2131"/>
      <c r="BH141" s="2131"/>
      <c r="BI141" s="2131"/>
      <c r="BJ141" s="2131"/>
      <c r="BK141" s="2131"/>
      <c r="BL141" s="2131"/>
      <c r="BM141" s="139"/>
      <c r="BN141" s="139"/>
      <c r="BO141" s="139"/>
      <c r="BP141" s="139"/>
      <c r="BQ141" s="139"/>
      <c r="BR141" s="139"/>
      <c r="BS141" s="139"/>
      <c r="BT141" s="139"/>
      <c r="BU141" s="139"/>
      <c r="BV141" s="139"/>
      <c r="BW141" s="139"/>
      <c r="BX141" s="139"/>
      <c r="BY141" s="139"/>
      <c r="BZ141" s="139"/>
      <c r="CA141" s="139"/>
      <c r="CB141" s="139"/>
      <c r="CC141" s="139"/>
      <c r="CD141" s="139"/>
      <c r="CE141" s="139"/>
      <c r="CF141" s="139"/>
      <c r="CG141" s="139"/>
      <c r="CH141" s="139"/>
      <c r="CI141" s="139"/>
      <c r="CJ141" s="139"/>
      <c r="CK141" s="139"/>
      <c r="CL141" s="139"/>
      <c r="CM141" s="139"/>
      <c r="CN141" s="139"/>
      <c r="CO141" s="139"/>
      <c r="CP141" s="139"/>
      <c r="CQ141" s="139"/>
      <c r="CR141" s="139"/>
      <c r="CS141" s="139"/>
      <c r="CT141" s="139"/>
      <c r="CU141" s="139"/>
      <c r="CV141" s="139"/>
      <c r="CW141" s="139"/>
      <c r="CX141" s="139"/>
      <c r="CY141" s="139"/>
      <c r="CZ141" s="139"/>
      <c r="DA141" s="139"/>
      <c r="DB141" s="139"/>
      <c r="DC141" s="137"/>
      <c r="DD141" s="137"/>
      <c r="DE141" s="137"/>
      <c r="DF141" s="52"/>
      <c r="DG141" s="52"/>
      <c r="DH141" s="52"/>
      <c r="DI141" s="52"/>
      <c r="DJ141" s="52"/>
      <c r="DK141" s="52"/>
      <c r="DL141" s="52"/>
      <c r="DM141" s="52"/>
      <c r="DN141" s="52"/>
      <c r="DO141" s="52"/>
      <c r="DP141" s="52"/>
      <c r="DQ141" s="52"/>
      <c r="DR141" s="52"/>
      <c r="DS141" s="52"/>
      <c r="DT141" s="52"/>
      <c r="DU141" s="51"/>
      <c r="DV141" s="51"/>
      <c r="DW141" s="51"/>
    </row>
    <row r="142" spans="8:193" ht="6.75" customHeight="1">
      <c r="H142" s="51"/>
      <c r="S142" s="51"/>
      <c r="T142" s="150"/>
      <c r="AF142" s="66"/>
      <c r="AG142" s="51"/>
      <c r="AH142" s="51"/>
      <c r="AI142" s="51"/>
      <c r="AJ142" s="173"/>
      <c r="AK142" s="150"/>
      <c r="AL142" s="51"/>
      <c r="AM142" s="51"/>
      <c r="AN142" s="138"/>
      <c r="AO142" s="138"/>
      <c r="AP142" s="138"/>
      <c r="AQ142" s="138"/>
      <c r="AR142" s="138"/>
      <c r="AS142" s="138"/>
      <c r="AT142" s="138"/>
      <c r="AU142" s="138"/>
      <c r="AV142" s="138"/>
      <c r="AW142" s="51"/>
      <c r="AX142" s="51"/>
      <c r="AY142" s="51"/>
      <c r="AZ142" s="51"/>
      <c r="BA142" s="51"/>
      <c r="BB142" s="51"/>
      <c r="BC142" s="51"/>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c r="CU142" s="138"/>
      <c r="CV142" s="138"/>
      <c r="CW142" s="138"/>
      <c r="CX142" s="138"/>
      <c r="CY142" s="138"/>
      <c r="CZ142" s="138"/>
      <c r="DA142" s="138"/>
      <c r="DB142" s="138"/>
      <c r="DC142" s="138"/>
      <c r="DD142" s="138"/>
      <c r="DE142" s="138"/>
      <c r="DF142" s="52"/>
      <c r="DG142" s="52"/>
      <c r="DH142" s="52"/>
      <c r="DI142" s="52"/>
      <c r="DJ142" s="52"/>
      <c r="DK142" s="52"/>
      <c r="DL142" s="52"/>
      <c r="DM142" s="52"/>
      <c r="DN142" s="52"/>
      <c r="DO142" s="52"/>
      <c r="DP142" s="52"/>
      <c r="DQ142" s="52"/>
      <c r="DR142" s="52"/>
      <c r="DS142" s="52"/>
      <c r="DT142" s="52"/>
      <c r="DU142" s="52"/>
      <c r="DV142" s="52"/>
      <c r="DW142" s="52"/>
      <c r="DX142" s="53"/>
      <c r="DY142" s="53"/>
      <c r="DZ142" s="53"/>
      <c r="EA142" s="53"/>
      <c r="EB142" s="53"/>
      <c r="EC142" s="53"/>
      <c r="ED142" s="53"/>
      <c r="EE142" s="53"/>
      <c r="EF142" s="53"/>
      <c r="EG142" s="53"/>
      <c r="EH142" s="53"/>
      <c r="EI142" s="53"/>
      <c r="EJ142" s="53"/>
      <c r="EK142" s="53"/>
      <c r="EL142" s="53"/>
      <c r="EM142" s="53"/>
      <c r="EN142" s="53"/>
      <c r="EO142" s="53"/>
      <c r="EP142" s="53"/>
      <c r="EQ142" s="53"/>
      <c r="ER142" s="53"/>
      <c r="ES142" s="53"/>
      <c r="ET142" s="53"/>
      <c r="EU142" s="53"/>
      <c r="EV142" s="53"/>
      <c r="EW142" s="53"/>
      <c r="EX142" s="53"/>
      <c r="EY142" s="53"/>
      <c r="EZ142" s="53"/>
      <c r="FA142" s="53"/>
      <c r="FB142" s="53"/>
      <c r="FC142" s="53"/>
      <c r="FD142" s="53"/>
      <c r="FE142" s="53"/>
      <c r="FF142" s="53"/>
      <c r="FG142" s="53"/>
      <c r="FH142" s="53"/>
      <c r="FI142" s="53"/>
      <c r="FJ142" s="53"/>
      <c r="FK142" s="53"/>
      <c r="FL142" s="53"/>
      <c r="FM142" s="53"/>
      <c r="FN142" s="53"/>
      <c r="FO142" s="53"/>
      <c r="FP142" s="53"/>
      <c r="FQ142" s="53"/>
      <c r="FR142" s="53"/>
      <c r="FS142" s="53"/>
      <c r="FT142" s="53"/>
    </row>
    <row r="143" spans="8:193" ht="6.75" customHeight="1">
      <c r="H143" s="51"/>
      <c r="S143" s="51"/>
      <c r="T143" s="150"/>
      <c r="AF143" s="66"/>
      <c r="AG143" s="51"/>
      <c r="AH143" s="51"/>
      <c r="AI143" s="51"/>
      <c r="AJ143" s="173"/>
      <c r="AK143" s="156"/>
      <c r="AL143" s="146"/>
      <c r="AM143" s="51"/>
      <c r="AN143" s="2124" t="s">
        <v>
370</v>
      </c>
      <c r="AO143" s="2124"/>
      <c r="AP143" s="2124"/>
      <c r="AQ143" s="2124"/>
      <c r="AR143" s="2124"/>
      <c r="AS143" s="2124"/>
      <c r="AT143" s="2124"/>
      <c r="AU143" s="2124"/>
      <c r="AV143" s="2121"/>
      <c r="AW143" s="2121"/>
      <c r="AX143" s="2121"/>
      <c r="AY143" s="2121"/>
      <c r="AZ143" s="2121"/>
      <c r="BA143" s="51"/>
      <c r="BB143" s="51"/>
      <c r="BC143" s="51"/>
      <c r="BD143" s="2124" t="s">
        <v>
489</v>
      </c>
      <c r="BE143" s="2124"/>
      <c r="BF143" s="2124"/>
      <c r="BG143" s="2124"/>
      <c r="BH143" s="2124"/>
      <c r="BI143" s="2124"/>
      <c r="BJ143" s="2124"/>
      <c r="BK143" s="2124"/>
      <c r="BL143" s="2124"/>
      <c r="BM143" s="2124"/>
      <c r="BN143" s="2124"/>
      <c r="BO143" s="2124"/>
      <c r="BP143" s="2124"/>
      <c r="BQ143" s="2124"/>
      <c r="BR143" s="2124"/>
      <c r="BS143" s="2124"/>
      <c r="BT143" s="2124"/>
      <c r="BU143" s="2124"/>
      <c r="BV143" s="2124"/>
      <c r="BW143" s="2124"/>
      <c r="BX143" s="2124"/>
      <c r="BY143" s="2124"/>
      <c r="BZ143" s="2124"/>
      <c r="CA143" s="2124"/>
      <c r="CB143" s="2124"/>
      <c r="CC143" s="2124"/>
      <c r="CD143" s="2124"/>
      <c r="CE143" s="2124"/>
      <c r="CF143" s="2124"/>
      <c r="CG143" s="2124"/>
      <c r="CH143" s="2124"/>
      <c r="CI143" s="2124"/>
      <c r="CJ143" s="2124"/>
      <c r="CK143" s="2124"/>
      <c r="CL143" s="2124"/>
      <c r="CM143" s="2124"/>
      <c r="CN143" s="2124"/>
      <c r="CO143" s="2124"/>
      <c r="CP143" s="2124"/>
      <c r="CQ143" s="2124"/>
      <c r="CR143" s="2124"/>
      <c r="CS143" s="2124"/>
      <c r="CT143" s="2124"/>
      <c r="CU143" s="2124"/>
      <c r="CV143" s="2124"/>
      <c r="CW143" s="2124"/>
      <c r="CX143" s="2124"/>
      <c r="CY143" s="2124"/>
      <c r="CZ143" s="2121"/>
      <c r="DA143" s="2121"/>
      <c r="DB143" s="2121"/>
      <c r="DC143" s="138"/>
      <c r="DD143" s="138"/>
      <c r="DE143" s="138"/>
      <c r="DF143" s="52"/>
      <c r="DG143" s="52"/>
      <c r="DH143" s="52"/>
      <c r="DI143" s="52"/>
      <c r="DJ143" s="52"/>
      <c r="DK143" s="52"/>
      <c r="DL143" s="52"/>
      <c r="DM143" s="52"/>
      <c r="DN143" s="52"/>
      <c r="DO143" s="52"/>
      <c r="DP143" s="52"/>
      <c r="DQ143" s="52"/>
      <c r="DR143" s="52"/>
      <c r="DS143" s="52"/>
      <c r="DT143" s="52"/>
      <c r="DU143" s="52"/>
      <c r="DV143" s="52"/>
      <c r="DW143" s="52"/>
      <c r="DX143" s="53"/>
      <c r="DY143" s="53"/>
      <c r="DZ143" s="53"/>
      <c r="EA143" s="53"/>
      <c r="EB143" s="53"/>
      <c r="EC143" s="53"/>
      <c r="ED143" s="53"/>
      <c r="EE143" s="53"/>
      <c r="EF143" s="53"/>
      <c r="EG143" s="53"/>
      <c r="EH143" s="53"/>
      <c r="EI143" s="53"/>
      <c r="EJ143" s="53"/>
      <c r="EK143" s="53"/>
      <c r="EL143" s="53"/>
      <c r="EM143" s="53"/>
      <c r="EN143" s="53"/>
      <c r="EO143" s="53"/>
      <c r="EP143" s="53"/>
      <c r="EQ143" s="53"/>
      <c r="ER143" s="53"/>
      <c r="ES143" s="53"/>
      <c r="ET143" s="53"/>
      <c r="EU143" s="53"/>
      <c r="EV143" s="53"/>
      <c r="EW143" s="53"/>
      <c r="EX143" s="53"/>
      <c r="EY143" s="53"/>
      <c r="EZ143" s="53"/>
      <c r="FA143" s="53"/>
      <c r="FB143" s="53"/>
      <c r="FC143" s="53"/>
      <c r="FD143" s="53"/>
      <c r="FE143" s="53"/>
      <c r="FF143" s="53"/>
      <c r="FG143" s="53"/>
      <c r="FH143" s="53"/>
      <c r="FI143" s="53"/>
      <c r="FJ143" s="53"/>
      <c r="FK143" s="53"/>
      <c r="FL143" s="53"/>
      <c r="FM143" s="53"/>
      <c r="FN143" s="53"/>
      <c r="FO143" s="53"/>
      <c r="FP143" s="53"/>
      <c r="FQ143" s="53"/>
      <c r="FR143" s="53"/>
      <c r="FS143" s="53"/>
      <c r="FT143" s="53"/>
    </row>
    <row r="144" spans="8:193" ht="6.75" customHeight="1">
      <c r="H144" s="51"/>
      <c r="S144" s="51"/>
      <c r="T144" s="150"/>
      <c r="AF144" s="66"/>
      <c r="AG144" s="51"/>
      <c r="AH144" s="51"/>
      <c r="AI144" s="51"/>
      <c r="AJ144" s="173"/>
      <c r="AK144" s="150"/>
      <c r="AL144" s="51"/>
      <c r="AM144" s="51"/>
      <c r="AN144" s="2124"/>
      <c r="AO144" s="2124"/>
      <c r="AP144" s="2124"/>
      <c r="AQ144" s="2124"/>
      <c r="AR144" s="2124"/>
      <c r="AS144" s="2124"/>
      <c r="AT144" s="2124"/>
      <c r="AU144" s="2124"/>
      <c r="AV144" s="2121"/>
      <c r="AW144" s="2121"/>
      <c r="AX144" s="2121"/>
      <c r="AY144" s="2121"/>
      <c r="AZ144" s="2121"/>
      <c r="BA144" s="149"/>
      <c r="BB144" s="149"/>
      <c r="BC144" s="51"/>
      <c r="BD144" s="2124"/>
      <c r="BE144" s="2124"/>
      <c r="BF144" s="2124"/>
      <c r="BG144" s="2124"/>
      <c r="BH144" s="2124"/>
      <c r="BI144" s="2124"/>
      <c r="BJ144" s="2124"/>
      <c r="BK144" s="2124"/>
      <c r="BL144" s="2124"/>
      <c r="BM144" s="2124"/>
      <c r="BN144" s="2124"/>
      <c r="BO144" s="2124"/>
      <c r="BP144" s="2124"/>
      <c r="BQ144" s="2124"/>
      <c r="BR144" s="2124"/>
      <c r="BS144" s="2124"/>
      <c r="BT144" s="2124"/>
      <c r="BU144" s="2124"/>
      <c r="BV144" s="2124"/>
      <c r="BW144" s="2124"/>
      <c r="BX144" s="2124"/>
      <c r="BY144" s="2124"/>
      <c r="BZ144" s="2124"/>
      <c r="CA144" s="2124"/>
      <c r="CB144" s="2124"/>
      <c r="CC144" s="2124"/>
      <c r="CD144" s="2124"/>
      <c r="CE144" s="2124"/>
      <c r="CF144" s="2124"/>
      <c r="CG144" s="2124"/>
      <c r="CH144" s="2124"/>
      <c r="CI144" s="2124"/>
      <c r="CJ144" s="2124"/>
      <c r="CK144" s="2124"/>
      <c r="CL144" s="2124"/>
      <c r="CM144" s="2124"/>
      <c r="CN144" s="2124"/>
      <c r="CO144" s="2124"/>
      <c r="CP144" s="2124"/>
      <c r="CQ144" s="2124"/>
      <c r="CR144" s="2124"/>
      <c r="CS144" s="2124"/>
      <c r="CT144" s="2124"/>
      <c r="CU144" s="2124"/>
      <c r="CV144" s="2124"/>
      <c r="CW144" s="2124"/>
      <c r="CX144" s="2124"/>
      <c r="CY144" s="2124"/>
      <c r="CZ144" s="2121"/>
      <c r="DA144" s="2121"/>
      <c r="DB144" s="2121"/>
      <c r="DC144" s="138"/>
      <c r="DD144" s="138"/>
      <c r="DE144" s="138"/>
      <c r="DF144" s="52"/>
      <c r="DG144" s="52"/>
      <c r="DH144" s="52"/>
      <c r="DI144" s="52"/>
      <c r="DJ144" s="52"/>
      <c r="DK144" s="52"/>
      <c r="DL144" s="52"/>
      <c r="DM144" s="52"/>
      <c r="DN144" s="52"/>
      <c r="DO144" s="52"/>
      <c r="DP144" s="52"/>
      <c r="DQ144" s="52"/>
      <c r="DR144" s="52"/>
      <c r="DS144" s="52"/>
      <c r="DT144" s="52"/>
      <c r="DU144" s="52"/>
      <c r="DV144" s="52"/>
      <c r="DW144" s="52"/>
      <c r="DX144" s="53"/>
      <c r="DY144" s="53"/>
      <c r="DZ144" s="53"/>
      <c r="EA144" s="53"/>
      <c r="EB144" s="53"/>
      <c r="EC144" s="53"/>
      <c r="ED144" s="53"/>
      <c r="EE144" s="53"/>
      <c r="EF144" s="53"/>
      <c r="EG144" s="53"/>
      <c r="EH144" s="53"/>
      <c r="EI144" s="53"/>
      <c r="EJ144" s="53"/>
      <c r="EK144" s="53"/>
      <c r="EL144" s="53"/>
      <c r="EM144" s="53"/>
      <c r="EN144" s="53"/>
      <c r="EO144" s="53"/>
      <c r="EP144" s="53"/>
      <c r="EQ144" s="53"/>
      <c r="ER144" s="53"/>
      <c r="ES144" s="53"/>
      <c r="ET144" s="53"/>
      <c r="EU144" s="53"/>
      <c r="EV144" s="53"/>
      <c r="EW144" s="53"/>
      <c r="EX144" s="53"/>
      <c r="EY144" s="53"/>
      <c r="EZ144" s="53"/>
      <c r="FA144" s="53"/>
      <c r="FB144" s="53"/>
      <c r="FC144" s="53"/>
      <c r="FD144" s="53"/>
      <c r="FE144" s="53"/>
      <c r="FF144" s="53"/>
      <c r="FG144" s="53"/>
      <c r="FH144" s="53"/>
      <c r="FI144" s="53"/>
      <c r="FJ144" s="53"/>
      <c r="FK144" s="53"/>
      <c r="FL144" s="53"/>
      <c r="FM144" s="53"/>
      <c r="FN144" s="53"/>
      <c r="FO144" s="53"/>
      <c r="FP144" s="53"/>
      <c r="FQ144" s="53"/>
      <c r="FR144" s="53"/>
      <c r="FS144" s="53"/>
      <c r="FT144" s="53"/>
    </row>
    <row r="145" spans="8:176" ht="6.75" customHeight="1">
      <c r="H145" s="51"/>
      <c r="S145" s="51"/>
      <c r="T145" s="150"/>
      <c r="AF145" s="66"/>
      <c r="AG145" s="51"/>
      <c r="AH145" s="51"/>
      <c r="AI145" s="51"/>
      <c r="AJ145" s="173"/>
      <c r="AK145" s="150"/>
      <c r="AL145" s="51"/>
      <c r="AM145" s="51"/>
      <c r="AN145" s="138"/>
      <c r="AO145" s="138"/>
      <c r="AP145" s="138"/>
      <c r="AQ145" s="138"/>
      <c r="AR145" s="138"/>
      <c r="AS145" s="138"/>
      <c r="AT145" s="138"/>
      <c r="AU145" s="138"/>
      <c r="AV145" s="137"/>
      <c r="AW145" s="137"/>
      <c r="AX145" s="137"/>
      <c r="AY145" s="137"/>
      <c r="AZ145" s="137"/>
      <c r="BA145" s="51"/>
      <c r="BB145" s="51"/>
      <c r="BC145" s="51"/>
      <c r="BD145" s="2124" t="s">
        <v>
369</v>
      </c>
      <c r="BE145" s="2126"/>
      <c r="BF145" s="2126"/>
      <c r="BG145" s="2126"/>
      <c r="BH145" s="2126"/>
      <c r="BI145" s="2126"/>
      <c r="BJ145" s="2126"/>
      <c r="BK145" s="2126"/>
      <c r="BL145" s="2126"/>
      <c r="BM145" s="2126"/>
      <c r="BN145" s="2126"/>
      <c r="BO145" s="2126"/>
      <c r="BP145" s="2126"/>
      <c r="BQ145" s="2126"/>
      <c r="BR145" s="2126"/>
      <c r="BS145" s="2126"/>
      <c r="BT145" s="2126"/>
      <c r="BU145" s="2126"/>
      <c r="BV145" s="2126"/>
      <c r="BW145" s="2126"/>
      <c r="BX145" s="2126"/>
      <c r="BY145" s="2126"/>
      <c r="BZ145" s="2126"/>
      <c r="CA145" s="2126"/>
      <c r="CB145" s="2126"/>
      <c r="CC145" s="2126"/>
      <c r="CD145" s="2126"/>
      <c r="CE145" s="2126"/>
      <c r="CF145" s="2126"/>
      <c r="CG145" s="2126"/>
      <c r="CH145" s="2126"/>
      <c r="CI145" s="2126"/>
      <c r="CJ145" s="2126"/>
      <c r="CK145" s="2126"/>
      <c r="CL145" s="2126"/>
      <c r="CM145" s="2126"/>
      <c r="CN145" s="2126"/>
      <c r="CO145" s="2126"/>
      <c r="CP145" s="2126"/>
      <c r="CQ145" s="2126"/>
      <c r="CR145" s="2126"/>
      <c r="CS145" s="2126"/>
      <c r="CT145" s="2126"/>
      <c r="CU145" s="2126"/>
      <c r="CV145" s="2126"/>
      <c r="CW145" s="2126"/>
      <c r="CX145" s="2126"/>
      <c r="CY145" s="2126"/>
      <c r="CZ145" s="2126"/>
      <c r="DA145" s="2126"/>
      <c r="DB145" s="2126"/>
      <c r="DC145" s="138"/>
      <c r="DD145" s="138"/>
      <c r="DE145" s="138"/>
      <c r="DF145" s="52"/>
      <c r="DG145" s="52"/>
      <c r="DH145" s="52"/>
      <c r="DI145" s="52"/>
      <c r="DJ145" s="52"/>
      <c r="DK145" s="52"/>
      <c r="DL145" s="52"/>
      <c r="DM145" s="52"/>
      <c r="DN145" s="52"/>
      <c r="DO145" s="52"/>
      <c r="DP145" s="52"/>
      <c r="DQ145" s="52"/>
      <c r="DR145" s="52"/>
      <c r="DS145" s="52"/>
      <c r="DT145" s="52"/>
      <c r="DU145" s="52"/>
      <c r="DV145" s="52"/>
      <c r="DW145" s="52"/>
      <c r="DX145" s="53"/>
      <c r="DY145" s="53"/>
      <c r="DZ145" s="53"/>
      <c r="EA145" s="53"/>
      <c r="EB145" s="53"/>
      <c r="EC145" s="53"/>
      <c r="ED145" s="53"/>
      <c r="EE145" s="53"/>
      <c r="EF145" s="53"/>
      <c r="EG145" s="53"/>
      <c r="EH145" s="53"/>
      <c r="EI145" s="53"/>
      <c r="EJ145" s="53"/>
      <c r="EK145" s="53"/>
      <c r="EL145" s="53"/>
      <c r="EM145" s="53"/>
      <c r="EN145" s="53"/>
      <c r="EO145" s="53"/>
      <c r="EP145" s="53"/>
      <c r="EQ145" s="53"/>
      <c r="ER145" s="53"/>
      <c r="ES145" s="53"/>
      <c r="ET145" s="53"/>
      <c r="EU145" s="53"/>
      <c r="EV145" s="53"/>
      <c r="EW145" s="53"/>
      <c r="EX145" s="53"/>
      <c r="EY145" s="53"/>
      <c r="EZ145" s="53"/>
      <c r="FA145" s="53"/>
      <c r="FB145" s="53"/>
      <c r="FC145" s="53"/>
      <c r="FD145" s="53"/>
      <c r="FE145" s="53"/>
      <c r="FF145" s="53"/>
      <c r="FG145" s="53"/>
      <c r="FH145" s="53"/>
      <c r="FI145" s="53"/>
      <c r="FJ145" s="53"/>
      <c r="FK145" s="53"/>
      <c r="FL145" s="53"/>
      <c r="FM145" s="53"/>
      <c r="FN145" s="53"/>
      <c r="FO145" s="53"/>
      <c r="FP145" s="53"/>
      <c r="FQ145" s="53"/>
      <c r="FR145" s="53"/>
      <c r="FS145" s="53"/>
      <c r="FT145" s="53"/>
    </row>
    <row r="146" spans="8:176" ht="6.75" customHeight="1">
      <c r="H146" s="51"/>
      <c r="S146" s="51"/>
      <c r="T146" s="150"/>
      <c r="AF146" s="66"/>
      <c r="AG146" s="51"/>
      <c r="AH146" s="51"/>
      <c r="AI146" s="51"/>
      <c r="AJ146" s="173"/>
      <c r="AK146" s="150"/>
      <c r="AL146" s="51"/>
      <c r="AM146" s="51"/>
      <c r="AN146" s="138"/>
      <c r="AO146" s="138"/>
      <c r="AP146" s="138"/>
      <c r="AQ146" s="138"/>
      <c r="AR146" s="138"/>
      <c r="AS146" s="138"/>
      <c r="AT146" s="138"/>
      <c r="AU146" s="138"/>
      <c r="AV146" s="137"/>
      <c r="AW146" s="137"/>
      <c r="AX146" s="137"/>
      <c r="AY146" s="137"/>
      <c r="AZ146" s="137"/>
      <c r="BA146" s="51"/>
      <c r="BB146" s="51"/>
      <c r="BC146" s="51"/>
      <c r="BD146" s="2126"/>
      <c r="BE146" s="2126"/>
      <c r="BF146" s="2126"/>
      <c r="BG146" s="2126"/>
      <c r="BH146" s="2126"/>
      <c r="BI146" s="2126"/>
      <c r="BJ146" s="2126"/>
      <c r="BK146" s="2126"/>
      <c r="BL146" s="2126"/>
      <c r="BM146" s="2126"/>
      <c r="BN146" s="2126"/>
      <c r="BO146" s="2126"/>
      <c r="BP146" s="2126"/>
      <c r="BQ146" s="2126"/>
      <c r="BR146" s="2126"/>
      <c r="BS146" s="2126"/>
      <c r="BT146" s="2126"/>
      <c r="BU146" s="2126"/>
      <c r="BV146" s="2126"/>
      <c r="BW146" s="2126"/>
      <c r="BX146" s="2126"/>
      <c r="BY146" s="2126"/>
      <c r="BZ146" s="2126"/>
      <c r="CA146" s="2126"/>
      <c r="CB146" s="2126"/>
      <c r="CC146" s="2126"/>
      <c r="CD146" s="2126"/>
      <c r="CE146" s="2126"/>
      <c r="CF146" s="2126"/>
      <c r="CG146" s="2126"/>
      <c r="CH146" s="2126"/>
      <c r="CI146" s="2126"/>
      <c r="CJ146" s="2126"/>
      <c r="CK146" s="2126"/>
      <c r="CL146" s="2126"/>
      <c r="CM146" s="2126"/>
      <c r="CN146" s="2126"/>
      <c r="CO146" s="2126"/>
      <c r="CP146" s="2126"/>
      <c r="CQ146" s="2126"/>
      <c r="CR146" s="2126"/>
      <c r="CS146" s="2126"/>
      <c r="CT146" s="2126"/>
      <c r="CU146" s="2126"/>
      <c r="CV146" s="2126"/>
      <c r="CW146" s="2126"/>
      <c r="CX146" s="2126"/>
      <c r="CY146" s="2126"/>
      <c r="CZ146" s="2126"/>
      <c r="DA146" s="2126"/>
      <c r="DB146" s="2126"/>
      <c r="DC146" s="138"/>
      <c r="DD146" s="138"/>
      <c r="DE146" s="138"/>
      <c r="DF146" s="52"/>
      <c r="DG146" s="52"/>
      <c r="DH146" s="52"/>
      <c r="DI146" s="52"/>
      <c r="DJ146" s="52"/>
      <c r="DK146" s="52"/>
      <c r="DL146" s="52"/>
      <c r="DM146" s="52"/>
      <c r="DN146" s="52"/>
      <c r="DO146" s="52"/>
      <c r="DP146" s="52"/>
      <c r="DQ146" s="52"/>
      <c r="DR146" s="52"/>
      <c r="DS146" s="52"/>
      <c r="DT146" s="52"/>
      <c r="DU146" s="52"/>
      <c r="DV146" s="52"/>
      <c r="DW146" s="52"/>
      <c r="DX146" s="53"/>
      <c r="DY146" s="53"/>
      <c r="DZ146" s="53"/>
      <c r="EA146" s="53"/>
      <c r="EB146" s="53"/>
      <c r="EC146" s="53"/>
      <c r="ED146" s="53"/>
      <c r="EE146" s="53"/>
      <c r="EF146" s="53"/>
      <c r="EG146" s="53"/>
      <c r="EH146" s="53"/>
      <c r="EI146" s="53"/>
      <c r="EJ146" s="53"/>
      <c r="EK146" s="53"/>
      <c r="EL146" s="53"/>
      <c r="EM146" s="53"/>
      <c r="EN146" s="53"/>
      <c r="EO146" s="53"/>
      <c r="EP146" s="53"/>
      <c r="EQ146" s="53"/>
      <c r="ER146" s="53"/>
      <c r="ES146" s="53"/>
      <c r="ET146" s="53"/>
      <c r="EU146" s="53"/>
      <c r="EV146" s="53"/>
      <c r="EW146" s="53"/>
      <c r="EX146" s="53"/>
      <c r="EY146" s="53"/>
      <c r="EZ146" s="53"/>
      <c r="FA146" s="53"/>
      <c r="FB146" s="53"/>
      <c r="FC146" s="53"/>
      <c r="FD146" s="53"/>
      <c r="FE146" s="53"/>
      <c r="FF146" s="53"/>
      <c r="FG146" s="53"/>
      <c r="FH146" s="53"/>
      <c r="FI146" s="53"/>
      <c r="FJ146" s="53"/>
      <c r="FK146" s="53"/>
      <c r="FL146" s="53"/>
      <c r="FM146" s="53"/>
      <c r="FN146" s="53"/>
      <c r="FO146" s="53"/>
      <c r="FP146" s="53"/>
      <c r="FQ146" s="53"/>
      <c r="FR146" s="53"/>
      <c r="FS146" s="53"/>
      <c r="FT146" s="53"/>
    </row>
    <row r="147" spans="8:176" ht="6.75" customHeight="1">
      <c r="H147" s="51"/>
      <c r="S147" s="51"/>
      <c r="T147" s="150"/>
      <c r="AF147" s="66"/>
      <c r="AG147" s="51"/>
      <c r="AH147" s="51"/>
      <c r="AI147" s="51"/>
      <c r="AJ147" s="173"/>
      <c r="AK147" s="150"/>
      <c r="AL147" s="51"/>
      <c r="AM147" s="51"/>
      <c r="AN147" s="138"/>
      <c r="AO147" s="138"/>
      <c r="AP147" s="138"/>
      <c r="AQ147" s="138"/>
      <c r="AR147" s="138"/>
      <c r="AS147" s="138"/>
      <c r="AT147" s="138"/>
      <c r="AU147" s="138"/>
      <c r="AV147" s="138"/>
      <c r="AW147" s="51"/>
      <c r="AX147" s="51"/>
      <c r="AY147" s="51"/>
      <c r="AZ147" s="51"/>
      <c r="BA147" s="51"/>
      <c r="BB147" s="51"/>
      <c r="BC147" s="51"/>
      <c r="BD147" s="138"/>
      <c r="BE147" s="138"/>
      <c r="BF147" s="138"/>
      <c r="BG147" s="138"/>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c r="CP147" s="138"/>
      <c r="CQ147" s="138"/>
      <c r="CR147" s="138"/>
      <c r="CS147" s="138"/>
      <c r="CT147" s="138"/>
      <c r="CU147" s="138"/>
      <c r="CV147" s="138"/>
      <c r="CW147" s="138"/>
      <c r="CX147" s="138"/>
      <c r="CY147" s="138"/>
      <c r="CZ147" s="138"/>
      <c r="DA147" s="138"/>
      <c r="DB147" s="138"/>
      <c r="DC147" s="138"/>
      <c r="DD147" s="138"/>
      <c r="DE147" s="138"/>
      <c r="DF147" s="52"/>
      <c r="DG147" s="52"/>
      <c r="DH147" s="52"/>
      <c r="DI147" s="52"/>
      <c r="DJ147" s="52"/>
      <c r="DK147" s="52"/>
      <c r="DL147" s="52"/>
      <c r="DM147" s="52"/>
      <c r="DN147" s="52"/>
      <c r="DO147" s="52"/>
      <c r="DP147" s="52"/>
      <c r="DQ147" s="52"/>
      <c r="DR147" s="52"/>
      <c r="DS147" s="52"/>
      <c r="DT147" s="52"/>
      <c r="DU147" s="52"/>
      <c r="DV147" s="52"/>
      <c r="DW147" s="52"/>
      <c r="DX147" s="53"/>
      <c r="DY147" s="53"/>
      <c r="DZ147" s="53"/>
      <c r="EA147" s="53"/>
      <c r="EB147" s="53"/>
      <c r="EC147" s="53"/>
      <c r="ED147" s="53"/>
      <c r="EE147" s="53"/>
      <c r="EF147" s="53"/>
      <c r="EG147" s="53"/>
      <c r="EH147" s="53"/>
      <c r="EI147" s="53"/>
      <c r="EJ147" s="53"/>
      <c r="EK147" s="53"/>
      <c r="EL147" s="53"/>
      <c r="EM147" s="53"/>
      <c r="EN147" s="53"/>
      <c r="EO147" s="53"/>
      <c r="EP147" s="53"/>
      <c r="EQ147" s="53"/>
      <c r="ER147" s="53"/>
      <c r="ES147" s="53"/>
      <c r="ET147" s="53"/>
      <c r="EU147" s="53"/>
      <c r="EV147" s="53"/>
      <c r="EW147" s="53"/>
      <c r="EX147" s="53"/>
      <c r="EY147" s="53"/>
      <c r="EZ147" s="53"/>
      <c r="FA147" s="53"/>
      <c r="FB147" s="53"/>
      <c r="FC147" s="53"/>
      <c r="FD147" s="53"/>
      <c r="FE147" s="53"/>
      <c r="FF147" s="53"/>
      <c r="FG147" s="53"/>
      <c r="FH147" s="53"/>
      <c r="FI147" s="53"/>
      <c r="FJ147" s="53"/>
      <c r="FK147" s="53"/>
      <c r="FL147" s="53"/>
      <c r="FM147" s="53"/>
      <c r="FN147" s="53"/>
      <c r="FO147" s="53"/>
      <c r="FP147" s="53"/>
      <c r="FQ147" s="53"/>
      <c r="FR147" s="53"/>
      <c r="FS147" s="53"/>
      <c r="FT147" s="53"/>
    </row>
    <row r="148" spans="8:176" ht="6.75" customHeight="1">
      <c r="H148" s="51"/>
      <c r="S148" s="51"/>
      <c r="T148" s="150"/>
      <c r="AD148" s="51"/>
      <c r="AE148" s="51"/>
      <c r="AF148" s="51"/>
      <c r="AG148" s="51"/>
      <c r="AH148" s="51"/>
      <c r="AI148" s="51"/>
      <c r="AJ148" s="173"/>
      <c r="AK148" s="156"/>
      <c r="AL148" s="146"/>
      <c r="AM148" s="51"/>
      <c r="AN148" s="2124" t="s">
        <v>
120</v>
      </c>
      <c r="AO148" s="2124"/>
      <c r="AP148" s="2124"/>
      <c r="AQ148" s="2124"/>
      <c r="AR148" s="2124"/>
      <c r="AS148" s="2124"/>
      <c r="AT148" s="2124"/>
      <c r="AU148" s="2124"/>
      <c r="AV148" s="2121"/>
      <c r="AW148" s="2121"/>
      <c r="AX148" s="137"/>
      <c r="AY148" s="146"/>
      <c r="AZ148" s="146"/>
      <c r="BA148" s="146"/>
      <c r="BB148" s="146"/>
      <c r="BC148" s="51"/>
      <c r="BD148" s="2124" t="s">
        <v>
368</v>
      </c>
      <c r="BE148" s="2121"/>
      <c r="BF148" s="2121"/>
      <c r="BG148" s="2121"/>
      <c r="BH148" s="2121"/>
      <c r="BI148" s="2121"/>
      <c r="BJ148" s="2121"/>
      <c r="BK148" s="2121"/>
      <c r="BL148" s="2121"/>
      <c r="BM148" s="2121"/>
      <c r="BN148" s="2121"/>
      <c r="BO148" s="2121"/>
      <c r="BP148" s="2121"/>
      <c r="BQ148" s="2121"/>
      <c r="BR148" s="2121"/>
      <c r="BS148" s="2121"/>
      <c r="BT148" s="2121"/>
      <c r="BU148" s="2121"/>
      <c r="BV148" s="2121"/>
      <c r="BW148" s="2121"/>
      <c r="BX148" s="2121"/>
      <c r="BY148" s="2121"/>
      <c r="BZ148" s="2121"/>
      <c r="CA148" s="2121"/>
      <c r="CB148" s="2121"/>
      <c r="CC148" s="2121"/>
      <c r="CD148" s="2121"/>
      <c r="CE148" s="2121"/>
      <c r="CF148" s="2121"/>
      <c r="CG148" s="2121"/>
      <c r="CH148" s="2121"/>
      <c r="CI148" s="2121"/>
      <c r="CJ148" s="2121"/>
      <c r="CK148" s="2121"/>
      <c r="CL148" s="2121"/>
      <c r="CM148" s="2121"/>
      <c r="CN148" s="2121"/>
      <c r="CO148" s="2121"/>
      <c r="CP148" s="2121"/>
      <c r="CQ148" s="2121"/>
      <c r="CR148" s="2121"/>
      <c r="CS148" s="2121"/>
      <c r="CT148" s="2121"/>
      <c r="CU148" s="2121"/>
      <c r="CV148" s="2121"/>
      <c r="CW148" s="2121"/>
      <c r="CX148" s="2121"/>
      <c r="CY148" s="2121"/>
      <c r="CZ148" s="2121"/>
      <c r="DA148" s="2121"/>
      <c r="DB148" s="2121"/>
      <c r="DC148" s="137"/>
      <c r="DD148" s="137"/>
      <c r="DE148" s="137"/>
      <c r="DF148" s="52"/>
      <c r="DG148" s="52"/>
      <c r="DH148" s="52"/>
      <c r="DI148" s="52"/>
      <c r="DJ148" s="52"/>
      <c r="DK148" s="52"/>
      <c r="DL148" s="52"/>
      <c r="DM148" s="52"/>
      <c r="DN148" s="52"/>
      <c r="DO148" s="52"/>
      <c r="DP148" s="52"/>
      <c r="DQ148" s="52"/>
      <c r="DR148" s="52"/>
      <c r="DS148" s="52"/>
      <c r="DT148" s="52"/>
      <c r="DU148" s="52"/>
      <c r="DV148" s="52"/>
      <c r="DW148" s="52"/>
      <c r="DX148" s="53"/>
      <c r="DY148" s="53"/>
      <c r="DZ148" s="53"/>
      <c r="EA148" s="53"/>
      <c r="EB148" s="53"/>
      <c r="EC148" s="53"/>
      <c r="ED148" s="53"/>
      <c r="EE148" s="53"/>
      <c r="EF148" s="53"/>
      <c r="EG148" s="53"/>
      <c r="EH148" s="53"/>
      <c r="EI148" s="53"/>
      <c r="EJ148" s="53"/>
      <c r="EK148" s="53"/>
      <c r="EL148" s="53"/>
      <c r="EM148" s="53"/>
      <c r="EN148" s="53"/>
      <c r="EO148" s="53"/>
      <c r="EP148" s="53"/>
      <c r="EQ148" s="53"/>
      <c r="ER148" s="53"/>
      <c r="ES148" s="53"/>
      <c r="ET148" s="53"/>
      <c r="EU148" s="53"/>
      <c r="EV148" s="53"/>
      <c r="EW148" s="53"/>
      <c r="EX148" s="53"/>
      <c r="EY148" s="53"/>
      <c r="EZ148" s="53"/>
      <c r="FA148" s="53"/>
      <c r="FB148" s="53"/>
      <c r="FC148" s="53"/>
      <c r="FD148" s="53"/>
      <c r="FE148" s="53"/>
      <c r="FF148" s="53"/>
      <c r="FG148" s="53"/>
      <c r="FH148" s="53"/>
      <c r="FI148" s="53"/>
      <c r="FJ148" s="53"/>
      <c r="FK148" s="53"/>
      <c r="FL148" s="53"/>
      <c r="FM148" s="53"/>
      <c r="FN148" s="53"/>
      <c r="FO148" s="53"/>
      <c r="FP148" s="53"/>
      <c r="FQ148" s="53"/>
      <c r="FR148" s="53"/>
      <c r="FS148" s="53"/>
      <c r="FT148" s="53"/>
    </row>
    <row r="149" spans="8:176" ht="6.75" customHeight="1">
      <c r="H149" s="51"/>
      <c r="S149" s="51"/>
      <c r="T149" s="150"/>
      <c r="U149" s="51"/>
      <c r="V149" s="51"/>
      <c r="W149" s="51"/>
      <c r="X149" s="51"/>
      <c r="Y149" s="51"/>
      <c r="Z149" s="51"/>
      <c r="AA149" s="51"/>
      <c r="AB149" s="51"/>
      <c r="AC149" s="51"/>
      <c r="AD149" s="51"/>
      <c r="AE149" s="51"/>
      <c r="AF149" s="51"/>
      <c r="AG149" s="51"/>
      <c r="AH149" s="51"/>
      <c r="AI149" s="51"/>
      <c r="AJ149" s="173"/>
      <c r="AK149" s="151"/>
      <c r="AL149" s="51"/>
      <c r="AM149" s="51"/>
      <c r="AN149" s="2124"/>
      <c r="AO149" s="2124"/>
      <c r="AP149" s="2124"/>
      <c r="AQ149" s="2124"/>
      <c r="AR149" s="2124"/>
      <c r="AS149" s="2124"/>
      <c r="AT149" s="2124"/>
      <c r="AU149" s="2124"/>
      <c r="AV149" s="2121"/>
      <c r="AW149" s="2121"/>
      <c r="AX149" s="137"/>
      <c r="AY149" s="51"/>
      <c r="AZ149" s="51"/>
      <c r="BA149" s="51"/>
      <c r="BB149" s="51"/>
      <c r="BC149" s="51"/>
      <c r="BD149" s="2121"/>
      <c r="BE149" s="2121"/>
      <c r="BF149" s="2121"/>
      <c r="BG149" s="2121"/>
      <c r="BH149" s="2121"/>
      <c r="BI149" s="2121"/>
      <c r="BJ149" s="2121"/>
      <c r="BK149" s="2121"/>
      <c r="BL149" s="2121"/>
      <c r="BM149" s="2121"/>
      <c r="BN149" s="2121"/>
      <c r="BO149" s="2121"/>
      <c r="BP149" s="2121"/>
      <c r="BQ149" s="2121"/>
      <c r="BR149" s="2121"/>
      <c r="BS149" s="2121"/>
      <c r="BT149" s="2121"/>
      <c r="BU149" s="2121"/>
      <c r="BV149" s="2121"/>
      <c r="BW149" s="2121"/>
      <c r="BX149" s="2121"/>
      <c r="BY149" s="2121"/>
      <c r="BZ149" s="2121"/>
      <c r="CA149" s="2121"/>
      <c r="CB149" s="2121"/>
      <c r="CC149" s="2121"/>
      <c r="CD149" s="2121"/>
      <c r="CE149" s="2121"/>
      <c r="CF149" s="2121"/>
      <c r="CG149" s="2121"/>
      <c r="CH149" s="2121"/>
      <c r="CI149" s="2121"/>
      <c r="CJ149" s="2121"/>
      <c r="CK149" s="2121"/>
      <c r="CL149" s="2121"/>
      <c r="CM149" s="2121"/>
      <c r="CN149" s="2121"/>
      <c r="CO149" s="2121"/>
      <c r="CP149" s="2121"/>
      <c r="CQ149" s="2121"/>
      <c r="CR149" s="2121"/>
      <c r="CS149" s="2121"/>
      <c r="CT149" s="2121"/>
      <c r="CU149" s="2121"/>
      <c r="CV149" s="2121"/>
      <c r="CW149" s="2121"/>
      <c r="CX149" s="2121"/>
      <c r="CY149" s="2121"/>
      <c r="CZ149" s="2121"/>
      <c r="DA149" s="2121"/>
      <c r="DB149" s="2121"/>
      <c r="DC149" s="137"/>
      <c r="DD149" s="137"/>
      <c r="DE149" s="137"/>
      <c r="DF149" s="53"/>
      <c r="DG149" s="53"/>
      <c r="DH149" s="53"/>
      <c r="DI149" s="53"/>
      <c r="DJ149" s="53"/>
      <c r="DK149" s="53"/>
      <c r="DL149" s="53"/>
      <c r="DM149" s="53"/>
      <c r="DN149" s="53"/>
      <c r="DO149" s="53"/>
      <c r="DP149" s="53"/>
      <c r="DQ149" s="53"/>
      <c r="DR149" s="53"/>
      <c r="DS149" s="53"/>
      <c r="DT149" s="53"/>
      <c r="DU149" s="53"/>
      <c r="DV149" s="53"/>
      <c r="DW149" s="53"/>
      <c r="DX149" s="53"/>
      <c r="DY149" s="53"/>
      <c r="DZ149" s="53"/>
      <c r="EA149" s="53"/>
      <c r="EB149" s="53"/>
      <c r="EC149" s="53"/>
      <c r="ED149" s="53"/>
      <c r="EE149" s="53"/>
      <c r="EF149" s="53"/>
      <c r="EG149" s="53"/>
      <c r="EH149" s="53"/>
      <c r="EI149" s="53"/>
      <c r="EJ149" s="53"/>
      <c r="EK149" s="53"/>
      <c r="EL149" s="53"/>
      <c r="EM149" s="53"/>
      <c r="EN149" s="53"/>
      <c r="EO149" s="53"/>
      <c r="EP149" s="53"/>
      <c r="EQ149" s="53"/>
      <c r="ER149" s="53"/>
      <c r="ES149" s="53"/>
      <c r="ET149" s="53"/>
      <c r="EU149" s="53"/>
      <c r="EV149" s="53"/>
      <c r="EW149" s="53"/>
    </row>
    <row r="150" spans="8:176" ht="6.75" customHeight="1">
      <c r="H150" s="51"/>
      <c r="S150" s="51"/>
      <c r="T150" s="150"/>
      <c r="U150" s="51"/>
      <c r="V150" s="51"/>
      <c r="W150" s="51"/>
      <c r="X150" s="51"/>
      <c r="Y150" s="51"/>
      <c r="Z150" s="51"/>
      <c r="AA150" s="51"/>
      <c r="AB150" s="51"/>
      <c r="AC150" s="51"/>
      <c r="AD150" s="51"/>
      <c r="AE150" s="51"/>
      <c r="AF150" s="51"/>
      <c r="AG150" s="51"/>
      <c r="AH150" s="51"/>
      <c r="AI150" s="51"/>
      <c r="AJ150" s="173"/>
      <c r="AK150" s="150"/>
      <c r="AL150" s="51"/>
      <c r="AM150" s="51"/>
      <c r="AN150" s="138"/>
      <c r="AO150" s="138"/>
      <c r="AP150" s="138"/>
      <c r="AQ150" s="138"/>
      <c r="AR150" s="138"/>
      <c r="AS150" s="138"/>
      <c r="AT150" s="138"/>
      <c r="AU150" s="138"/>
      <c r="AV150" s="137"/>
      <c r="AW150" s="137"/>
      <c r="AX150" s="137"/>
      <c r="AY150" s="51"/>
      <c r="AZ150" s="51"/>
      <c r="BA150" s="51"/>
      <c r="BB150" s="51"/>
      <c r="BC150" s="51"/>
      <c r="BD150" s="2121" t="s">
        <v>
367</v>
      </c>
      <c r="BE150" s="2121"/>
      <c r="BF150" s="2121"/>
      <c r="BG150" s="2121"/>
      <c r="BH150" s="2121"/>
      <c r="BI150" s="2121"/>
      <c r="BJ150" s="2121"/>
      <c r="BK150" s="2121"/>
      <c r="BL150" s="2121"/>
      <c r="BM150" s="2121"/>
      <c r="BN150" s="2121"/>
      <c r="BO150" s="2121"/>
      <c r="BP150" s="2121"/>
      <c r="BQ150" s="2121"/>
      <c r="BR150" s="2121"/>
      <c r="BS150" s="2121"/>
      <c r="BT150" s="2121"/>
      <c r="BU150" s="2121"/>
      <c r="BV150" s="2121"/>
      <c r="BW150" s="2121"/>
      <c r="BX150" s="2121"/>
      <c r="BY150" s="2121"/>
      <c r="BZ150" s="2121"/>
      <c r="CA150" s="2121"/>
      <c r="CB150" s="2121"/>
      <c r="CC150" s="2121"/>
      <c r="CD150" s="2121"/>
      <c r="CE150" s="2121"/>
      <c r="CF150" s="2121"/>
      <c r="CG150" s="2121"/>
      <c r="CH150" s="2121"/>
      <c r="CI150" s="2121"/>
      <c r="CJ150" s="2121"/>
      <c r="CK150" s="2121"/>
      <c r="CL150" s="2121"/>
      <c r="CM150" s="2121"/>
      <c r="CN150" s="2121"/>
      <c r="CO150" s="2121"/>
      <c r="CP150" s="2121"/>
      <c r="CQ150" s="2121"/>
      <c r="CR150" s="2121"/>
      <c r="CS150" s="2121"/>
      <c r="CT150" s="2121"/>
      <c r="CU150" s="2121"/>
      <c r="CV150" s="2121"/>
      <c r="CW150" s="2121"/>
      <c r="CX150" s="2121"/>
      <c r="CY150" s="2121"/>
      <c r="CZ150" s="2121"/>
      <c r="DA150" s="2121"/>
      <c r="DB150" s="2121"/>
      <c r="DC150" s="137"/>
      <c r="DD150" s="137"/>
      <c r="DE150" s="137"/>
      <c r="DF150" s="51"/>
      <c r="DG150" s="51"/>
      <c r="DH150" s="51"/>
      <c r="DI150" s="51"/>
      <c r="DJ150" s="51"/>
      <c r="DK150" s="51"/>
      <c r="DL150" s="51"/>
      <c r="DM150" s="51"/>
      <c r="DN150" s="51"/>
      <c r="DO150" s="51"/>
      <c r="DP150" s="51"/>
      <c r="DQ150" s="51"/>
      <c r="DR150" s="51"/>
      <c r="DS150" s="51"/>
      <c r="DT150" s="51"/>
      <c r="DU150" s="51"/>
      <c r="DV150" s="51"/>
      <c r="DW150" s="51"/>
      <c r="DX150" s="51"/>
      <c r="DY150" s="51"/>
      <c r="DZ150" s="51"/>
      <c r="EA150" s="51"/>
      <c r="EB150" s="51"/>
      <c r="EC150" s="51"/>
      <c r="ED150" s="51"/>
      <c r="EE150" s="51"/>
      <c r="EF150" s="51"/>
      <c r="EG150" s="51"/>
      <c r="EH150" s="51"/>
      <c r="EI150" s="51"/>
      <c r="EJ150" s="51"/>
      <c r="EK150" s="51"/>
      <c r="EL150" s="51"/>
      <c r="EM150" s="51"/>
      <c r="EN150" s="51"/>
      <c r="EO150" s="51"/>
      <c r="EP150" s="51"/>
      <c r="EQ150" s="51"/>
      <c r="ER150" s="51"/>
      <c r="ES150" s="51"/>
      <c r="ET150" s="51"/>
      <c r="EU150" s="51"/>
      <c r="EV150" s="51"/>
      <c r="EW150" s="51"/>
      <c r="EX150" s="51"/>
      <c r="EY150" s="51"/>
      <c r="EZ150" s="51"/>
      <c r="FA150" s="51"/>
      <c r="FB150" s="51"/>
      <c r="FC150" s="51"/>
      <c r="FD150" s="51"/>
      <c r="FE150" s="51"/>
      <c r="FF150" s="51"/>
      <c r="FG150" s="51"/>
      <c r="FH150" s="51"/>
      <c r="FI150" s="51"/>
      <c r="FJ150" s="51"/>
      <c r="FK150" s="51"/>
      <c r="FL150" s="51"/>
      <c r="FM150" s="51"/>
      <c r="FN150" s="51"/>
      <c r="FO150" s="51"/>
      <c r="FP150" s="51"/>
      <c r="FQ150" s="51"/>
      <c r="FR150" s="51"/>
      <c r="FS150" s="51"/>
      <c r="FT150" s="51"/>
    </row>
    <row r="151" spans="8:176" ht="6.75" customHeight="1">
      <c r="H151" s="51"/>
      <c r="S151" s="51"/>
      <c r="T151" s="150"/>
      <c r="U151" s="51"/>
      <c r="V151" s="51"/>
      <c r="W151" s="51"/>
      <c r="X151" s="51"/>
      <c r="Y151" s="51"/>
      <c r="Z151" s="51"/>
      <c r="AA151" s="51"/>
      <c r="AB151" s="51"/>
      <c r="AC151" s="51"/>
      <c r="AD151" s="51"/>
      <c r="AE151" s="51"/>
      <c r="AF151" s="51"/>
      <c r="AG151" s="51"/>
      <c r="AH151" s="51"/>
      <c r="AI151" s="51"/>
      <c r="AJ151" s="173"/>
      <c r="AK151" s="150"/>
      <c r="AL151" s="51"/>
      <c r="AM151" s="51"/>
      <c r="AN151" s="138"/>
      <c r="AO151" s="138"/>
      <c r="AP151" s="138"/>
      <c r="AQ151" s="138"/>
      <c r="AR151" s="138"/>
      <c r="AS151" s="138"/>
      <c r="AT151" s="138"/>
      <c r="AU151" s="138"/>
      <c r="AV151" s="137"/>
      <c r="AW151" s="137"/>
      <c r="AX151" s="137"/>
      <c r="AY151" s="51"/>
      <c r="AZ151" s="51"/>
      <c r="BA151" s="51"/>
      <c r="BB151" s="51"/>
      <c r="BC151" s="51"/>
      <c r="BD151" s="2121"/>
      <c r="BE151" s="2121"/>
      <c r="BF151" s="2121"/>
      <c r="BG151" s="2121"/>
      <c r="BH151" s="2121"/>
      <c r="BI151" s="2121"/>
      <c r="BJ151" s="2121"/>
      <c r="BK151" s="2121"/>
      <c r="BL151" s="2121"/>
      <c r="BM151" s="2121"/>
      <c r="BN151" s="2121"/>
      <c r="BO151" s="2121"/>
      <c r="BP151" s="2121"/>
      <c r="BQ151" s="2121"/>
      <c r="BR151" s="2121"/>
      <c r="BS151" s="2121"/>
      <c r="BT151" s="2121"/>
      <c r="BU151" s="2121"/>
      <c r="BV151" s="2121"/>
      <c r="BW151" s="2121"/>
      <c r="BX151" s="2121"/>
      <c r="BY151" s="2121"/>
      <c r="BZ151" s="2121"/>
      <c r="CA151" s="2121"/>
      <c r="CB151" s="2121"/>
      <c r="CC151" s="2121"/>
      <c r="CD151" s="2121"/>
      <c r="CE151" s="2121"/>
      <c r="CF151" s="2121"/>
      <c r="CG151" s="2121"/>
      <c r="CH151" s="2121"/>
      <c r="CI151" s="2121"/>
      <c r="CJ151" s="2121"/>
      <c r="CK151" s="2121"/>
      <c r="CL151" s="2121"/>
      <c r="CM151" s="2121"/>
      <c r="CN151" s="2121"/>
      <c r="CO151" s="2121"/>
      <c r="CP151" s="2121"/>
      <c r="CQ151" s="2121"/>
      <c r="CR151" s="2121"/>
      <c r="CS151" s="2121"/>
      <c r="CT151" s="2121"/>
      <c r="CU151" s="2121"/>
      <c r="CV151" s="2121"/>
      <c r="CW151" s="2121"/>
      <c r="CX151" s="2121"/>
      <c r="CY151" s="2121"/>
      <c r="CZ151" s="2121"/>
      <c r="DA151" s="2121"/>
      <c r="DB151" s="2121"/>
      <c r="DC151" s="137"/>
      <c r="DD151" s="137"/>
      <c r="DE151" s="137"/>
      <c r="DF151" s="53"/>
      <c r="DG151" s="53"/>
      <c r="DH151" s="53"/>
      <c r="DI151" s="53"/>
      <c r="DJ151" s="53"/>
      <c r="DK151" s="53"/>
      <c r="DL151" s="53"/>
      <c r="DM151" s="53"/>
      <c r="DN151" s="51"/>
      <c r="DO151" s="51"/>
      <c r="DP151" s="51"/>
      <c r="DQ151" s="51"/>
      <c r="DR151" s="51"/>
      <c r="DS151" s="51"/>
      <c r="DT151" s="51"/>
      <c r="DU151" s="51"/>
      <c r="DV151" s="51"/>
      <c r="DW151" s="51"/>
      <c r="DX151" s="51"/>
      <c r="DY151" s="51"/>
      <c r="DZ151" s="51"/>
      <c r="EA151" s="51"/>
      <c r="EB151" s="51"/>
      <c r="EC151" s="51"/>
      <c r="ED151" s="51"/>
      <c r="EE151" s="51"/>
      <c r="EF151" s="51"/>
      <c r="EG151" s="51"/>
      <c r="EH151" s="51"/>
      <c r="EI151" s="51"/>
      <c r="EJ151" s="51"/>
      <c r="EK151" s="51"/>
      <c r="EL151" s="51"/>
      <c r="EM151" s="51"/>
      <c r="EN151" s="51"/>
      <c r="EO151" s="51"/>
      <c r="EP151" s="51"/>
      <c r="EQ151" s="51"/>
      <c r="ER151" s="51"/>
      <c r="ES151" s="51"/>
      <c r="ET151" s="51"/>
      <c r="EU151" s="51"/>
      <c r="EV151" s="51"/>
      <c r="EW151" s="51"/>
      <c r="EX151" s="51"/>
      <c r="EY151" s="51"/>
      <c r="EZ151" s="51"/>
      <c r="FA151" s="51"/>
      <c r="FB151" s="51"/>
      <c r="FC151" s="51"/>
      <c r="FD151" s="51"/>
      <c r="FE151" s="51"/>
      <c r="FF151" s="51"/>
      <c r="FG151" s="51"/>
      <c r="FH151" s="51"/>
      <c r="FI151" s="51"/>
      <c r="FJ151" s="51"/>
      <c r="FK151" s="51"/>
      <c r="FL151" s="51"/>
      <c r="FM151" s="51"/>
      <c r="FN151" s="51"/>
      <c r="FO151" s="51"/>
      <c r="FP151" s="51"/>
      <c r="FQ151" s="51"/>
      <c r="FR151" s="51"/>
      <c r="FS151" s="51"/>
      <c r="FT151" s="51"/>
    </row>
    <row r="152" spans="8:176" ht="6.75" customHeight="1">
      <c r="H152" s="51"/>
      <c r="S152" s="51"/>
      <c r="T152" s="150"/>
      <c r="U152" s="51"/>
      <c r="V152" s="51"/>
      <c r="W152" s="51"/>
      <c r="X152" s="51"/>
      <c r="Y152" s="51"/>
      <c r="Z152" s="51"/>
      <c r="AA152" s="51"/>
      <c r="AB152" s="51"/>
      <c r="AC152" s="51"/>
      <c r="AD152" s="51"/>
      <c r="AE152" s="51"/>
      <c r="AF152" s="51"/>
      <c r="AG152" s="51"/>
      <c r="AH152" s="51"/>
      <c r="AI152" s="51"/>
      <c r="AJ152" s="173"/>
      <c r="AK152" s="150"/>
      <c r="AL152" s="51"/>
      <c r="AM152" s="51"/>
      <c r="AN152" s="138"/>
      <c r="AO152" s="138"/>
      <c r="AP152" s="138"/>
      <c r="AQ152" s="138"/>
      <c r="AR152" s="138"/>
      <c r="AS152" s="138"/>
      <c r="AT152" s="138"/>
      <c r="AU152" s="138"/>
      <c r="AV152" s="137"/>
      <c r="AW152" s="137"/>
      <c r="AX152" s="137"/>
      <c r="AY152" s="51"/>
      <c r="AZ152" s="51"/>
      <c r="BA152" s="51"/>
      <c r="BB152" s="51"/>
      <c r="BC152" s="51"/>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c r="CW152" s="137"/>
      <c r="CX152" s="137"/>
      <c r="CY152" s="137"/>
      <c r="CZ152" s="137"/>
      <c r="DA152" s="137"/>
      <c r="DB152" s="137"/>
      <c r="DC152" s="137"/>
      <c r="DD152" s="137"/>
      <c r="DE152" s="137"/>
      <c r="DF152" s="53"/>
      <c r="DG152" s="53"/>
      <c r="DH152" s="53"/>
      <c r="DI152" s="53"/>
      <c r="DJ152" s="53"/>
      <c r="DK152" s="53"/>
      <c r="DL152" s="53"/>
      <c r="DM152" s="53"/>
    </row>
    <row r="153" spans="8:176" ht="6.75" customHeight="1">
      <c r="H153" s="51"/>
      <c r="S153" s="51"/>
      <c r="T153" s="150"/>
      <c r="U153" s="51"/>
      <c r="V153" s="51"/>
      <c r="W153" s="51"/>
      <c r="X153" s="51"/>
      <c r="Y153" s="51"/>
      <c r="Z153" s="51"/>
      <c r="AA153" s="51"/>
      <c r="AB153" s="51"/>
      <c r="AC153" s="51"/>
      <c r="AD153" s="51"/>
      <c r="AE153" s="51"/>
      <c r="AF153" s="51"/>
      <c r="AG153" s="51"/>
      <c r="AH153" s="51"/>
      <c r="AI153" s="51"/>
      <c r="AJ153" s="173"/>
      <c r="AK153" s="150"/>
      <c r="AL153" s="51"/>
      <c r="AM153" s="138"/>
      <c r="AN153" s="2131" t="s">
        <v>
366</v>
      </c>
      <c r="AO153" s="2131"/>
      <c r="AP153" s="2131"/>
      <c r="AQ153" s="2131"/>
      <c r="AR153" s="2131"/>
      <c r="AS153" s="2131"/>
      <c r="AT153" s="2131"/>
      <c r="AU153" s="2131"/>
      <c r="AV153" s="2131"/>
      <c r="AW153" s="2131"/>
      <c r="AX153" s="2131"/>
      <c r="AY153" s="2131"/>
      <c r="AZ153" s="2131"/>
      <c r="BA153" s="2131"/>
      <c r="BB153" s="2131"/>
      <c r="BC153" s="2131"/>
      <c r="BD153" s="2126"/>
      <c r="BE153" s="2126"/>
      <c r="BF153" s="2126"/>
      <c r="BG153" s="2126"/>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53"/>
      <c r="DG153" s="53"/>
      <c r="DH153" s="53"/>
      <c r="DI153" s="53"/>
      <c r="DJ153" s="53"/>
      <c r="DK153" s="53"/>
      <c r="DL153" s="53"/>
      <c r="DM153" s="53"/>
    </row>
    <row r="154" spans="8:176" ht="6.75" customHeight="1">
      <c r="H154" s="51"/>
      <c r="S154" s="51"/>
      <c r="T154" s="150"/>
      <c r="U154" s="51"/>
      <c r="V154" s="51"/>
      <c r="W154" s="51"/>
      <c r="X154" s="51"/>
      <c r="Y154" s="51"/>
      <c r="Z154" s="51"/>
      <c r="AA154" s="51"/>
      <c r="AB154" s="51"/>
      <c r="AC154" s="51"/>
      <c r="AD154" s="51"/>
      <c r="AE154" s="51"/>
      <c r="AF154" s="51"/>
      <c r="AG154" s="51"/>
      <c r="AH154" s="51"/>
      <c r="AI154" s="51"/>
      <c r="AJ154" s="173"/>
      <c r="AK154" s="151"/>
      <c r="AL154" s="149"/>
      <c r="AM154" s="138"/>
      <c r="AN154" s="2131"/>
      <c r="AO154" s="2131"/>
      <c r="AP154" s="2131"/>
      <c r="AQ154" s="2131"/>
      <c r="AR154" s="2131"/>
      <c r="AS154" s="2131"/>
      <c r="AT154" s="2131"/>
      <c r="AU154" s="2131"/>
      <c r="AV154" s="2131"/>
      <c r="AW154" s="2131"/>
      <c r="AX154" s="2131"/>
      <c r="AY154" s="2131"/>
      <c r="AZ154" s="2131"/>
      <c r="BA154" s="2131"/>
      <c r="BB154" s="2131"/>
      <c r="BC154" s="2131"/>
      <c r="BD154" s="2126"/>
      <c r="BE154" s="2126"/>
      <c r="BF154" s="2126"/>
      <c r="BG154" s="2126"/>
      <c r="BH154" s="137"/>
      <c r="BI154" s="137"/>
      <c r="BJ154" s="137"/>
      <c r="BK154" s="137"/>
      <c r="BL154" s="137"/>
      <c r="BM154" s="137"/>
      <c r="BN154" s="137"/>
      <c r="BO154" s="137"/>
      <c r="BP154" s="137"/>
      <c r="BQ154" s="137"/>
      <c r="BR154" s="137"/>
      <c r="BS154" s="137"/>
      <c r="BT154" s="137"/>
      <c r="BU154" s="137"/>
      <c r="BV154" s="137"/>
      <c r="BW154" s="137"/>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c r="CS154" s="137"/>
      <c r="CT154" s="137"/>
      <c r="CU154" s="137"/>
      <c r="CV154" s="137"/>
      <c r="CW154" s="137"/>
      <c r="CX154" s="137"/>
      <c r="CY154" s="137"/>
      <c r="CZ154" s="137"/>
      <c r="DA154" s="137"/>
      <c r="DB154" s="137"/>
      <c r="DC154" s="137"/>
      <c r="DD154" s="137"/>
      <c r="DE154" s="137"/>
      <c r="DF154" s="61"/>
      <c r="DG154" s="61"/>
      <c r="DH154" s="61"/>
      <c r="DI154" s="61"/>
      <c r="DJ154" s="61"/>
      <c r="DK154" s="61"/>
      <c r="DL154" s="61"/>
      <c r="DM154" s="61"/>
      <c r="DN154" s="61"/>
      <c r="DO154" s="61"/>
      <c r="DP154" s="61"/>
      <c r="DQ154" s="61"/>
      <c r="DR154" s="61"/>
      <c r="DS154" s="61"/>
      <c r="DT154" s="61"/>
      <c r="DU154" s="61"/>
      <c r="DV154" s="61"/>
      <c r="DW154" s="51"/>
    </row>
    <row r="155" spans="8:176" ht="6.75" customHeight="1">
      <c r="H155" s="51"/>
      <c r="S155" s="51"/>
      <c r="T155" s="150"/>
      <c r="U155" s="51"/>
      <c r="V155" s="51"/>
      <c r="W155" s="51"/>
      <c r="X155" s="51"/>
      <c r="Y155" s="51"/>
      <c r="Z155" s="51"/>
      <c r="AA155" s="51"/>
      <c r="AB155" s="51"/>
      <c r="AC155" s="51"/>
      <c r="AD155" s="51"/>
      <c r="AE155" s="51"/>
      <c r="AF155" s="51"/>
      <c r="AG155" s="51"/>
      <c r="AH155" s="51"/>
      <c r="AI155" s="51"/>
      <c r="AJ155" s="173"/>
      <c r="AK155" s="150"/>
      <c r="AL155" s="51"/>
      <c r="AM155" s="51"/>
      <c r="AN155" s="138"/>
      <c r="AO155" s="138"/>
      <c r="AP155" s="138"/>
      <c r="AQ155" s="138"/>
      <c r="AR155" s="138"/>
      <c r="AS155" s="138"/>
      <c r="AT155" s="138"/>
      <c r="AU155" s="138"/>
      <c r="AV155" s="137"/>
      <c r="AW155" s="137"/>
      <c r="AX155" s="137"/>
      <c r="AY155" s="51"/>
      <c r="AZ155" s="51"/>
      <c r="BA155" s="51"/>
      <c r="BB155" s="51"/>
      <c r="BC155" s="51"/>
      <c r="BD155" s="137"/>
      <c r="BE155" s="137"/>
      <c r="BF155" s="137"/>
      <c r="BG155" s="137"/>
      <c r="BH155" s="137"/>
      <c r="BI155" s="137"/>
      <c r="BJ155" s="137"/>
      <c r="BK155" s="137"/>
      <c r="BL155" s="137"/>
      <c r="BM155" s="137"/>
      <c r="BN155" s="137"/>
      <c r="BO155" s="137"/>
      <c r="BP155" s="137"/>
      <c r="BQ155" s="137"/>
      <c r="BR155" s="137"/>
      <c r="BS155" s="137"/>
      <c r="BT155" s="137"/>
      <c r="BU155" s="137"/>
      <c r="BV155" s="137"/>
      <c r="BW155" s="137"/>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c r="CS155" s="137"/>
      <c r="CT155" s="137"/>
      <c r="CU155" s="137"/>
      <c r="CV155" s="137"/>
      <c r="CW155" s="137"/>
      <c r="CX155" s="137"/>
      <c r="CY155" s="137"/>
      <c r="CZ155" s="137"/>
      <c r="DA155" s="137"/>
      <c r="DB155" s="137"/>
      <c r="DC155" s="137"/>
      <c r="DD155" s="137"/>
      <c r="DE155" s="137"/>
      <c r="DF155" s="53"/>
      <c r="DG155" s="53"/>
      <c r="DH155" s="53"/>
      <c r="DI155" s="53"/>
      <c r="DJ155" s="53"/>
      <c r="DK155" s="53"/>
      <c r="DL155" s="53"/>
      <c r="DM155" s="53"/>
      <c r="DN155" s="53"/>
      <c r="DO155" s="53"/>
      <c r="DP155" s="53"/>
      <c r="DQ155" s="53"/>
      <c r="DR155" s="53"/>
      <c r="DS155" s="53"/>
      <c r="DT155" s="53"/>
      <c r="DU155" s="53"/>
      <c r="DV155" s="53"/>
      <c r="DW155" s="53"/>
      <c r="DX155" s="53"/>
      <c r="DY155" s="53"/>
      <c r="DZ155" s="53"/>
      <c r="EA155" s="53"/>
      <c r="EB155" s="53"/>
      <c r="EC155" s="53"/>
      <c r="ED155" s="53"/>
      <c r="EE155" s="53"/>
      <c r="EF155" s="53"/>
      <c r="EG155" s="53"/>
      <c r="EH155" s="53"/>
      <c r="EI155" s="53"/>
      <c r="EJ155" s="53"/>
      <c r="EK155" s="53"/>
      <c r="EL155" s="53"/>
    </row>
    <row r="156" spans="8:176" ht="6.75" customHeight="1">
      <c r="H156" s="51"/>
      <c r="S156" s="51"/>
      <c r="T156" s="150"/>
      <c r="U156" s="51"/>
      <c r="AD156" s="51"/>
      <c r="AE156" s="51"/>
      <c r="AF156" s="51"/>
      <c r="AG156" s="51"/>
      <c r="AH156" s="51"/>
      <c r="AI156" s="51"/>
      <c r="AJ156" s="173"/>
      <c r="AK156" s="156"/>
      <c r="AL156" s="146"/>
      <c r="AM156" s="51"/>
      <c r="AN156" s="2124" t="s">
        <v>
365</v>
      </c>
      <c r="AO156" s="2124"/>
      <c r="AP156" s="2124"/>
      <c r="AQ156" s="2124"/>
      <c r="AR156" s="2124"/>
      <c r="AS156" s="2124"/>
      <c r="AT156" s="2124"/>
      <c r="AU156" s="2124"/>
      <c r="AV156" s="2121"/>
      <c r="AW156" s="2121"/>
      <c r="AX156" s="137"/>
      <c r="AY156" s="146"/>
      <c r="AZ156" s="51"/>
      <c r="BA156" s="51"/>
      <c r="BB156" s="51"/>
      <c r="BC156" s="51"/>
      <c r="BD156" s="2124" t="s">
        <v>
490</v>
      </c>
      <c r="BE156" s="2121"/>
      <c r="BF156" s="2121"/>
      <c r="BG156" s="2121"/>
      <c r="BH156" s="2121"/>
      <c r="BI156" s="2121"/>
      <c r="BJ156" s="2121"/>
      <c r="BK156" s="2121"/>
      <c r="BL156" s="2121"/>
      <c r="BM156" s="2121"/>
      <c r="BN156" s="2121"/>
      <c r="BO156" s="2121"/>
      <c r="BP156" s="2121"/>
      <c r="BQ156" s="2121"/>
      <c r="BR156" s="2121"/>
      <c r="BS156" s="2121"/>
      <c r="BT156" s="2121"/>
      <c r="BU156" s="2121"/>
      <c r="BV156" s="2121"/>
      <c r="BW156" s="2121"/>
      <c r="BX156" s="2121"/>
      <c r="BY156" s="2121"/>
      <c r="BZ156" s="2121"/>
      <c r="CA156" s="2121"/>
      <c r="CB156" s="2121"/>
      <c r="CC156" s="2121"/>
      <c r="CD156" s="2121"/>
      <c r="CE156" s="2121"/>
      <c r="CF156" s="2121"/>
      <c r="CG156" s="2121"/>
      <c r="CH156" s="2121"/>
      <c r="CI156" s="2121"/>
      <c r="CJ156" s="2121"/>
      <c r="CK156" s="2121"/>
      <c r="CL156" s="2121"/>
      <c r="CM156" s="2121"/>
      <c r="CN156" s="2121"/>
      <c r="CO156" s="2121"/>
      <c r="CP156" s="2121"/>
      <c r="CQ156" s="2121"/>
      <c r="CR156" s="2121"/>
      <c r="CS156" s="2121"/>
      <c r="CT156" s="2121"/>
      <c r="CU156" s="2121"/>
      <c r="CV156" s="2121"/>
      <c r="CW156" s="2121"/>
      <c r="CX156" s="2121"/>
      <c r="CY156" s="2121"/>
      <c r="CZ156" s="2121"/>
      <c r="DA156" s="2121"/>
      <c r="DB156" s="2121"/>
      <c r="DC156" s="137"/>
      <c r="DD156" s="137"/>
      <c r="DE156" s="137"/>
      <c r="DF156" s="53"/>
      <c r="DG156" s="53"/>
      <c r="DH156" s="53"/>
      <c r="DI156" s="53"/>
      <c r="DJ156" s="53"/>
      <c r="DK156" s="53"/>
      <c r="DL156" s="53"/>
      <c r="DM156" s="53"/>
      <c r="DN156" s="53"/>
      <c r="DO156" s="53"/>
      <c r="DP156" s="53"/>
      <c r="DQ156" s="53"/>
      <c r="DR156" s="53"/>
      <c r="DS156" s="53"/>
      <c r="DT156" s="53"/>
      <c r="DU156" s="53"/>
      <c r="DV156" s="53"/>
      <c r="DW156" s="53"/>
      <c r="DX156" s="53"/>
      <c r="DY156" s="53"/>
      <c r="DZ156" s="53"/>
      <c r="EA156" s="53"/>
      <c r="EB156" s="53"/>
      <c r="EC156" s="53"/>
      <c r="ED156" s="53"/>
      <c r="EE156" s="53"/>
      <c r="EF156" s="53"/>
      <c r="EG156" s="53"/>
      <c r="EH156" s="53"/>
      <c r="EI156" s="53"/>
      <c r="EJ156" s="53"/>
      <c r="EK156" s="53"/>
      <c r="EL156" s="53"/>
    </row>
    <row r="157" spans="8:176" ht="6.75" customHeight="1">
      <c r="H157" s="51"/>
      <c r="S157" s="51"/>
      <c r="T157" s="150"/>
      <c r="U157" s="51"/>
      <c r="AD157" s="51"/>
      <c r="AE157" s="51"/>
      <c r="AF157" s="51"/>
      <c r="AG157" s="51"/>
      <c r="AH157" s="51"/>
      <c r="AI157" s="51"/>
      <c r="AJ157" s="173"/>
      <c r="AK157" s="151"/>
      <c r="AL157" s="51"/>
      <c r="AM157" s="51"/>
      <c r="AN157" s="2124"/>
      <c r="AO157" s="2124"/>
      <c r="AP157" s="2124"/>
      <c r="AQ157" s="2124"/>
      <c r="AR157" s="2124"/>
      <c r="AS157" s="2124"/>
      <c r="AT157" s="2124"/>
      <c r="AU157" s="2124"/>
      <c r="AV157" s="2121"/>
      <c r="AW157" s="2121"/>
      <c r="AX157" s="137"/>
      <c r="AY157" s="51"/>
      <c r="AZ157" s="149"/>
      <c r="BA157" s="149"/>
      <c r="BB157" s="149"/>
      <c r="BC157" s="51"/>
      <c r="BD157" s="2121"/>
      <c r="BE157" s="2121"/>
      <c r="BF157" s="2121"/>
      <c r="BG157" s="2121"/>
      <c r="BH157" s="2121"/>
      <c r="BI157" s="2121"/>
      <c r="BJ157" s="2121"/>
      <c r="BK157" s="2121"/>
      <c r="BL157" s="2121"/>
      <c r="BM157" s="2121"/>
      <c r="BN157" s="2121"/>
      <c r="BO157" s="2121"/>
      <c r="BP157" s="2121"/>
      <c r="BQ157" s="2121"/>
      <c r="BR157" s="2121"/>
      <c r="BS157" s="2121"/>
      <c r="BT157" s="2121"/>
      <c r="BU157" s="2121"/>
      <c r="BV157" s="2121"/>
      <c r="BW157" s="2121"/>
      <c r="BX157" s="2121"/>
      <c r="BY157" s="2121"/>
      <c r="BZ157" s="2121"/>
      <c r="CA157" s="2121"/>
      <c r="CB157" s="2121"/>
      <c r="CC157" s="2121"/>
      <c r="CD157" s="2121"/>
      <c r="CE157" s="2121"/>
      <c r="CF157" s="2121"/>
      <c r="CG157" s="2121"/>
      <c r="CH157" s="2121"/>
      <c r="CI157" s="2121"/>
      <c r="CJ157" s="2121"/>
      <c r="CK157" s="2121"/>
      <c r="CL157" s="2121"/>
      <c r="CM157" s="2121"/>
      <c r="CN157" s="2121"/>
      <c r="CO157" s="2121"/>
      <c r="CP157" s="2121"/>
      <c r="CQ157" s="2121"/>
      <c r="CR157" s="2121"/>
      <c r="CS157" s="2121"/>
      <c r="CT157" s="2121"/>
      <c r="CU157" s="2121"/>
      <c r="CV157" s="2121"/>
      <c r="CW157" s="2121"/>
      <c r="CX157" s="2121"/>
      <c r="CY157" s="2121"/>
      <c r="CZ157" s="2121"/>
      <c r="DA157" s="2121"/>
      <c r="DB157" s="2121"/>
      <c r="DC157" s="137"/>
      <c r="DD157" s="137"/>
      <c r="DE157" s="137"/>
      <c r="DF157" s="52"/>
      <c r="DG157" s="52"/>
      <c r="DH157" s="52"/>
      <c r="DI157" s="52"/>
      <c r="DJ157" s="52"/>
      <c r="DK157" s="52"/>
      <c r="DL157" s="52"/>
      <c r="DM157" s="52"/>
      <c r="DN157" s="52"/>
      <c r="DO157" s="52"/>
      <c r="DP157" s="52"/>
      <c r="DQ157" s="52"/>
      <c r="DR157" s="52"/>
      <c r="DS157" s="52"/>
      <c r="DT157" s="52"/>
      <c r="DU157" s="52"/>
      <c r="DV157" s="51"/>
      <c r="DW157" s="51"/>
      <c r="DX157" s="51"/>
      <c r="DY157" s="51"/>
      <c r="DZ157" s="51"/>
      <c r="EA157" s="51"/>
      <c r="EB157" s="51"/>
      <c r="EC157" s="51"/>
      <c r="ED157" s="51"/>
      <c r="EE157" s="51"/>
      <c r="EF157" s="51"/>
      <c r="EG157" s="51"/>
      <c r="EH157" s="51"/>
      <c r="EI157" s="51"/>
      <c r="EJ157" s="51"/>
      <c r="EK157" s="51"/>
      <c r="EL157" s="51"/>
      <c r="EM157" s="51"/>
      <c r="EN157" s="51"/>
      <c r="EO157" s="51"/>
      <c r="EP157" s="51"/>
      <c r="EQ157" s="51"/>
    </row>
    <row r="158" spans="8:176" ht="6.75" customHeight="1">
      <c r="H158" s="51"/>
      <c r="S158" s="51"/>
      <c r="T158" s="150"/>
      <c r="U158" s="51"/>
      <c r="V158" s="51"/>
      <c r="W158" s="51"/>
      <c r="X158" s="51"/>
      <c r="Y158" s="51"/>
      <c r="Z158" s="51"/>
      <c r="AA158" s="51"/>
      <c r="AB158" s="51"/>
      <c r="AC158" s="51"/>
      <c r="AD158" s="51"/>
      <c r="AE158" s="51"/>
      <c r="AF158" s="51"/>
      <c r="AG158" s="51"/>
      <c r="AH158" s="51"/>
      <c r="AI158" s="51"/>
      <c r="AJ158" s="169"/>
      <c r="AK158" s="163"/>
      <c r="AL158" s="163"/>
      <c r="AM158" s="163"/>
      <c r="AN158" s="163"/>
      <c r="AO158" s="163"/>
      <c r="AP158" s="163"/>
      <c r="AQ158" s="163"/>
      <c r="AR158" s="163"/>
      <c r="AS158" s="163"/>
      <c r="AT158" s="163"/>
      <c r="AU158" s="163"/>
      <c r="AV158" s="163"/>
      <c r="AW158" s="163"/>
      <c r="AX158" s="163"/>
      <c r="AY158" s="163"/>
      <c r="AZ158" s="163"/>
      <c r="BA158" s="163"/>
      <c r="BB158" s="163"/>
      <c r="BC158" s="163"/>
      <c r="BD158" s="163"/>
      <c r="BE158" s="163"/>
      <c r="BF158" s="163"/>
      <c r="BG158" s="163"/>
      <c r="BH158" s="163"/>
      <c r="BI158" s="163"/>
      <c r="BJ158" s="163"/>
      <c r="BK158" s="163"/>
      <c r="BL158" s="163"/>
      <c r="BM158" s="163"/>
      <c r="BN158" s="163"/>
      <c r="BO158" s="163"/>
      <c r="BP158" s="163"/>
      <c r="BQ158" s="163"/>
      <c r="BR158" s="163"/>
      <c r="BS158" s="163"/>
      <c r="BT158" s="163"/>
      <c r="BU158" s="163"/>
      <c r="BV158" s="163"/>
      <c r="BW158" s="163"/>
      <c r="BX158" s="163"/>
      <c r="BY158" s="163"/>
      <c r="BZ158" s="163"/>
      <c r="CA158" s="163"/>
      <c r="CB158" s="163"/>
      <c r="CC158" s="163"/>
      <c r="CD158" s="163"/>
      <c r="CE158" s="163"/>
      <c r="CF158" s="163"/>
      <c r="CG158" s="163"/>
      <c r="CH158" s="163"/>
      <c r="CI158" s="163"/>
      <c r="CJ158" s="163"/>
      <c r="CK158" s="163"/>
      <c r="CL158" s="163"/>
      <c r="CM158" s="163"/>
      <c r="CN158" s="163"/>
      <c r="CO158" s="51"/>
      <c r="CP158" s="51"/>
      <c r="CQ158" s="51"/>
      <c r="CR158" s="51"/>
      <c r="CS158" s="51"/>
      <c r="CT158" s="51"/>
      <c r="CU158" s="51"/>
      <c r="CV158" s="51"/>
      <c r="CW158" s="51"/>
      <c r="CX158" s="51"/>
      <c r="CY158" s="51"/>
      <c r="CZ158" s="51"/>
      <c r="DA158" s="51"/>
      <c r="DB158" s="51"/>
      <c r="DC158" s="51"/>
      <c r="DD158" s="51"/>
      <c r="DE158" s="51"/>
      <c r="DF158" s="51"/>
      <c r="DG158" s="51"/>
      <c r="DH158" s="51"/>
      <c r="DI158" s="51"/>
      <c r="DJ158" s="51"/>
      <c r="DK158" s="51"/>
      <c r="DL158" s="51"/>
      <c r="DM158" s="51"/>
      <c r="DN158" s="51"/>
      <c r="DO158" s="51"/>
      <c r="DP158" s="51"/>
      <c r="DQ158" s="51"/>
      <c r="DR158" s="51"/>
      <c r="DS158" s="51"/>
      <c r="DT158" s="51"/>
      <c r="DU158" s="51"/>
      <c r="DV158" s="51"/>
      <c r="DW158" s="51"/>
      <c r="DX158" s="51"/>
      <c r="DY158" s="51"/>
      <c r="DZ158" s="51"/>
      <c r="EA158" s="51"/>
      <c r="EB158" s="51"/>
      <c r="EC158" s="51"/>
      <c r="ED158" s="51"/>
      <c r="EE158" s="51"/>
      <c r="EF158" s="51"/>
      <c r="EG158" s="51"/>
      <c r="EH158" s="51"/>
      <c r="EI158" s="51"/>
      <c r="EJ158" s="51"/>
      <c r="EK158" s="51"/>
      <c r="EL158" s="51"/>
      <c r="EM158" s="51"/>
      <c r="EN158" s="51"/>
      <c r="EO158" s="51"/>
      <c r="EP158" s="51"/>
      <c r="EQ158" s="51"/>
    </row>
    <row r="159" spans="8:176" ht="6.75" customHeight="1">
      <c r="H159" s="51"/>
      <c r="S159" s="51"/>
      <c r="T159" s="150"/>
      <c r="U159" s="51"/>
      <c r="AD159" s="51"/>
      <c r="AE159" s="51"/>
      <c r="AF159" s="51"/>
      <c r="AG159" s="51"/>
      <c r="AH159" s="51"/>
      <c r="AI159" s="51"/>
      <c r="AJ159" s="167"/>
      <c r="AK159" s="150"/>
      <c r="AL159" s="165"/>
      <c r="AM159" s="51"/>
      <c r="AN159" s="2132" t="s">
        <v>
364</v>
      </c>
      <c r="AO159" s="2132"/>
      <c r="AP159" s="2132"/>
      <c r="AQ159" s="2132"/>
      <c r="AR159" s="2132"/>
      <c r="AS159" s="2132"/>
      <c r="AT159" s="2132"/>
      <c r="AU159" s="2133"/>
      <c r="AV159" s="51"/>
      <c r="AW159" s="51"/>
      <c r="AX159" s="51"/>
      <c r="AY159" s="51"/>
      <c r="AZ159" s="51"/>
      <c r="BA159" s="51"/>
      <c r="BB159" s="165"/>
      <c r="BC159" s="51"/>
      <c r="BD159" s="2134" t="s">
        <v>
538</v>
      </c>
      <c r="BE159" s="2135"/>
      <c r="BF159" s="2135"/>
      <c r="BG159" s="2135"/>
      <c r="BH159" s="2135"/>
      <c r="BI159" s="2135"/>
      <c r="BJ159" s="2135"/>
      <c r="BK159" s="165"/>
      <c r="BL159" s="2134" t="s">
        <v>
541</v>
      </c>
      <c r="BM159" s="2135"/>
      <c r="BN159" s="2135"/>
      <c r="BO159" s="2135"/>
      <c r="BP159" s="2135"/>
      <c r="BQ159" s="2135"/>
      <c r="BR159" s="2135"/>
      <c r="BS159" s="174"/>
      <c r="BT159" s="2134" t="s">
        <v>
542</v>
      </c>
      <c r="BU159" s="2134"/>
      <c r="BV159" s="2134"/>
      <c r="BW159" s="2134"/>
      <c r="BX159" s="2134"/>
      <c r="BY159" s="2134"/>
      <c r="BZ159" s="2134"/>
      <c r="CA159" s="2134"/>
      <c r="CB159" s="2134"/>
      <c r="CC159" s="2134"/>
      <c r="CD159" s="175"/>
      <c r="CE159" s="2134" t="s">
        <v>
543</v>
      </c>
      <c r="CF159" s="2134"/>
      <c r="CG159" s="2134"/>
      <c r="CH159" s="2134"/>
      <c r="CI159" s="2134"/>
      <c r="CJ159" s="2134"/>
      <c r="CK159" s="2134"/>
      <c r="CL159" s="2134"/>
      <c r="CM159" s="2134"/>
      <c r="CN159" s="2134"/>
      <c r="CO159" s="175"/>
      <c r="CP159" s="2134" t="s">
        <v>
544</v>
      </c>
      <c r="CQ159" s="2134"/>
      <c r="CR159" s="2134"/>
      <c r="CS159" s="2134"/>
      <c r="CT159" s="2134"/>
      <c r="CU159" s="2134"/>
      <c r="CV159" s="2134"/>
      <c r="CW159" s="2134"/>
      <c r="CX159" s="2134"/>
      <c r="CY159" s="2134"/>
      <c r="CZ159" s="61"/>
      <c r="DA159" s="61"/>
      <c r="DB159" s="61"/>
      <c r="DC159" s="137"/>
      <c r="DD159" s="137"/>
      <c r="DE159" s="137"/>
      <c r="DF159" s="52"/>
      <c r="DG159" s="52"/>
      <c r="DH159" s="52"/>
      <c r="DI159" s="52"/>
      <c r="DJ159" s="52"/>
      <c r="DK159" s="52"/>
      <c r="DL159" s="52"/>
      <c r="DM159" s="52"/>
      <c r="DN159" s="52"/>
    </row>
    <row r="160" spans="8:176" ht="6.75" customHeight="1">
      <c r="H160" s="51"/>
      <c r="S160" s="51"/>
      <c r="T160" s="150"/>
      <c r="U160" s="51"/>
      <c r="AD160" s="51"/>
      <c r="AE160" s="51"/>
      <c r="AF160" s="51"/>
      <c r="AG160" s="51"/>
      <c r="AH160" s="51"/>
      <c r="AI160" s="51"/>
      <c r="AJ160" s="173"/>
      <c r="AK160" s="150"/>
      <c r="AL160" s="146"/>
      <c r="AM160" s="51"/>
      <c r="AN160" s="2134"/>
      <c r="AO160" s="2134"/>
      <c r="AP160" s="2134"/>
      <c r="AQ160" s="2134"/>
      <c r="AR160" s="2134"/>
      <c r="AS160" s="2134"/>
      <c r="AT160" s="2134"/>
      <c r="AU160" s="2135"/>
      <c r="AV160" s="146"/>
      <c r="AW160" s="146"/>
      <c r="AX160" s="146"/>
      <c r="AY160" s="146"/>
      <c r="AZ160" s="146"/>
      <c r="BA160" s="146"/>
      <c r="BB160" s="176"/>
      <c r="BC160" s="51"/>
      <c r="BD160" s="2135"/>
      <c r="BE160" s="2135"/>
      <c r="BF160" s="2135"/>
      <c r="BG160" s="2135"/>
      <c r="BH160" s="2135"/>
      <c r="BI160" s="2135"/>
      <c r="BJ160" s="2135"/>
      <c r="BK160" s="170"/>
      <c r="BL160" s="2135"/>
      <c r="BM160" s="2135"/>
      <c r="BN160" s="2135"/>
      <c r="BO160" s="2135"/>
      <c r="BP160" s="2135"/>
      <c r="BQ160" s="2135"/>
      <c r="BR160" s="2135"/>
      <c r="BS160" s="167"/>
      <c r="BT160" s="2134"/>
      <c r="BU160" s="2134"/>
      <c r="BV160" s="2134"/>
      <c r="BW160" s="2134"/>
      <c r="BX160" s="2134"/>
      <c r="BY160" s="2134"/>
      <c r="BZ160" s="2134"/>
      <c r="CA160" s="2134"/>
      <c r="CB160" s="2134"/>
      <c r="CC160" s="2134"/>
      <c r="CD160" s="177"/>
      <c r="CE160" s="2134"/>
      <c r="CF160" s="2134"/>
      <c r="CG160" s="2134"/>
      <c r="CH160" s="2134"/>
      <c r="CI160" s="2134"/>
      <c r="CJ160" s="2134"/>
      <c r="CK160" s="2134"/>
      <c r="CL160" s="2134"/>
      <c r="CM160" s="2134"/>
      <c r="CN160" s="2134"/>
      <c r="CO160" s="61"/>
      <c r="CP160" s="2134"/>
      <c r="CQ160" s="2134"/>
      <c r="CR160" s="2134"/>
      <c r="CS160" s="2134"/>
      <c r="CT160" s="2134"/>
      <c r="CU160" s="2134"/>
      <c r="CV160" s="2134"/>
      <c r="CW160" s="2134"/>
      <c r="CX160" s="2134"/>
      <c r="CY160" s="2134"/>
      <c r="CZ160" s="61"/>
      <c r="DA160" s="61"/>
      <c r="DB160" s="61"/>
      <c r="DC160" s="137"/>
      <c r="DD160" s="137"/>
      <c r="DE160" s="137"/>
      <c r="DF160" s="52"/>
      <c r="DG160" s="52"/>
      <c r="DH160" s="52"/>
      <c r="DI160" s="52"/>
      <c r="DJ160" s="52"/>
      <c r="DK160" s="52"/>
      <c r="DL160" s="52"/>
      <c r="DM160" s="52"/>
      <c r="DN160" s="52"/>
    </row>
    <row r="161" spans="8:202" ht="6.75" customHeight="1">
      <c r="H161" s="51"/>
      <c r="S161" s="51"/>
      <c r="T161" s="150"/>
      <c r="U161" s="51"/>
      <c r="AD161" s="51"/>
      <c r="AE161" s="51"/>
      <c r="AF161" s="51"/>
      <c r="AG161" s="51"/>
      <c r="AH161" s="51"/>
      <c r="AI161" s="51"/>
      <c r="AJ161" s="173"/>
      <c r="AK161" s="151"/>
      <c r="AL161" s="51"/>
      <c r="AM161" s="51"/>
      <c r="AN161" s="2134"/>
      <c r="AO161" s="2134"/>
      <c r="AP161" s="2134"/>
      <c r="AQ161" s="2134"/>
      <c r="AR161" s="2134"/>
      <c r="AS161" s="2134"/>
      <c r="AT161" s="2134"/>
      <c r="AU161" s="2135"/>
      <c r="AV161" s="51"/>
      <c r="AW161" s="51"/>
      <c r="AX161" s="51"/>
      <c r="AY161" s="51"/>
      <c r="AZ161" s="51"/>
      <c r="BA161" s="51"/>
      <c r="BB161" s="167"/>
      <c r="BC161" s="51"/>
      <c r="BD161" s="2135"/>
      <c r="BE161" s="2135"/>
      <c r="BF161" s="2135"/>
      <c r="BG161" s="2135"/>
      <c r="BH161" s="2135"/>
      <c r="BI161" s="2135"/>
      <c r="BJ161" s="2135"/>
      <c r="BK161" s="167"/>
      <c r="BL161" s="2135"/>
      <c r="BM161" s="2135"/>
      <c r="BN161" s="2135"/>
      <c r="BO161" s="2135"/>
      <c r="BP161" s="2135"/>
      <c r="BQ161" s="2135"/>
      <c r="BR161" s="2135"/>
      <c r="BS161" s="167"/>
      <c r="BT161" s="2134"/>
      <c r="BU161" s="2134"/>
      <c r="BV161" s="2134"/>
      <c r="BW161" s="2134"/>
      <c r="BX161" s="2134"/>
      <c r="BY161" s="2134"/>
      <c r="BZ161" s="2134"/>
      <c r="CA161" s="2134"/>
      <c r="CB161" s="2134"/>
      <c r="CC161" s="2134"/>
      <c r="CD161" s="61"/>
      <c r="CE161" s="2134"/>
      <c r="CF161" s="2134"/>
      <c r="CG161" s="2134"/>
      <c r="CH161" s="2134"/>
      <c r="CI161" s="2134"/>
      <c r="CJ161" s="2134"/>
      <c r="CK161" s="2134"/>
      <c r="CL161" s="2134"/>
      <c r="CM161" s="2134"/>
      <c r="CN161" s="2134"/>
      <c r="CO161" s="61"/>
      <c r="CP161" s="2134"/>
      <c r="CQ161" s="2134"/>
      <c r="CR161" s="2134"/>
      <c r="CS161" s="2134"/>
      <c r="CT161" s="2134"/>
      <c r="CU161" s="2134"/>
      <c r="CV161" s="2134"/>
      <c r="CW161" s="2134"/>
      <c r="CX161" s="2134"/>
      <c r="CY161" s="2134"/>
      <c r="CZ161" s="61"/>
      <c r="DA161" s="61"/>
      <c r="DB161" s="61"/>
      <c r="DC161" s="137"/>
      <c r="DD161" s="137"/>
      <c r="DE161" s="137"/>
      <c r="DF161" s="52"/>
      <c r="DG161" s="52"/>
      <c r="DH161" s="52"/>
      <c r="DI161" s="52"/>
      <c r="DJ161" s="52"/>
      <c r="DK161" s="52"/>
      <c r="DL161" s="52"/>
      <c r="DM161" s="52"/>
      <c r="DN161" s="52"/>
    </row>
    <row r="162" spans="8:202" ht="6.75" customHeight="1">
      <c r="H162" s="51"/>
      <c r="S162" s="51"/>
      <c r="T162" s="150"/>
      <c r="U162" s="51"/>
      <c r="AD162" s="51"/>
      <c r="AE162" s="51"/>
      <c r="AF162" s="51"/>
      <c r="AG162" s="51"/>
      <c r="AH162" s="51"/>
      <c r="AI162" s="51"/>
      <c r="AJ162" s="173"/>
      <c r="AK162" s="150"/>
      <c r="AL162" s="51"/>
      <c r="AM162" s="51"/>
      <c r="AN162" s="141"/>
      <c r="AO162" s="141"/>
      <c r="AP162" s="141"/>
      <c r="AQ162" s="141"/>
      <c r="AR162" s="141"/>
      <c r="AS162" s="141"/>
      <c r="AT162" s="141"/>
      <c r="AU162" s="142"/>
      <c r="AV162" s="51"/>
      <c r="AW162" s="51"/>
      <c r="AX162" s="51"/>
      <c r="AY162" s="51"/>
      <c r="AZ162" s="51"/>
      <c r="BA162" s="51"/>
      <c r="BB162" s="167"/>
      <c r="BC162" s="51"/>
      <c r="BD162" s="61"/>
      <c r="BE162" s="61"/>
      <c r="BF162" s="61"/>
      <c r="BG162" s="61"/>
      <c r="BH162" s="61"/>
      <c r="BI162" s="61"/>
      <c r="BJ162" s="61"/>
      <c r="BK162" s="175"/>
      <c r="BL162" s="178"/>
      <c r="BM162" s="178"/>
      <c r="BN162" s="61"/>
      <c r="BO162" s="61"/>
      <c r="BP162" s="61"/>
      <c r="BQ162" s="61"/>
      <c r="BR162" s="61"/>
      <c r="BS162" s="175"/>
      <c r="BT162" s="178"/>
      <c r="BU162" s="178"/>
      <c r="BV162" s="178"/>
      <c r="BW162" s="178"/>
      <c r="BX162" s="178"/>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137"/>
      <c r="DD162" s="137"/>
      <c r="DE162" s="137"/>
      <c r="DF162" s="79"/>
      <c r="DG162" s="79"/>
      <c r="DH162" s="79"/>
      <c r="DI162" s="79"/>
      <c r="DJ162" s="79"/>
      <c r="DK162" s="79"/>
      <c r="DL162" s="79"/>
      <c r="DM162" s="79"/>
      <c r="DN162" s="79"/>
    </row>
    <row r="163" spans="8:202" ht="6.75" customHeight="1">
      <c r="H163" s="51"/>
      <c r="S163" s="51"/>
      <c r="T163" s="150"/>
      <c r="U163" s="51"/>
      <c r="AD163" s="51"/>
      <c r="AE163" s="51"/>
      <c r="AF163" s="51"/>
      <c r="AG163" s="51"/>
      <c r="AH163" s="51"/>
      <c r="AI163" s="51"/>
      <c r="AJ163" s="173"/>
      <c r="AK163" s="150"/>
      <c r="AL163" s="51"/>
      <c r="AM163" s="51"/>
      <c r="AN163" s="138"/>
      <c r="AO163" s="138"/>
      <c r="AP163" s="138"/>
      <c r="AQ163" s="138"/>
      <c r="AR163" s="138"/>
      <c r="AS163" s="138"/>
      <c r="AT163" s="138"/>
      <c r="AU163" s="51"/>
      <c r="AV163" s="51"/>
      <c r="AW163" s="51"/>
      <c r="AX163" s="51"/>
      <c r="AY163" s="51"/>
      <c r="AZ163" s="51"/>
      <c r="BA163" s="51"/>
      <c r="BB163" s="165"/>
      <c r="BC163" s="51"/>
      <c r="BD163" s="2147" t="s">
        <v>
545</v>
      </c>
      <c r="BE163" s="2147"/>
      <c r="BF163" s="2147"/>
      <c r="BG163" s="2147"/>
      <c r="BH163" s="2147"/>
      <c r="BI163" s="2147"/>
      <c r="BJ163" s="2147"/>
      <c r="BK163" s="2147"/>
      <c r="BL163" s="2147"/>
      <c r="BM163" s="2147"/>
      <c r="BN163" s="65"/>
      <c r="BO163" s="2147" t="s">
        <v>
546</v>
      </c>
      <c r="BP163" s="2147"/>
      <c r="BQ163" s="2147"/>
      <c r="BR163" s="2147"/>
      <c r="BS163" s="2147"/>
      <c r="BT163" s="2147"/>
      <c r="BU163" s="2147"/>
      <c r="BV163" s="2147"/>
      <c r="BW163" s="2147"/>
      <c r="BX163" s="2147"/>
      <c r="BY163" s="65"/>
      <c r="BZ163" s="2147" t="s">
        <v>
363</v>
      </c>
      <c r="CA163" s="2147"/>
      <c r="CB163" s="2147"/>
      <c r="CC163" s="2147"/>
      <c r="CD163" s="2147"/>
      <c r="CE163" s="2147"/>
      <c r="CF163" s="2147"/>
      <c r="CG163" s="2147"/>
      <c r="CH163" s="2147"/>
      <c r="CI163" s="2147"/>
      <c r="CJ163" s="138"/>
      <c r="CK163" s="2148"/>
      <c r="CL163" s="2148"/>
      <c r="CM163" s="2148"/>
      <c r="CN163" s="2148"/>
      <c r="CO163" s="2148"/>
      <c r="CP163" s="2148"/>
      <c r="CQ163" s="2148"/>
      <c r="CR163" s="2148"/>
      <c r="CS163" s="2148"/>
      <c r="CT163" s="2148"/>
      <c r="CU163" s="2148"/>
      <c r="CV163" s="2148"/>
      <c r="CW163" s="2148"/>
      <c r="CX163" s="2148"/>
      <c r="CY163" s="2148"/>
      <c r="CZ163" s="2148"/>
      <c r="DA163" s="137"/>
      <c r="DB163" s="137"/>
      <c r="DC163" s="137"/>
      <c r="DD163" s="137"/>
      <c r="DE163" s="137"/>
      <c r="DF163" s="52"/>
      <c r="DG163" s="52"/>
      <c r="DH163" s="52"/>
      <c r="DI163" s="52"/>
      <c r="DJ163" s="52"/>
      <c r="DK163" s="52"/>
      <c r="DL163" s="52"/>
      <c r="DM163" s="52"/>
      <c r="DN163" s="52"/>
    </row>
    <row r="164" spans="8:202" ht="6.75" customHeight="1">
      <c r="H164" s="51"/>
      <c r="S164" s="51"/>
      <c r="T164" s="150"/>
      <c r="U164" s="51"/>
      <c r="AD164" s="51"/>
      <c r="AE164" s="51"/>
      <c r="AF164" s="51"/>
      <c r="AG164" s="51"/>
      <c r="AH164" s="51"/>
      <c r="AI164" s="51"/>
      <c r="AJ164" s="173"/>
      <c r="AK164" s="150"/>
      <c r="AL164" s="51"/>
      <c r="AM164" s="51"/>
      <c r="AN164" s="138"/>
      <c r="AO164" s="138"/>
      <c r="AP164" s="138"/>
      <c r="AQ164" s="138"/>
      <c r="AR164" s="138"/>
      <c r="AS164" s="138"/>
      <c r="AT164" s="138"/>
      <c r="AU164" s="51"/>
      <c r="AV164" s="51"/>
      <c r="AW164" s="51"/>
      <c r="AX164" s="51"/>
      <c r="AY164" s="51"/>
      <c r="AZ164" s="51"/>
      <c r="BA164" s="51"/>
      <c r="BB164" s="51"/>
      <c r="BC164" s="51"/>
      <c r="BD164" s="2147"/>
      <c r="BE164" s="2147"/>
      <c r="BF164" s="2147"/>
      <c r="BG164" s="2147"/>
      <c r="BH164" s="2147"/>
      <c r="BI164" s="2147"/>
      <c r="BJ164" s="2147"/>
      <c r="BK164" s="2147"/>
      <c r="BL164" s="2147"/>
      <c r="BM164" s="2147"/>
      <c r="BN164" s="138"/>
      <c r="BO164" s="2147"/>
      <c r="BP164" s="2147"/>
      <c r="BQ164" s="2147"/>
      <c r="BR164" s="2147"/>
      <c r="BS164" s="2147"/>
      <c r="BT164" s="2147"/>
      <c r="BU164" s="2147"/>
      <c r="BV164" s="2147"/>
      <c r="BW164" s="2147"/>
      <c r="BX164" s="2147"/>
      <c r="BY164" s="138"/>
      <c r="BZ164" s="2147"/>
      <c r="CA164" s="2147"/>
      <c r="CB164" s="2147"/>
      <c r="CC164" s="2147"/>
      <c r="CD164" s="2147"/>
      <c r="CE164" s="2147"/>
      <c r="CF164" s="2147"/>
      <c r="CG164" s="2147"/>
      <c r="CH164" s="2147"/>
      <c r="CI164" s="2147"/>
      <c r="CJ164" s="138"/>
      <c r="CK164" s="2148"/>
      <c r="CL164" s="2148"/>
      <c r="CM164" s="2148"/>
      <c r="CN164" s="2148"/>
      <c r="CO164" s="2148"/>
      <c r="CP164" s="2148"/>
      <c r="CQ164" s="2148"/>
      <c r="CR164" s="2148"/>
      <c r="CS164" s="2148"/>
      <c r="CT164" s="2148"/>
      <c r="CU164" s="2148"/>
      <c r="CV164" s="2148"/>
      <c r="CW164" s="2148"/>
      <c r="CX164" s="2148"/>
      <c r="CY164" s="2148"/>
      <c r="CZ164" s="2148"/>
      <c r="DA164" s="137"/>
      <c r="DB164" s="137"/>
      <c r="DC164" s="137"/>
      <c r="DD164" s="137"/>
      <c r="DE164" s="137"/>
      <c r="DF164" s="52"/>
      <c r="DG164" s="52"/>
      <c r="DH164" s="52"/>
      <c r="DI164" s="52"/>
      <c r="DJ164" s="52"/>
      <c r="DK164" s="52"/>
      <c r="DL164" s="52"/>
      <c r="DM164" s="52"/>
      <c r="DN164" s="52"/>
    </row>
    <row r="165" spans="8:202" ht="6.75" customHeight="1">
      <c r="H165" s="51"/>
      <c r="S165" s="51"/>
      <c r="T165" s="150"/>
      <c r="U165" s="51"/>
      <c r="AD165" s="51"/>
      <c r="AE165" s="51"/>
      <c r="AF165" s="51"/>
      <c r="AG165" s="51"/>
      <c r="AH165" s="51"/>
      <c r="AI165" s="51"/>
      <c r="AJ165" s="169"/>
      <c r="AK165" s="164"/>
      <c r="AL165" s="163"/>
      <c r="AM165" s="163"/>
      <c r="AN165" s="64"/>
      <c r="AO165" s="64"/>
      <c r="AP165" s="64"/>
      <c r="AQ165" s="64"/>
      <c r="AR165" s="64"/>
      <c r="AS165" s="64"/>
      <c r="AT165" s="64"/>
      <c r="AU165" s="163"/>
      <c r="AV165" s="163"/>
      <c r="AW165" s="163"/>
      <c r="AX165" s="163"/>
      <c r="AY165" s="163"/>
      <c r="AZ165" s="163"/>
      <c r="BA165" s="163"/>
      <c r="BB165" s="163"/>
      <c r="BC165" s="163"/>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138"/>
      <c r="CP165" s="138"/>
      <c r="CQ165" s="138"/>
      <c r="CR165" s="138"/>
      <c r="CS165" s="138"/>
      <c r="CT165" s="138"/>
      <c r="CU165" s="138"/>
      <c r="CV165" s="138"/>
      <c r="CW165" s="138"/>
      <c r="CX165" s="138"/>
      <c r="CY165" s="138"/>
      <c r="CZ165" s="138"/>
      <c r="DA165" s="138"/>
      <c r="DB165" s="138"/>
      <c r="DC165" s="138"/>
      <c r="DD165" s="138"/>
      <c r="DE165" s="138"/>
      <c r="DF165" s="52"/>
      <c r="DG165" s="52"/>
      <c r="DH165" s="52"/>
      <c r="DI165" s="52"/>
      <c r="DJ165" s="52"/>
      <c r="DK165" s="52"/>
      <c r="DL165" s="52"/>
      <c r="DM165" s="52"/>
      <c r="DN165" s="52"/>
    </row>
    <row r="166" spans="8:202" ht="6.75" customHeight="1">
      <c r="H166" s="51"/>
      <c r="S166" s="51"/>
      <c r="T166" s="150"/>
      <c r="U166" s="51"/>
      <c r="AD166" s="51"/>
      <c r="AE166" s="51"/>
      <c r="AF166" s="51"/>
      <c r="AG166" s="51"/>
      <c r="AH166" s="51"/>
      <c r="AI166" s="179"/>
      <c r="AJ166" s="51"/>
      <c r="AK166" s="150"/>
      <c r="AL166" s="170"/>
      <c r="AM166" s="51"/>
      <c r="AN166" s="138"/>
      <c r="AO166" s="138"/>
      <c r="AP166" s="138"/>
      <c r="AQ166" s="138"/>
      <c r="AR166" s="138"/>
      <c r="AS166" s="138"/>
      <c r="AT166" s="138"/>
      <c r="AU166" s="51"/>
      <c r="AV166" s="51"/>
      <c r="AW166" s="51"/>
      <c r="AX166" s="51"/>
      <c r="AY166" s="51"/>
      <c r="AZ166" s="51"/>
      <c r="BA166" s="51"/>
      <c r="BB166" s="170"/>
      <c r="BC166" s="51"/>
      <c r="BD166" s="51"/>
      <c r="BE166" s="51"/>
      <c r="BF166" s="51"/>
      <c r="BG166" s="51"/>
      <c r="BH166" s="51"/>
      <c r="BI166" s="51"/>
      <c r="BJ166" s="51"/>
      <c r="BK166" s="170"/>
      <c r="BL166" s="171"/>
      <c r="BM166" s="171"/>
      <c r="BN166" s="171"/>
      <c r="BO166" s="171"/>
      <c r="BP166" s="171"/>
      <c r="BQ166" s="171"/>
      <c r="BR166" s="180"/>
      <c r="BS166" s="51"/>
      <c r="BT166" s="51"/>
      <c r="BU166" s="51"/>
      <c r="BV166" s="171"/>
      <c r="BW166" s="51"/>
      <c r="BX166" s="51"/>
      <c r="BY166" s="51"/>
      <c r="BZ166" s="51"/>
      <c r="CA166" s="51"/>
      <c r="CB166" s="51"/>
      <c r="CC166" s="51"/>
      <c r="CD166" s="170"/>
      <c r="CE166" s="51"/>
      <c r="CF166" s="51"/>
      <c r="CG166" s="51"/>
      <c r="CH166" s="51"/>
      <c r="CI166" s="51"/>
      <c r="CJ166" s="51"/>
      <c r="CK166" s="51"/>
      <c r="CL166" s="51"/>
      <c r="CM166" s="51"/>
      <c r="CN166" s="51"/>
      <c r="CO166" s="167"/>
      <c r="CP166" s="51"/>
      <c r="CQ166" s="51"/>
      <c r="CR166" s="51"/>
      <c r="CS166" s="51"/>
      <c r="CT166" s="51"/>
      <c r="CU166" s="51"/>
      <c r="CV166" s="51"/>
      <c r="CW166" s="51"/>
      <c r="CX166" s="51"/>
      <c r="CY166" s="51"/>
      <c r="CZ166" s="138"/>
      <c r="DA166" s="138"/>
      <c r="DB166" s="51"/>
      <c r="DC166" s="51"/>
      <c r="DD166" s="51"/>
      <c r="DE166" s="51"/>
      <c r="DF166" s="52"/>
      <c r="DG166" s="52"/>
      <c r="DH166" s="52"/>
      <c r="DI166" s="52"/>
      <c r="DJ166" s="52"/>
      <c r="DK166" s="52"/>
      <c r="DL166" s="52"/>
      <c r="DM166" s="52"/>
      <c r="DN166" s="52"/>
      <c r="DO166" s="52"/>
      <c r="DP166" s="52"/>
      <c r="DQ166" s="52"/>
      <c r="DR166" s="52"/>
      <c r="DS166" s="52"/>
      <c r="DT166" s="52"/>
      <c r="DU166" s="52"/>
      <c r="DV166" s="52"/>
      <c r="DW166" s="52"/>
      <c r="DX166" s="53"/>
      <c r="DY166" s="53"/>
      <c r="DZ166" s="53"/>
      <c r="EA166" s="53"/>
      <c r="EB166" s="53"/>
      <c r="EC166" s="53"/>
      <c r="ED166" s="53"/>
      <c r="EE166" s="53"/>
      <c r="EF166" s="53"/>
      <c r="EG166" s="53"/>
      <c r="EH166" s="53"/>
      <c r="EI166" s="53"/>
      <c r="EJ166" s="53"/>
      <c r="EK166" s="53"/>
      <c r="EL166" s="53"/>
      <c r="EM166" s="53"/>
      <c r="EN166" s="53"/>
      <c r="EO166" s="53"/>
      <c r="EP166" s="53"/>
      <c r="EQ166" s="53"/>
      <c r="ER166" s="53"/>
      <c r="ES166" s="53"/>
      <c r="ET166" s="53"/>
      <c r="EU166" s="53"/>
      <c r="EV166" s="53"/>
      <c r="EW166" s="53"/>
      <c r="EX166" s="53"/>
      <c r="EY166" s="53"/>
      <c r="EZ166" s="53"/>
      <c r="FA166" s="53"/>
      <c r="FB166" s="53"/>
      <c r="FC166" s="53"/>
      <c r="FD166" s="53"/>
      <c r="FE166" s="53"/>
      <c r="FF166" s="53"/>
      <c r="FG166" s="53"/>
      <c r="FH166" s="53"/>
      <c r="FI166" s="53"/>
      <c r="FJ166" s="53"/>
      <c r="FK166" s="53"/>
      <c r="FL166" s="53"/>
      <c r="FM166" s="53"/>
      <c r="FN166" s="53"/>
      <c r="FO166" s="53"/>
      <c r="FP166" s="53"/>
      <c r="FQ166" s="53"/>
      <c r="FR166" s="53"/>
      <c r="FS166" s="53"/>
      <c r="FT166" s="53"/>
      <c r="FU166" s="53"/>
      <c r="FV166" s="53"/>
      <c r="FW166" s="53"/>
      <c r="FX166" s="53"/>
      <c r="FY166" s="53"/>
      <c r="FZ166" s="53"/>
      <c r="GA166" s="53"/>
      <c r="GB166" s="53"/>
      <c r="GC166" s="53"/>
      <c r="GD166" s="53"/>
      <c r="GE166" s="53"/>
      <c r="GF166" s="53"/>
      <c r="GG166" s="53"/>
      <c r="GH166" s="53"/>
      <c r="GI166" s="53"/>
    </row>
    <row r="167" spans="8:202" ht="6.75" customHeight="1">
      <c r="H167" s="51"/>
      <c r="S167" s="51"/>
      <c r="T167" s="150"/>
      <c r="U167" s="51"/>
      <c r="V167" s="51"/>
      <c r="W167" s="51"/>
      <c r="X167" s="51"/>
      <c r="Y167" s="51"/>
      <c r="Z167" s="51"/>
      <c r="AA167" s="51"/>
      <c r="AB167" s="51"/>
      <c r="AC167" s="51"/>
      <c r="AD167" s="51"/>
      <c r="AE167" s="51"/>
      <c r="AF167" s="51"/>
      <c r="AG167" s="51"/>
      <c r="AH167" s="51"/>
      <c r="AI167" s="179"/>
      <c r="AJ167" s="51"/>
      <c r="AK167" s="150"/>
      <c r="AL167" s="165"/>
      <c r="AM167" s="51"/>
      <c r="AN167" s="2134" t="s">
        <v>
362</v>
      </c>
      <c r="AO167" s="2134"/>
      <c r="AP167" s="2134"/>
      <c r="AQ167" s="2134"/>
      <c r="AR167" s="2134"/>
      <c r="AS167" s="2134"/>
      <c r="AT167" s="2134"/>
      <c r="AU167" s="2135"/>
      <c r="AV167" s="51"/>
      <c r="AW167" s="51"/>
      <c r="AX167" s="51"/>
      <c r="AY167" s="51"/>
      <c r="AZ167" s="51"/>
      <c r="BA167" s="51"/>
      <c r="BB167" s="165"/>
      <c r="BC167" s="51"/>
      <c r="BD167" s="2134" t="s">
        <v>
538</v>
      </c>
      <c r="BE167" s="2135"/>
      <c r="BF167" s="2135"/>
      <c r="BG167" s="2135"/>
      <c r="BH167" s="2135"/>
      <c r="BI167" s="2135"/>
      <c r="BJ167" s="2135"/>
      <c r="BK167" s="167"/>
      <c r="BL167" s="2134" t="s">
        <v>
541</v>
      </c>
      <c r="BM167" s="2135"/>
      <c r="BN167" s="2135"/>
      <c r="BO167" s="2135"/>
      <c r="BP167" s="2135"/>
      <c r="BQ167" s="2135"/>
      <c r="BR167" s="2135"/>
      <c r="BS167" s="165"/>
      <c r="BT167" s="2134" t="s">
        <v>
542</v>
      </c>
      <c r="BU167" s="2134"/>
      <c r="BV167" s="2134"/>
      <c r="BW167" s="2134"/>
      <c r="BX167" s="2134"/>
      <c r="BY167" s="2134"/>
      <c r="BZ167" s="2134"/>
      <c r="CA167" s="2134"/>
      <c r="CB167" s="2134"/>
      <c r="CC167" s="2134"/>
      <c r="CD167" s="175"/>
      <c r="CE167" s="2134" t="s">
        <v>
543</v>
      </c>
      <c r="CF167" s="2134"/>
      <c r="CG167" s="2134"/>
      <c r="CH167" s="2134"/>
      <c r="CI167" s="2134"/>
      <c r="CJ167" s="2134"/>
      <c r="CK167" s="2134"/>
      <c r="CL167" s="2134"/>
      <c r="CM167" s="2134"/>
      <c r="CN167" s="2134"/>
      <c r="CO167" s="175"/>
      <c r="CP167" s="2134" t="s">
        <v>
361</v>
      </c>
      <c r="CQ167" s="2134"/>
      <c r="CR167" s="2134"/>
      <c r="CS167" s="2134"/>
      <c r="CT167" s="2134"/>
      <c r="CU167" s="2134"/>
      <c r="CV167" s="2134"/>
      <c r="CW167" s="2134"/>
      <c r="CX167" s="2134"/>
      <c r="CY167" s="2134"/>
      <c r="CZ167" s="61"/>
      <c r="DA167" s="61"/>
      <c r="DB167" s="61"/>
      <c r="DC167" s="61"/>
      <c r="DD167" s="61"/>
      <c r="DE167" s="61"/>
      <c r="DF167" s="53"/>
      <c r="DG167" s="53"/>
      <c r="DH167" s="53"/>
      <c r="DI167" s="2121"/>
      <c r="DJ167" s="2121"/>
      <c r="DK167" s="2121"/>
      <c r="DL167" s="2121"/>
      <c r="DM167" s="2121"/>
      <c r="DN167" s="2121"/>
      <c r="DO167" s="2121"/>
      <c r="DP167" s="2121"/>
      <c r="DQ167" s="2121"/>
      <c r="DR167" s="2121"/>
      <c r="DS167" s="2121"/>
      <c r="DT167" s="2121"/>
      <c r="DU167" s="2121"/>
      <c r="DV167" s="2121"/>
      <c r="DW167" s="2121"/>
      <c r="DX167" s="2121"/>
      <c r="DY167" s="2121"/>
      <c r="DZ167" s="2121"/>
      <c r="EA167" s="2121"/>
      <c r="EB167" s="2121"/>
      <c r="EC167" s="2121"/>
      <c r="ED167" s="2121"/>
      <c r="EE167" s="2121"/>
      <c r="EF167" s="2121"/>
      <c r="EG167" s="2121"/>
      <c r="EH167" s="2121"/>
      <c r="EI167" s="2121"/>
      <c r="EJ167" s="2121"/>
      <c r="EK167" s="2121"/>
      <c r="EL167" s="2121"/>
      <c r="EM167" s="2121"/>
      <c r="EN167" s="2121"/>
      <c r="EO167" s="2121"/>
      <c r="EP167" s="2121"/>
      <c r="EQ167" s="2121"/>
      <c r="ER167" s="2121"/>
      <c r="ES167" s="2121"/>
      <c r="ET167" s="2121"/>
      <c r="EU167" s="2121"/>
      <c r="EV167" s="2121"/>
      <c r="EW167" s="2121"/>
      <c r="EX167" s="2121"/>
      <c r="EY167" s="2121"/>
      <c r="EZ167" s="2121"/>
      <c r="FA167" s="2121"/>
      <c r="FB167" s="2121"/>
      <c r="FC167" s="2121"/>
      <c r="FD167" s="2121"/>
      <c r="FE167" s="2121"/>
      <c r="FF167" s="2121"/>
      <c r="FG167" s="2121"/>
      <c r="FH167" s="53"/>
      <c r="FI167" s="53"/>
      <c r="FJ167" s="53"/>
      <c r="FK167" s="53"/>
      <c r="FL167" s="53"/>
      <c r="FM167" s="53"/>
      <c r="FN167" s="53"/>
      <c r="FO167" s="53"/>
      <c r="FP167" s="53"/>
      <c r="FQ167" s="53"/>
      <c r="FR167" s="53"/>
      <c r="FS167" s="53"/>
      <c r="FT167" s="53"/>
      <c r="FU167" s="53"/>
      <c r="FV167" s="53"/>
      <c r="FW167" s="53"/>
      <c r="FX167" s="53"/>
      <c r="FY167" s="53"/>
      <c r="FZ167" s="53"/>
      <c r="GA167" s="53"/>
      <c r="GB167" s="53"/>
      <c r="GC167" s="53"/>
      <c r="GD167" s="53"/>
      <c r="GE167" s="53"/>
      <c r="GF167" s="53"/>
      <c r="GG167" s="53"/>
      <c r="GH167" s="53"/>
      <c r="GI167" s="53"/>
    </row>
    <row r="168" spans="8:202" ht="6.75" customHeight="1">
      <c r="H168" s="51"/>
      <c r="S168" s="51"/>
      <c r="T168" s="150"/>
      <c r="U168" s="51"/>
      <c r="V168" s="51"/>
      <c r="W168" s="51"/>
      <c r="X168" s="51"/>
      <c r="Y168" s="51"/>
      <c r="Z168" s="51"/>
      <c r="AA168" s="51"/>
      <c r="AB168" s="51"/>
      <c r="AC168" s="51"/>
      <c r="AD168" s="51"/>
      <c r="AE168" s="51"/>
      <c r="AF168" s="51"/>
      <c r="AG168" s="51"/>
      <c r="AH168" s="51"/>
      <c r="AI168" s="179"/>
      <c r="AJ168" s="51"/>
      <c r="AK168" s="156"/>
      <c r="AL168" s="146"/>
      <c r="AM168" s="51"/>
      <c r="AN168" s="2134"/>
      <c r="AO168" s="2134"/>
      <c r="AP168" s="2134"/>
      <c r="AQ168" s="2134"/>
      <c r="AR168" s="2134"/>
      <c r="AS168" s="2134"/>
      <c r="AT168" s="2134"/>
      <c r="AU168" s="2135"/>
      <c r="AV168" s="146"/>
      <c r="AW168" s="146"/>
      <c r="AX168" s="146"/>
      <c r="AY168" s="146"/>
      <c r="AZ168" s="146"/>
      <c r="BA168" s="146"/>
      <c r="BB168" s="172"/>
      <c r="BC168" s="51"/>
      <c r="BD168" s="2135"/>
      <c r="BE168" s="2135"/>
      <c r="BF168" s="2135"/>
      <c r="BG168" s="2135"/>
      <c r="BH168" s="2135"/>
      <c r="BI168" s="2135"/>
      <c r="BJ168" s="2135"/>
      <c r="BK168" s="171"/>
      <c r="BL168" s="2135"/>
      <c r="BM168" s="2135"/>
      <c r="BN168" s="2135"/>
      <c r="BO168" s="2135"/>
      <c r="BP168" s="2135"/>
      <c r="BQ168" s="2135"/>
      <c r="BR168" s="2135"/>
      <c r="BT168" s="2134"/>
      <c r="BU168" s="2134"/>
      <c r="BV168" s="2134"/>
      <c r="BW168" s="2134"/>
      <c r="BX168" s="2134"/>
      <c r="BY168" s="2134"/>
      <c r="BZ168" s="2134"/>
      <c r="CA168" s="2134"/>
      <c r="CB168" s="2134"/>
      <c r="CC168" s="2134"/>
      <c r="CD168" s="61"/>
      <c r="CE168" s="2134"/>
      <c r="CF168" s="2134"/>
      <c r="CG168" s="2134"/>
      <c r="CH168" s="2134"/>
      <c r="CI168" s="2134"/>
      <c r="CJ168" s="2134"/>
      <c r="CK168" s="2134"/>
      <c r="CL168" s="2134"/>
      <c r="CM168" s="2134"/>
      <c r="CN168" s="2134"/>
      <c r="CO168" s="61"/>
      <c r="CP168" s="2134"/>
      <c r="CQ168" s="2134"/>
      <c r="CR168" s="2134"/>
      <c r="CS168" s="2134"/>
      <c r="CT168" s="2134"/>
      <c r="CU168" s="2134"/>
      <c r="CV168" s="2134"/>
      <c r="CW168" s="2134"/>
      <c r="CX168" s="2134"/>
      <c r="CY168" s="2134"/>
      <c r="CZ168" s="61"/>
      <c r="DA168" s="61"/>
      <c r="DB168" s="61"/>
      <c r="DC168" s="61"/>
      <c r="DD168" s="61"/>
      <c r="DE168" s="61"/>
      <c r="DF168" s="53"/>
      <c r="DG168" s="53"/>
      <c r="DH168" s="53"/>
      <c r="DI168" s="2121"/>
      <c r="DJ168" s="2121"/>
      <c r="DK168" s="2121"/>
      <c r="DL168" s="2121"/>
      <c r="DM168" s="2121"/>
      <c r="DN168" s="2121"/>
      <c r="DO168" s="2121"/>
      <c r="DP168" s="2121"/>
      <c r="DQ168" s="2121"/>
      <c r="DR168" s="2121"/>
      <c r="DS168" s="2121"/>
      <c r="DT168" s="2121"/>
      <c r="DU168" s="2121"/>
      <c r="DV168" s="2121"/>
      <c r="DW168" s="2121"/>
      <c r="DX168" s="2121"/>
      <c r="DY168" s="2121"/>
      <c r="DZ168" s="2121"/>
      <c r="EA168" s="2121"/>
      <c r="EB168" s="2121"/>
      <c r="EC168" s="2121"/>
      <c r="ED168" s="2121"/>
      <c r="EE168" s="2121"/>
      <c r="EF168" s="2121"/>
      <c r="EG168" s="2121"/>
      <c r="EH168" s="2121"/>
      <c r="EI168" s="2121"/>
      <c r="EJ168" s="2121"/>
      <c r="EK168" s="2121"/>
      <c r="EL168" s="2121"/>
      <c r="EM168" s="2121"/>
      <c r="EN168" s="2121"/>
      <c r="EO168" s="2121"/>
      <c r="EP168" s="2121"/>
      <c r="EQ168" s="2121"/>
      <c r="ER168" s="2121"/>
      <c r="ES168" s="2121"/>
      <c r="ET168" s="2121"/>
      <c r="EU168" s="2121"/>
      <c r="EV168" s="2121"/>
      <c r="EW168" s="2121"/>
      <c r="EX168" s="2121"/>
      <c r="EY168" s="2121"/>
      <c r="EZ168" s="2121"/>
      <c r="FA168" s="2121"/>
      <c r="FB168" s="2121"/>
      <c r="FC168" s="2121"/>
      <c r="FD168" s="2121"/>
      <c r="FE168" s="2121"/>
      <c r="FF168" s="2121"/>
      <c r="FG168" s="2121"/>
      <c r="FH168" s="53"/>
      <c r="FI168" s="53"/>
      <c r="FJ168" s="53"/>
      <c r="FK168" s="53"/>
      <c r="FL168" s="53"/>
      <c r="FM168" s="53"/>
      <c r="FN168" s="53"/>
      <c r="FO168" s="53"/>
      <c r="FP168" s="53"/>
      <c r="FQ168" s="53"/>
      <c r="FR168" s="53"/>
      <c r="FS168" s="53"/>
      <c r="FT168" s="53"/>
      <c r="FU168" s="53"/>
      <c r="FV168" s="53"/>
      <c r="FW168" s="53"/>
      <c r="FX168" s="53"/>
      <c r="FY168" s="53"/>
      <c r="FZ168" s="53"/>
      <c r="GA168" s="53"/>
      <c r="GB168" s="53"/>
      <c r="GC168" s="53"/>
      <c r="GD168" s="53"/>
      <c r="GE168" s="53"/>
      <c r="GF168" s="53"/>
      <c r="GG168" s="53"/>
      <c r="GH168" s="53"/>
      <c r="GI168" s="53"/>
    </row>
    <row r="169" spans="8:202" ht="6.75" customHeight="1">
      <c r="H169" s="51"/>
      <c r="S169" s="51"/>
      <c r="T169" s="150"/>
      <c r="U169" s="51"/>
      <c r="V169" s="51"/>
      <c r="W169" s="51"/>
      <c r="X169" s="51"/>
      <c r="Y169" s="51"/>
      <c r="Z169" s="51"/>
      <c r="AA169" s="51"/>
      <c r="AB169" s="51"/>
      <c r="AC169" s="51"/>
      <c r="AD169" s="51"/>
      <c r="AE169" s="51"/>
      <c r="AF169" s="51"/>
      <c r="AG169" s="51"/>
      <c r="AH169" s="51"/>
      <c r="AI169" s="179"/>
      <c r="AJ169" s="51"/>
      <c r="AK169" s="149"/>
      <c r="AL169" s="149"/>
      <c r="AM169" s="51"/>
      <c r="AN169" s="2134"/>
      <c r="AO169" s="2134"/>
      <c r="AP169" s="2134"/>
      <c r="AQ169" s="2134"/>
      <c r="AR169" s="2134"/>
      <c r="AS169" s="2134"/>
      <c r="AT169" s="2134"/>
      <c r="AU169" s="2135"/>
      <c r="AV169" s="51"/>
      <c r="AW169" s="51"/>
      <c r="AX169" s="51"/>
      <c r="AY169" s="51"/>
      <c r="AZ169" s="51"/>
      <c r="BA169" s="51"/>
      <c r="BB169" s="167"/>
      <c r="BC169" s="51"/>
      <c r="BD169" s="2135"/>
      <c r="BE169" s="2135"/>
      <c r="BF169" s="2135"/>
      <c r="BG169" s="2135"/>
      <c r="BH169" s="2135"/>
      <c r="BI169" s="2135"/>
      <c r="BJ169" s="2135"/>
      <c r="BK169" s="51"/>
      <c r="BL169" s="2135"/>
      <c r="BM169" s="2135"/>
      <c r="BN169" s="2135"/>
      <c r="BO169" s="2135"/>
      <c r="BP169" s="2135"/>
      <c r="BQ169" s="2135"/>
      <c r="BR169" s="2135"/>
      <c r="BT169" s="2134"/>
      <c r="BU169" s="2134"/>
      <c r="BV169" s="2134"/>
      <c r="BW169" s="2134"/>
      <c r="BX169" s="2134"/>
      <c r="BY169" s="2134"/>
      <c r="BZ169" s="2134"/>
      <c r="CA169" s="2134"/>
      <c r="CB169" s="2134"/>
      <c r="CC169" s="2134"/>
      <c r="CD169" s="61"/>
      <c r="CE169" s="2134"/>
      <c r="CF169" s="2134"/>
      <c r="CG169" s="2134"/>
      <c r="CH169" s="2134"/>
      <c r="CI169" s="2134"/>
      <c r="CJ169" s="2134"/>
      <c r="CK169" s="2134"/>
      <c r="CL169" s="2134"/>
      <c r="CM169" s="2134"/>
      <c r="CN169" s="2134"/>
      <c r="CO169" s="61"/>
      <c r="CP169" s="2134"/>
      <c r="CQ169" s="2134"/>
      <c r="CR169" s="2134"/>
      <c r="CS169" s="2134"/>
      <c r="CT169" s="2134"/>
      <c r="CU169" s="2134"/>
      <c r="CV169" s="2134"/>
      <c r="CW169" s="2134"/>
      <c r="CX169" s="2134"/>
      <c r="CY169" s="2134"/>
      <c r="CZ169" s="61"/>
      <c r="DA169" s="61"/>
      <c r="DB169" s="61"/>
      <c r="DC169" s="61"/>
      <c r="DD169" s="61"/>
      <c r="DE169" s="61"/>
      <c r="DF169" s="53"/>
      <c r="DG169" s="53"/>
      <c r="DH169" s="53"/>
      <c r="DI169" s="53"/>
      <c r="DJ169" s="53"/>
      <c r="DK169" s="53"/>
      <c r="DL169" s="53"/>
      <c r="DM169" s="53"/>
      <c r="DN169" s="53"/>
      <c r="DO169" s="53"/>
      <c r="DP169" s="53"/>
      <c r="DQ169" s="53"/>
      <c r="DR169" s="53"/>
      <c r="DS169" s="53"/>
      <c r="DT169" s="53"/>
      <c r="DU169" s="53"/>
      <c r="DV169" s="53"/>
      <c r="DW169" s="53"/>
      <c r="DX169" s="53"/>
      <c r="DY169" s="53"/>
      <c r="DZ169" s="53"/>
      <c r="EA169" s="53"/>
      <c r="EB169" s="53"/>
      <c r="EC169" s="53"/>
      <c r="ED169" s="53"/>
      <c r="EE169" s="53"/>
      <c r="EF169" s="53"/>
      <c r="EG169" s="53"/>
      <c r="EH169" s="53"/>
      <c r="EI169" s="53"/>
      <c r="EJ169" s="53"/>
      <c r="EK169" s="53"/>
      <c r="EL169" s="53"/>
      <c r="EM169" s="53"/>
      <c r="EN169" s="53"/>
      <c r="EO169" s="53"/>
      <c r="EP169" s="53"/>
      <c r="EQ169" s="53"/>
      <c r="ER169" s="53"/>
      <c r="ES169" s="53"/>
      <c r="ET169" s="53"/>
      <c r="EU169" s="53"/>
      <c r="EV169" s="53"/>
      <c r="EW169" s="53"/>
      <c r="EX169" s="53"/>
      <c r="EY169" s="53"/>
      <c r="EZ169" s="53"/>
      <c r="FA169" s="53"/>
      <c r="FB169" s="53"/>
      <c r="FC169" s="53"/>
      <c r="FD169" s="53"/>
      <c r="FE169" s="53"/>
      <c r="FF169" s="53"/>
      <c r="FG169" s="53"/>
      <c r="FH169" s="53"/>
      <c r="FI169" s="53"/>
      <c r="FJ169" s="53"/>
      <c r="FK169" s="53"/>
      <c r="FL169" s="53"/>
      <c r="FM169" s="53"/>
      <c r="FN169" s="53"/>
      <c r="FO169" s="53"/>
      <c r="FP169" s="53"/>
      <c r="FQ169" s="53"/>
      <c r="FR169" s="53"/>
      <c r="FS169" s="53"/>
      <c r="FT169" s="53"/>
      <c r="FU169" s="53"/>
      <c r="FV169" s="53"/>
      <c r="FW169" s="53"/>
      <c r="FX169" s="53"/>
      <c r="FY169" s="53"/>
      <c r="FZ169" s="53"/>
      <c r="GA169" s="53"/>
      <c r="GB169" s="53"/>
      <c r="GC169" s="53"/>
      <c r="GD169" s="53"/>
      <c r="GE169" s="53"/>
      <c r="GF169" s="53"/>
      <c r="GG169" s="53"/>
      <c r="GH169" s="53"/>
      <c r="GI169" s="53"/>
    </row>
    <row r="170" spans="8:202" ht="6.75" customHeight="1">
      <c r="H170" s="51"/>
      <c r="S170" s="51"/>
      <c r="T170" s="150"/>
      <c r="U170" s="51"/>
      <c r="V170" s="51"/>
      <c r="W170" s="51"/>
      <c r="X170" s="51"/>
      <c r="Y170" s="51"/>
      <c r="Z170" s="51"/>
      <c r="AA170" s="51"/>
      <c r="AB170" s="51"/>
      <c r="AC170" s="51"/>
      <c r="AD170" s="51"/>
      <c r="AE170" s="51"/>
      <c r="AF170" s="51"/>
      <c r="AG170" s="51"/>
      <c r="AH170" s="51"/>
      <c r="AI170" s="179"/>
      <c r="AJ170" s="51"/>
      <c r="AK170" s="51"/>
      <c r="AL170" s="51"/>
      <c r="AM170" s="51"/>
      <c r="AN170" s="141"/>
      <c r="AO170" s="141"/>
      <c r="AP170" s="141"/>
      <c r="AQ170" s="141"/>
      <c r="AR170" s="141"/>
      <c r="AS170" s="141"/>
      <c r="AT170" s="141"/>
      <c r="AU170" s="142"/>
      <c r="AV170" s="51"/>
      <c r="AW170" s="51"/>
      <c r="AX170" s="51"/>
      <c r="AY170" s="51"/>
      <c r="AZ170" s="51"/>
      <c r="BA170" s="51"/>
      <c r="BB170" s="167"/>
      <c r="BC170" s="51"/>
      <c r="BD170" s="142"/>
      <c r="BE170" s="142"/>
      <c r="BF170" s="142"/>
      <c r="BG170" s="142"/>
      <c r="BH170" s="142"/>
      <c r="BI170" s="142"/>
      <c r="BJ170" s="142"/>
      <c r="BK170" s="51"/>
      <c r="BL170" s="142"/>
      <c r="BM170" s="142"/>
      <c r="BN170" s="142"/>
      <c r="BO170" s="142"/>
      <c r="BP170" s="142"/>
      <c r="BQ170" s="142"/>
      <c r="BR170" s="142"/>
      <c r="BT170" s="141"/>
      <c r="BU170" s="141"/>
      <c r="BV170" s="141"/>
      <c r="BW170" s="141"/>
      <c r="BX170" s="141"/>
      <c r="BY170" s="141"/>
      <c r="BZ170" s="141"/>
      <c r="CA170" s="141"/>
      <c r="CB170" s="141"/>
      <c r="CC170" s="141"/>
      <c r="CD170" s="61"/>
      <c r="CE170" s="141"/>
      <c r="CF170" s="141"/>
      <c r="CG170" s="141"/>
      <c r="CH170" s="141"/>
      <c r="CI170" s="141"/>
      <c r="CJ170" s="141"/>
      <c r="CK170" s="141"/>
      <c r="CL170" s="141"/>
      <c r="CM170" s="141"/>
      <c r="CN170" s="141"/>
      <c r="CO170" s="61"/>
      <c r="CP170" s="141"/>
      <c r="CQ170" s="141"/>
      <c r="CR170" s="141"/>
      <c r="CS170" s="141"/>
      <c r="CT170" s="141"/>
      <c r="CU170" s="141"/>
      <c r="CV170" s="141"/>
      <c r="CW170" s="141"/>
      <c r="CX170" s="141"/>
      <c r="CY170" s="141"/>
      <c r="CZ170" s="61"/>
      <c r="DA170" s="61"/>
      <c r="DB170" s="61"/>
      <c r="DC170" s="61"/>
      <c r="DD170" s="61"/>
      <c r="DE170" s="61"/>
      <c r="EH170" s="52"/>
      <c r="EI170" s="52"/>
      <c r="EJ170" s="52"/>
      <c r="EK170" s="52"/>
      <c r="EL170" s="52"/>
      <c r="EM170" s="52"/>
      <c r="EN170" s="52"/>
      <c r="EO170" s="52"/>
      <c r="EP170" s="52"/>
      <c r="EQ170" s="52"/>
      <c r="ER170" s="52"/>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c r="FS170" s="53"/>
      <c r="FT170" s="53"/>
      <c r="FU170" s="53"/>
      <c r="FV170" s="53"/>
      <c r="FW170" s="53"/>
      <c r="FX170" s="53"/>
      <c r="FY170" s="53"/>
      <c r="FZ170" s="53"/>
      <c r="GA170" s="53"/>
      <c r="GB170" s="53"/>
      <c r="GC170" s="53"/>
      <c r="GD170" s="53"/>
      <c r="GE170" s="53"/>
      <c r="GF170" s="53"/>
      <c r="GG170" s="53"/>
      <c r="GH170" s="53"/>
      <c r="GI170" s="53"/>
    </row>
    <row r="171" spans="8:202" ht="6.75" customHeight="1">
      <c r="H171" s="51"/>
      <c r="S171" s="51"/>
      <c r="T171" s="150"/>
      <c r="U171" s="51"/>
      <c r="V171" s="51"/>
      <c r="W171" s="51"/>
      <c r="X171" s="51"/>
      <c r="Y171" s="51"/>
      <c r="Z171" s="51"/>
      <c r="AA171" s="51"/>
      <c r="AB171" s="51"/>
      <c r="AC171" s="51"/>
      <c r="AD171" s="51"/>
      <c r="AE171" s="51"/>
      <c r="AF171" s="51"/>
      <c r="AG171" s="51"/>
      <c r="AH171" s="51"/>
      <c r="AI171" s="179"/>
      <c r="AJ171" s="51"/>
      <c r="AK171" s="51"/>
      <c r="AL171" s="51"/>
      <c r="AM171" s="51"/>
      <c r="AN171" s="141"/>
      <c r="AO171" s="141"/>
      <c r="AP171" s="141"/>
      <c r="AQ171" s="141"/>
      <c r="AR171" s="141"/>
      <c r="AS171" s="141"/>
      <c r="AT171" s="141"/>
      <c r="AU171" s="142"/>
      <c r="AV171" s="51"/>
      <c r="AW171" s="51"/>
      <c r="AX171" s="51"/>
      <c r="AY171" s="51"/>
      <c r="AZ171" s="51"/>
      <c r="BA171" s="51"/>
      <c r="BB171" s="170"/>
      <c r="BC171" s="171"/>
      <c r="BD171" s="140"/>
      <c r="BE171" s="140"/>
      <c r="BF171" s="140"/>
      <c r="BG171" s="140"/>
      <c r="BH171" s="140"/>
      <c r="BI171" s="140"/>
      <c r="BJ171" s="140"/>
      <c r="BK171" s="171"/>
      <c r="BL171" s="140"/>
      <c r="BM171" s="140"/>
      <c r="BN171" s="63"/>
      <c r="BO171" s="142"/>
      <c r="BP171" s="142"/>
      <c r="BQ171" s="142"/>
      <c r="BR171" s="142"/>
      <c r="BT171" s="141"/>
      <c r="BU171" s="141"/>
      <c r="BV171" s="141"/>
      <c r="BW171" s="141"/>
      <c r="BX171" s="141"/>
      <c r="BY171" s="141"/>
      <c r="BZ171" s="141"/>
      <c r="CA171" s="141"/>
      <c r="CB171" s="141"/>
      <c r="CC171" s="141"/>
      <c r="CD171" s="61"/>
      <c r="CE171" s="141"/>
      <c r="CF171" s="141"/>
      <c r="CG171" s="141"/>
      <c r="CH171" s="141"/>
      <c r="CI171" s="141"/>
      <c r="CJ171" s="141"/>
      <c r="CK171" s="141"/>
      <c r="CL171" s="141"/>
      <c r="CM171" s="141"/>
      <c r="CN171" s="141"/>
      <c r="CO171" s="61"/>
      <c r="CP171" s="141"/>
      <c r="CQ171" s="141"/>
      <c r="CR171" s="141"/>
      <c r="CS171" s="141"/>
      <c r="CT171" s="141"/>
      <c r="CU171" s="141"/>
      <c r="CV171" s="141"/>
      <c r="CW171" s="141"/>
      <c r="CX171" s="141"/>
      <c r="CY171" s="141"/>
      <c r="CZ171" s="61"/>
      <c r="DA171" s="61"/>
      <c r="DB171" s="61"/>
      <c r="DC171" s="61"/>
      <c r="DD171" s="61"/>
      <c r="DE171" s="61"/>
      <c r="EH171" s="52"/>
      <c r="EI171" s="52"/>
      <c r="EJ171" s="52"/>
      <c r="EK171" s="52"/>
      <c r="EL171" s="52"/>
      <c r="EM171" s="52"/>
      <c r="EN171" s="52"/>
      <c r="EO171" s="52"/>
      <c r="EP171" s="52"/>
      <c r="EQ171" s="52"/>
      <c r="ER171" s="52"/>
      <c r="ES171" s="53"/>
      <c r="ET171" s="53"/>
      <c r="EU171" s="53"/>
      <c r="EV171" s="53"/>
      <c r="EW171" s="53"/>
      <c r="EX171" s="53"/>
      <c r="EY171" s="53"/>
      <c r="EZ171" s="53"/>
      <c r="FA171" s="53"/>
      <c r="FB171" s="53"/>
      <c r="FC171" s="53"/>
      <c r="FD171" s="53"/>
      <c r="FE171" s="53"/>
      <c r="FF171" s="53"/>
      <c r="FG171" s="53"/>
      <c r="FH171" s="53"/>
      <c r="FI171" s="53"/>
      <c r="FJ171" s="53"/>
      <c r="FK171" s="53"/>
      <c r="FL171" s="53"/>
      <c r="FM171" s="53"/>
      <c r="FN171" s="53"/>
      <c r="FO171" s="53"/>
      <c r="FP171" s="53"/>
      <c r="FQ171" s="53"/>
      <c r="FR171" s="53"/>
      <c r="FS171" s="53"/>
      <c r="FT171" s="53"/>
      <c r="FU171" s="53"/>
      <c r="FV171" s="53"/>
      <c r="FW171" s="53"/>
      <c r="FX171" s="53"/>
      <c r="FY171" s="53"/>
      <c r="FZ171" s="53"/>
      <c r="GA171" s="53"/>
      <c r="GB171" s="53"/>
      <c r="GC171" s="53"/>
      <c r="GD171" s="53"/>
      <c r="GE171" s="53"/>
      <c r="GF171" s="53"/>
      <c r="GG171" s="53"/>
      <c r="GH171" s="53"/>
      <c r="GI171" s="53"/>
    </row>
    <row r="172" spans="8:202" ht="6.75" customHeight="1">
      <c r="H172" s="51"/>
      <c r="S172" s="51"/>
      <c r="T172" s="150"/>
      <c r="U172" s="51"/>
      <c r="V172" s="51"/>
      <c r="W172" s="51"/>
      <c r="X172" s="51"/>
      <c r="Y172" s="51"/>
      <c r="Z172" s="51"/>
      <c r="AA172" s="51"/>
      <c r="AB172" s="51"/>
      <c r="AC172" s="51"/>
      <c r="AD172" s="51"/>
      <c r="AE172" s="51"/>
      <c r="AF172" s="51"/>
      <c r="AG172" s="51"/>
      <c r="AH172" s="51"/>
      <c r="AI172" s="179"/>
      <c r="AJ172" s="51"/>
      <c r="AK172" s="51"/>
      <c r="AL172" s="51"/>
      <c r="AM172" s="51"/>
      <c r="AN172" s="141"/>
      <c r="AO172" s="141"/>
      <c r="AP172" s="141"/>
      <c r="AQ172" s="141"/>
      <c r="AR172" s="141"/>
      <c r="AS172" s="141"/>
      <c r="AT172" s="141"/>
      <c r="AU172" s="142"/>
      <c r="AV172" s="51"/>
      <c r="AW172" s="51"/>
      <c r="AX172" s="51"/>
      <c r="AY172" s="51"/>
      <c r="AZ172" s="51"/>
      <c r="BA172" s="51"/>
      <c r="BB172" s="165"/>
      <c r="BC172" s="51"/>
      <c r="BD172" s="2147" t="s">
        <v>
545</v>
      </c>
      <c r="BE172" s="2147"/>
      <c r="BF172" s="2147"/>
      <c r="BG172" s="2147"/>
      <c r="BH172" s="2147"/>
      <c r="BI172" s="2147"/>
      <c r="BJ172" s="2147"/>
      <c r="BK172" s="2147"/>
      <c r="BL172" s="2147"/>
      <c r="BM172" s="2147"/>
      <c r="BN172" s="62"/>
      <c r="BO172" s="2134" t="s">
        <v>
547</v>
      </c>
      <c r="BP172" s="2140"/>
      <c r="BQ172" s="2140"/>
      <c r="BR172" s="2140"/>
      <c r="BS172" s="2140"/>
      <c r="BT172" s="2140"/>
      <c r="BU172" s="2140"/>
      <c r="BV172" s="2140"/>
      <c r="BW172" s="2140"/>
      <c r="BX172" s="2140"/>
      <c r="BY172" s="2140"/>
      <c r="BZ172" s="2140"/>
      <c r="CA172" s="2140"/>
      <c r="CB172" s="2140"/>
      <c r="CC172" s="2140"/>
      <c r="CD172" s="2140"/>
      <c r="CE172" s="2140"/>
      <c r="CF172" s="2140"/>
      <c r="CG172" s="2140"/>
      <c r="CH172" s="2140"/>
      <c r="CI172" s="2140"/>
      <c r="CJ172" s="2140"/>
      <c r="CK172" s="2140"/>
      <c r="CL172" s="2140"/>
      <c r="CM172" s="2140"/>
      <c r="CN172" s="2140"/>
      <c r="CO172" s="2140"/>
      <c r="CP172" s="2140"/>
      <c r="CQ172" s="2140"/>
      <c r="CR172" s="2140"/>
      <c r="CS172" s="2140"/>
      <c r="CT172" s="2140"/>
      <c r="CU172" s="2140"/>
      <c r="CV172" s="2140"/>
      <c r="CW172" s="2140"/>
      <c r="CX172" s="2140"/>
      <c r="CY172" s="2140"/>
      <c r="CZ172" s="61"/>
      <c r="DA172" s="61"/>
      <c r="DB172" s="61"/>
      <c r="DC172" s="61"/>
      <c r="DD172" s="61"/>
      <c r="DE172" s="61"/>
      <c r="EH172" s="52"/>
      <c r="EI172" s="52"/>
      <c r="EJ172" s="52"/>
      <c r="EK172" s="52"/>
      <c r="EL172" s="52"/>
      <c r="EM172" s="52"/>
      <c r="EN172" s="52"/>
      <c r="EO172" s="52"/>
      <c r="EP172" s="52"/>
      <c r="EQ172" s="52"/>
      <c r="ER172" s="52"/>
      <c r="ES172" s="53"/>
      <c r="ET172" s="53"/>
      <c r="EU172" s="53"/>
      <c r="EV172" s="53"/>
      <c r="EW172" s="53"/>
      <c r="EX172" s="53"/>
      <c r="EY172" s="53"/>
      <c r="EZ172" s="53"/>
      <c r="FA172" s="53"/>
      <c r="FB172" s="53"/>
      <c r="FC172" s="53"/>
      <c r="FD172" s="53"/>
      <c r="FE172" s="53"/>
      <c r="FF172" s="53"/>
      <c r="FG172" s="53"/>
      <c r="FH172" s="53"/>
      <c r="FI172" s="53"/>
      <c r="FJ172" s="53"/>
      <c r="FK172" s="53"/>
      <c r="FL172" s="53"/>
      <c r="FM172" s="53"/>
      <c r="FN172" s="53"/>
      <c r="FO172" s="53"/>
      <c r="FP172" s="53"/>
      <c r="FQ172" s="53"/>
      <c r="FR172" s="53"/>
      <c r="FS172" s="53"/>
      <c r="FT172" s="53"/>
      <c r="FU172" s="53"/>
      <c r="FV172" s="53"/>
      <c r="FW172" s="53"/>
      <c r="FX172" s="53"/>
      <c r="FY172" s="53"/>
      <c r="FZ172" s="53"/>
      <c r="GA172" s="53"/>
      <c r="GB172" s="53"/>
      <c r="GC172" s="53"/>
      <c r="GD172" s="53"/>
      <c r="GE172" s="53"/>
      <c r="GF172" s="53"/>
      <c r="GG172" s="53"/>
      <c r="GH172" s="53"/>
      <c r="GI172" s="53"/>
    </row>
    <row r="173" spans="8:202" ht="6.75" customHeight="1">
      <c r="H173" s="51"/>
      <c r="S173" s="51"/>
      <c r="T173" s="150"/>
      <c r="U173" s="51"/>
      <c r="V173" s="51"/>
      <c r="W173" s="51"/>
      <c r="X173" s="51"/>
      <c r="Y173" s="51"/>
      <c r="Z173" s="51"/>
      <c r="AA173" s="51"/>
      <c r="AB173" s="51"/>
      <c r="AC173" s="51"/>
      <c r="AD173" s="51"/>
      <c r="AE173" s="51"/>
      <c r="AF173" s="51"/>
      <c r="AG173" s="51"/>
      <c r="AH173" s="51"/>
      <c r="AI173" s="179"/>
      <c r="AJ173" s="51"/>
      <c r="AK173" s="51"/>
      <c r="AL173" s="51"/>
      <c r="AM173" s="51"/>
      <c r="AN173" s="141"/>
      <c r="AO173" s="141"/>
      <c r="AP173" s="141"/>
      <c r="AQ173" s="141"/>
      <c r="AR173" s="141"/>
      <c r="AS173" s="141"/>
      <c r="AT173" s="141"/>
      <c r="AU173" s="142"/>
      <c r="AV173" s="51"/>
      <c r="AW173" s="51"/>
      <c r="AX173" s="51"/>
      <c r="AY173" s="51"/>
      <c r="AZ173" s="51"/>
      <c r="BA173" s="51"/>
      <c r="BB173" s="51"/>
      <c r="BC173" s="51"/>
      <c r="BD173" s="2147"/>
      <c r="BE173" s="2147"/>
      <c r="BF173" s="2147"/>
      <c r="BG173" s="2147"/>
      <c r="BH173" s="2147"/>
      <c r="BI173" s="2147"/>
      <c r="BJ173" s="2147"/>
      <c r="BK173" s="2147"/>
      <c r="BL173" s="2147"/>
      <c r="BM173" s="2147"/>
      <c r="BN173" s="142"/>
      <c r="BO173" s="2140"/>
      <c r="BP173" s="2140"/>
      <c r="BQ173" s="2140"/>
      <c r="BR173" s="2140"/>
      <c r="BS173" s="2140"/>
      <c r="BT173" s="2140"/>
      <c r="BU173" s="2140"/>
      <c r="BV173" s="2140"/>
      <c r="BW173" s="2140"/>
      <c r="BX173" s="2140"/>
      <c r="BY173" s="2140"/>
      <c r="BZ173" s="2140"/>
      <c r="CA173" s="2140"/>
      <c r="CB173" s="2140"/>
      <c r="CC173" s="2140"/>
      <c r="CD173" s="2140"/>
      <c r="CE173" s="2140"/>
      <c r="CF173" s="2140"/>
      <c r="CG173" s="2140"/>
      <c r="CH173" s="2140"/>
      <c r="CI173" s="2140"/>
      <c r="CJ173" s="2140"/>
      <c r="CK173" s="2140"/>
      <c r="CL173" s="2140"/>
      <c r="CM173" s="2140"/>
      <c r="CN173" s="2140"/>
      <c r="CO173" s="2140"/>
      <c r="CP173" s="2140"/>
      <c r="CQ173" s="2140"/>
      <c r="CR173" s="2140"/>
      <c r="CS173" s="2140"/>
      <c r="CT173" s="2140"/>
      <c r="CU173" s="2140"/>
      <c r="CV173" s="2140"/>
      <c r="CW173" s="2140"/>
      <c r="CX173" s="2140"/>
      <c r="CY173" s="2140"/>
      <c r="CZ173" s="61"/>
      <c r="DA173" s="61"/>
      <c r="DB173" s="61"/>
      <c r="DC173" s="61"/>
      <c r="DD173" s="61"/>
      <c r="DE173" s="61"/>
      <c r="DI173" s="2124"/>
      <c r="DJ173" s="2129"/>
      <c r="DK173" s="2129"/>
      <c r="DL173" s="2129"/>
      <c r="DM173" s="2129"/>
      <c r="DN173" s="2129"/>
      <c r="DO173" s="2129"/>
      <c r="DP173" s="2129"/>
      <c r="DQ173" s="2129"/>
      <c r="DR173" s="2129"/>
      <c r="DS173" s="2129"/>
      <c r="DT173" s="2129"/>
      <c r="DU173" s="2129"/>
      <c r="DV173" s="2129"/>
      <c r="DW173" s="2129"/>
      <c r="DX173" s="2129"/>
      <c r="DY173" s="2129"/>
      <c r="DZ173" s="2129"/>
      <c r="EA173" s="2129"/>
      <c r="EB173" s="2129"/>
      <c r="EC173" s="2129"/>
      <c r="ED173" s="2129"/>
      <c r="EE173" s="2129"/>
      <c r="EF173" s="2129"/>
      <c r="EG173" s="2129"/>
      <c r="EH173" s="2129"/>
      <c r="EI173" s="2129"/>
      <c r="EJ173" s="2129"/>
      <c r="EK173" s="2129"/>
      <c r="EL173" s="2129"/>
      <c r="EM173" s="2129"/>
      <c r="EN173" s="2129"/>
      <c r="EO173" s="2129"/>
      <c r="EP173" s="2129"/>
      <c r="EQ173" s="2129"/>
      <c r="ER173" s="2129"/>
      <c r="ES173" s="2129"/>
      <c r="ET173" s="2129"/>
      <c r="EU173" s="2129"/>
      <c r="EV173" s="2129"/>
      <c r="EW173" s="2129"/>
      <c r="EX173" s="2129"/>
      <c r="EY173" s="2129"/>
      <c r="EZ173" s="2129"/>
      <c r="FA173" s="2129"/>
      <c r="FB173" s="2129"/>
      <c r="FC173" s="2129"/>
      <c r="FD173" s="2129"/>
      <c r="FE173" s="2129"/>
      <c r="FF173" s="2129"/>
      <c r="FG173" s="2129"/>
      <c r="FH173" s="53"/>
      <c r="FI173" s="53"/>
      <c r="FJ173" s="53"/>
      <c r="FK173" s="53"/>
      <c r="FL173" s="53"/>
      <c r="FM173" s="53"/>
      <c r="FN173" s="53"/>
      <c r="FO173" s="53"/>
      <c r="FP173" s="53"/>
      <c r="FQ173" s="53"/>
      <c r="FR173" s="53"/>
      <c r="FS173" s="53"/>
      <c r="FT173" s="53"/>
      <c r="FU173" s="53"/>
      <c r="FV173" s="53"/>
      <c r="FW173" s="53"/>
      <c r="FX173" s="53"/>
      <c r="FY173" s="53"/>
      <c r="FZ173" s="53"/>
      <c r="GA173" s="53"/>
      <c r="GB173" s="53"/>
      <c r="GC173" s="53"/>
      <c r="GD173" s="53"/>
      <c r="GE173" s="53"/>
      <c r="GF173" s="53"/>
      <c r="GG173" s="53"/>
      <c r="GH173" s="53"/>
      <c r="GI173" s="53"/>
    </row>
    <row r="174" spans="8:202" ht="6.75" customHeight="1">
      <c r="H174" s="51"/>
      <c r="S174" s="51"/>
      <c r="T174" s="150"/>
      <c r="U174" s="51"/>
      <c r="V174" s="51"/>
      <c r="W174" s="51"/>
      <c r="X174" s="51"/>
      <c r="Y174" s="51"/>
      <c r="Z174" s="51"/>
      <c r="AA174" s="51"/>
      <c r="AB174" s="51"/>
      <c r="AC174" s="51"/>
      <c r="AD174" s="51"/>
      <c r="AE174" s="51"/>
      <c r="AF174" s="51"/>
      <c r="AG174" s="51"/>
      <c r="AH174" s="51"/>
      <c r="AI174" s="179"/>
      <c r="AJ174" s="51"/>
      <c r="AK174" s="51"/>
      <c r="AL174" s="51"/>
      <c r="AM174" s="51"/>
      <c r="AN174" s="141"/>
      <c r="AO174" s="141"/>
      <c r="AP174" s="141"/>
      <c r="AQ174" s="141"/>
      <c r="AR174" s="141"/>
      <c r="AS174" s="141"/>
      <c r="AT174" s="141"/>
      <c r="AU174" s="142"/>
      <c r="AV174" s="51"/>
      <c r="AW174" s="51"/>
      <c r="AX174" s="51"/>
      <c r="AY174" s="51"/>
      <c r="AZ174" s="51"/>
      <c r="BA174" s="51"/>
      <c r="BB174" s="51"/>
      <c r="BC174" s="51"/>
      <c r="BD174" s="61"/>
      <c r="BE174" s="61"/>
      <c r="BF174" s="61"/>
      <c r="BG174" s="61"/>
      <c r="BH174" s="61"/>
      <c r="BI174" s="61"/>
      <c r="BJ174" s="61"/>
      <c r="BK174" s="61"/>
      <c r="BL174" s="61"/>
      <c r="BM174" s="61"/>
      <c r="BN174" s="142"/>
      <c r="BO174" s="144"/>
      <c r="BP174" s="144"/>
      <c r="BQ174" s="144"/>
      <c r="BR174" s="144"/>
      <c r="BS174" s="144"/>
      <c r="BT174" s="144"/>
      <c r="BU174" s="144"/>
      <c r="BV174" s="144"/>
      <c r="BW174" s="144"/>
      <c r="BX174" s="144"/>
      <c r="BY174" s="144"/>
      <c r="BZ174" s="144"/>
      <c r="CA174" s="144"/>
      <c r="CB174" s="144"/>
      <c r="CC174" s="144"/>
      <c r="CD174" s="144"/>
      <c r="CE174" s="144"/>
      <c r="CF174" s="144"/>
      <c r="CG174" s="144"/>
      <c r="CH174" s="144"/>
      <c r="CI174" s="144"/>
      <c r="CJ174" s="144"/>
      <c r="CK174" s="144"/>
      <c r="CL174" s="144"/>
      <c r="CM174" s="144"/>
      <c r="CN174" s="144"/>
      <c r="CO174" s="144"/>
      <c r="CP174" s="144"/>
      <c r="CQ174" s="144"/>
      <c r="CR174" s="144"/>
      <c r="CS174" s="144"/>
      <c r="CT174" s="144"/>
      <c r="CU174" s="144"/>
      <c r="CV174" s="144"/>
      <c r="CW174" s="144"/>
      <c r="CX174" s="144"/>
      <c r="CY174" s="144"/>
      <c r="CZ174" s="61"/>
      <c r="DA174" s="61"/>
      <c r="DB174" s="61"/>
      <c r="DC174" s="61"/>
      <c r="DD174" s="61"/>
      <c r="DE174" s="61"/>
      <c r="DF174" s="53"/>
      <c r="DG174" s="53"/>
      <c r="DH174" s="53"/>
      <c r="DI174" s="2129"/>
      <c r="DJ174" s="2129"/>
      <c r="DK174" s="2129"/>
      <c r="DL174" s="2129"/>
      <c r="DM174" s="2129"/>
      <c r="DN174" s="2129"/>
      <c r="DO174" s="2129"/>
      <c r="DP174" s="2129"/>
      <c r="DQ174" s="2129"/>
      <c r="DR174" s="2129"/>
      <c r="DS174" s="2129"/>
      <c r="DT174" s="2129"/>
      <c r="DU174" s="2129"/>
      <c r="DV174" s="2129"/>
      <c r="DW174" s="2129"/>
      <c r="DX174" s="2129"/>
      <c r="DY174" s="2129"/>
      <c r="DZ174" s="2129"/>
      <c r="EA174" s="2129"/>
      <c r="EB174" s="2129"/>
      <c r="EC174" s="2129"/>
      <c r="ED174" s="2129"/>
      <c r="EE174" s="2129"/>
      <c r="EF174" s="2129"/>
      <c r="EG174" s="2129"/>
      <c r="EH174" s="2129"/>
      <c r="EI174" s="2129"/>
      <c r="EJ174" s="2129"/>
      <c r="EK174" s="2129"/>
      <c r="EL174" s="2129"/>
      <c r="EM174" s="2129"/>
      <c r="EN174" s="2129"/>
      <c r="EO174" s="2129"/>
      <c r="EP174" s="2129"/>
      <c r="EQ174" s="2129"/>
      <c r="ER174" s="2129"/>
      <c r="ES174" s="2129"/>
      <c r="ET174" s="2129"/>
      <c r="EU174" s="2129"/>
      <c r="EV174" s="2129"/>
      <c r="EW174" s="2129"/>
      <c r="EX174" s="2129"/>
      <c r="EY174" s="2129"/>
      <c r="EZ174" s="2129"/>
      <c r="FA174" s="2129"/>
      <c r="FB174" s="2129"/>
      <c r="FC174" s="2129"/>
      <c r="FD174" s="2129"/>
      <c r="FE174" s="2129"/>
      <c r="FF174" s="2129"/>
      <c r="FG174" s="2129"/>
      <c r="FH174" s="53"/>
      <c r="FI174" s="53"/>
      <c r="FJ174" s="53"/>
      <c r="FK174" s="53"/>
      <c r="FL174" s="53"/>
      <c r="FM174" s="53"/>
      <c r="FN174" s="53"/>
      <c r="FO174" s="53"/>
      <c r="FP174" s="53"/>
      <c r="FQ174" s="53"/>
      <c r="FR174" s="53"/>
      <c r="FS174" s="53"/>
      <c r="FT174" s="53"/>
      <c r="FU174" s="53"/>
      <c r="FV174" s="53"/>
      <c r="FW174" s="53"/>
      <c r="FX174" s="53"/>
      <c r="FY174" s="53"/>
      <c r="FZ174" s="53"/>
      <c r="GA174" s="53"/>
      <c r="GB174" s="53"/>
      <c r="GC174" s="53"/>
      <c r="GD174" s="53"/>
      <c r="GE174" s="53"/>
      <c r="GF174" s="53"/>
      <c r="GG174" s="53"/>
      <c r="GH174" s="53"/>
      <c r="GI174" s="53"/>
      <c r="GJ174" s="53"/>
      <c r="GK174" s="53"/>
      <c r="GL174" s="53"/>
      <c r="GM174" s="53"/>
      <c r="GN174" s="53"/>
      <c r="GO174" s="53"/>
      <c r="GP174" s="53"/>
      <c r="GQ174" s="53"/>
      <c r="GR174" s="53"/>
      <c r="GS174" s="53"/>
      <c r="GT174" s="53"/>
    </row>
    <row r="175" spans="8:202" ht="6.75" customHeight="1">
      <c r="H175" s="51"/>
      <c r="S175" s="51"/>
      <c r="T175" s="150"/>
      <c r="U175" s="51"/>
      <c r="V175" s="51"/>
      <c r="W175" s="51"/>
      <c r="X175" s="51"/>
      <c r="Y175" s="51"/>
      <c r="Z175" s="51"/>
      <c r="AA175" s="51"/>
      <c r="AB175" s="51"/>
      <c r="AC175" s="51"/>
      <c r="AD175" s="51"/>
      <c r="AE175" s="51"/>
      <c r="AF175" s="51"/>
      <c r="AG175" s="51"/>
      <c r="AH175" s="51"/>
      <c r="AI175" s="179"/>
      <c r="AJ175" s="51"/>
      <c r="AK175" s="51"/>
      <c r="AL175" s="51"/>
      <c r="AM175" s="51"/>
      <c r="AN175" s="138"/>
      <c r="AO175" s="138"/>
      <c r="AP175" s="138"/>
      <c r="AQ175" s="138"/>
      <c r="AR175" s="138"/>
      <c r="AS175" s="138"/>
      <c r="AT175" s="138"/>
      <c r="AU175" s="51"/>
      <c r="AV175" s="51"/>
      <c r="AW175" s="51"/>
      <c r="AX175" s="51"/>
      <c r="AY175" s="51"/>
      <c r="AZ175" s="51"/>
      <c r="BA175" s="51"/>
      <c r="BB175" s="51"/>
      <c r="BC175" s="51"/>
      <c r="BD175" s="2140" t="s">
        <v>
360</v>
      </c>
      <c r="BE175" s="2140"/>
      <c r="BF175" s="2140"/>
      <c r="BG175" s="2140"/>
      <c r="BH175" s="2140"/>
      <c r="BI175" s="2140"/>
      <c r="BJ175" s="2140"/>
      <c r="BK175" s="138"/>
      <c r="BL175" s="2140" t="s">
        <v>
359</v>
      </c>
      <c r="BM175" s="2134"/>
      <c r="BN175" s="2134"/>
      <c r="BO175" s="2134"/>
      <c r="BP175" s="2134"/>
      <c r="BQ175" s="2134"/>
      <c r="BR175" s="2134"/>
      <c r="BS175" s="2134"/>
      <c r="BT175" s="2134"/>
      <c r="BU175" s="2134"/>
      <c r="BV175" s="138"/>
      <c r="BW175" s="2146" t="s">
        <v>
358</v>
      </c>
      <c r="BX175" s="2146"/>
      <c r="BY175" s="2146"/>
      <c r="BZ175" s="2146"/>
      <c r="CA175" s="2146"/>
      <c r="CB175" s="2146"/>
      <c r="CC175" s="2146"/>
      <c r="CD175" s="2146"/>
      <c r="CE175" s="2146"/>
      <c r="CF175" s="2146"/>
      <c r="CG175" s="2146"/>
      <c r="CH175" s="2146"/>
      <c r="CI175" s="2146"/>
      <c r="CJ175" s="2146"/>
      <c r="CK175" s="2146"/>
      <c r="CL175" s="2146"/>
      <c r="CM175" s="2146"/>
      <c r="CN175" s="2146"/>
      <c r="CO175" s="2146"/>
      <c r="CP175" s="2146"/>
      <c r="CQ175" s="2146"/>
      <c r="CR175" s="2146"/>
      <c r="CS175" s="2146"/>
      <c r="CT175" s="2146"/>
      <c r="CU175" s="2146"/>
      <c r="CV175" s="2146"/>
      <c r="CW175" s="2146"/>
      <c r="CX175" s="2146"/>
      <c r="CY175" s="2146"/>
      <c r="CZ175" s="2146"/>
      <c r="DA175" s="138"/>
      <c r="DB175" s="138"/>
      <c r="DC175" s="138"/>
      <c r="DD175" s="138"/>
      <c r="DE175" s="138"/>
      <c r="DF175" s="52"/>
      <c r="DG175" s="52"/>
      <c r="DH175" s="52"/>
      <c r="DI175" s="52"/>
      <c r="DJ175" s="52"/>
      <c r="DK175" s="52"/>
      <c r="DL175" s="52"/>
      <c r="DM175" s="52"/>
      <c r="DN175" s="52"/>
      <c r="DO175" s="52"/>
      <c r="DP175" s="52"/>
      <c r="DQ175" s="52"/>
      <c r="DR175" s="52"/>
      <c r="DS175" s="52"/>
      <c r="DT175" s="52"/>
      <c r="DU175" s="52"/>
      <c r="DV175" s="52"/>
      <c r="DW175" s="52"/>
      <c r="DX175" s="53"/>
      <c r="DY175" s="53"/>
      <c r="DZ175" s="53"/>
      <c r="EA175" s="53"/>
      <c r="EB175" s="53"/>
      <c r="EC175" s="53"/>
      <c r="ED175" s="53"/>
      <c r="EE175" s="53"/>
      <c r="EF175" s="53"/>
      <c r="EG175" s="53"/>
      <c r="EH175" s="53"/>
      <c r="EI175" s="53"/>
      <c r="EJ175" s="53"/>
      <c r="EK175" s="53"/>
      <c r="EL175" s="53"/>
      <c r="EM175" s="53"/>
      <c r="EN175" s="53"/>
      <c r="EO175" s="53"/>
      <c r="EP175" s="53"/>
      <c r="EQ175" s="53"/>
      <c r="ER175" s="53"/>
      <c r="ES175" s="53"/>
      <c r="ET175" s="53"/>
      <c r="EU175" s="53"/>
      <c r="EV175" s="53"/>
      <c r="EW175" s="53"/>
      <c r="EX175" s="53"/>
      <c r="EY175" s="53"/>
      <c r="EZ175" s="53"/>
      <c r="FA175" s="53"/>
      <c r="FB175" s="53"/>
      <c r="FC175" s="53"/>
      <c r="FD175" s="53"/>
      <c r="FE175" s="53"/>
      <c r="FF175" s="53"/>
      <c r="FG175" s="53"/>
      <c r="FH175" s="53"/>
      <c r="FI175" s="53"/>
      <c r="FJ175" s="53"/>
      <c r="FK175" s="53"/>
      <c r="FL175" s="53"/>
      <c r="FM175" s="53"/>
      <c r="FN175" s="53"/>
      <c r="FO175" s="53"/>
      <c r="FP175" s="53"/>
      <c r="FQ175" s="53"/>
      <c r="FR175" s="53"/>
      <c r="FS175" s="53"/>
      <c r="FT175" s="53"/>
    </row>
    <row r="176" spans="8:202" ht="6.75" customHeight="1">
      <c r="H176" s="51"/>
      <c r="T176" s="156"/>
      <c r="U176" s="146"/>
      <c r="W176" s="2121" t="s">
        <v>
357</v>
      </c>
      <c r="X176" s="2121"/>
      <c r="Y176" s="2121"/>
      <c r="Z176" s="2121"/>
      <c r="AA176" s="2121"/>
      <c r="AB176" s="2121"/>
      <c r="AC176" s="2121"/>
      <c r="AD176" s="146"/>
      <c r="AE176" s="146"/>
      <c r="AF176" s="146"/>
      <c r="AG176" s="146"/>
      <c r="AH176" s="146"/>
      <c r="AI176" s="181"/>
      <c r="AJ176" s="146"/>
      <c r="AK176" s="146"/>
      <c r="AL176" s="146"/>
      <c r="AN176" s="2124" t="s">
        <v>
86</v>
      </c>
      <c r="AO176" s="2124"/>
      <c r="AP176" s="2124"/>
      <c r="AQ176" s="2124"/>
      <c r="AR176" s="2124"/>
      <c r="AS176" s="2124"/>
      <c r="AT176" s="2124"/>
      <c r="AU176" s="2124"/>
      <c r="AV176" s="2124"/>
      <c r="AW176" s="2124"/>
      <c r="AX176" s="137"/>
      <c r="AY176" s="146"/>
      <c r="AZ176" s="146"/>
      <c r="BA176" s="146"/>
      <c r="BB176" s="146"/>
      <c r="BD176" s="2140"/>
      <c r="BE176" s="2140"/>
      <c r="BF176" s="2140"/>
      <c r="BG176" s="2140"/>
      <c r="BH176" s="2140"/>
      <c r="BI176" s="2140"/>
      <c r="BJ176" s="2140"/>
      <c r="BL176" s="2134"/>
      <c r="BM176" s="2134"/>
      <c r="BN176" s="2134"/>
      <c r="BO176" s="2134"/>
      <c r="BP176" s="2134"/>
      <c r="BQ176" s="2134"/>
      <c r="BR176" s="2134"/>
      <c r="BS176" s="2134"/>
      <c r="BT176" s="2134"/>
      <c r="BU176" s="2134"/>
      <c r="BW176" s="2146"/>
      <c r="BX176" s="2146"/>
      <c r="BY176" s="2146"/>
      <c r="BZ176" s="2146"/>
      <c r="CA176" s="2146"/>
      <c r="CB176" s="2146"/>
      <c r="CC176" s="2146"/>
      <c r="CD176" s="2146"/>
      <c r="CE176" s="2146"/>
      <c r="CF176" s="2146"/>
      <c r="CG176" s="2146"/>
      <c r="CH176" s="2146"/>
      <c r="CI176" s="2146"/>
      <c r="CJ176" s="2146"/>
      <c r="CK176" s="2146"/>
      <c r="CL176" s="2146"/>
      <c r="CM176" s="2146"/>
      <c r="CN176" s="2146"/>
      <c r="CO176" s="2146"/>
      <c r="CP176" s="2146"/>
      <c r="CQ176" s="2146"/>
      <c r="CR176" s="2146"/>
      <c r="CS176" s="2146"/>
      <c r="CT176" s="2146"/>
      <c r="CU176" s="2146"/>
      <c r="CV176" s="2146"/>
      <c r="CW176" s="2146"/>
      <c r="CX176" s="2146"/>
      <c r="CY176" s="2146"/>
      <c r="CZ176" s="2146"/>
      <c r="DA176" s="138"/>
      <c r="DB176" s="138"/>
      <c r="DC176" s="138"/>
      <c r="DD176" s="137"/>
      <c r="DE176" s="137"/>
      <c r="DF176" s="52"/>
      <c r="DG176" s="52"/>
      <c r="DH176" s="52"/>
      <c r="DI176" s="52"/>
      <c r="DJ176" s="52"/>
      <c r="DK176" s="52"/>
      <c r="DL176" s="52"/>
      <c r="DM176" s="52"/>
      <c r="DN176" s="52"/>
      <c r="DO176" s="52"/>
      <c r="DP176" s="52"/>
      <c r="DQ176" s="52"/>
      <c r="DR176" s="52"/>
      <c r="DS176" s="52"/>
      <c r="DT176" s="52"/>
      <c r="DU176" s="52"/>
      <c r="DV176" s="52"/>
      <c r="DW176" s="52"/>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3"/>
      <c r="FJ176" s="53"/>
      <c r="FK176" s="53"/>
      <c r="FL176" s="53"/>
      <c r="FM176" s="53"/>
      <c r="FN176" s="53"/>
      <c r="FO176" s="53"/>
      <c r="FP176" s="53"/>
      <c r="FQ176" s="53"/>
      <c r="FR176" s="53"/>
      <c r="FS176" s="53"/>
      <c r="FT176" s="53"/>
    </row>
    <row r="177" spans="8:202" ht="6.75" customHeight="1" thickBot="1">
      <c r="H177" s="51"/>
      <c r="T177" s="151"/>
      <c r="U177" s="149"/>
      <c r="W177" s="2121"/>
      <c r="X177" s="2121"/>
      <c r="Y177" s="2121"/>
      <c r="Z177" s="2121"/>
      <c r="AA177" s="2121"/>
      <c r="AB177" s="2121"/>
      <c r="AC177" s="2121"/>
      <c r="AG177" s="51"/>
      <c r="AH177" s="51"/>
      <c r="AI177" s="179"/>
      <c r="AK177" s="151"/>
      <c r="AL177" s="51"/>
      <c r="AN177" s="2150"/>
      <c r="AO177" s="2150"/>
      <c r="AP177" s="2150"/>
      <c r="AQ177" s="2150"/>
      <c r="AR177" s="2150"/>
      <c r="AS177" s="2150"/>
      <c r="AT177" s="2150"/>
      <c r="AU177" s="2150"/>
      <c r="AV177" s="2150"/>
      <c r="AW177" s="2150"/>
      <c r="AX177" s="137"/>
      <c r="BD177" s="2149"/>
      <c r="BE177" s="2149"/>
      <c r="BF177" s="2149"/>
      <c r="BG177" s="2149"/>
      <c r="BH177" s="2149"/>
      <c r="BI177" s="2149"/>
      <c r="BJ177" s="2149"/>
      <c r="BL177" s="2134"/>
      <c r="BM177" s="2134"/>
      <c r="BN177" s="2134"/>
      <c r="BO177" s="2134"/>
      <c r="BP177" s="2134"/>
      <c r="BQ177" s="2134"/>
      <c r="BR177" s="2134"/>
      <c r="BS177" s="2134"/>
      <c r="BT177" s="2134"/>
      <c r="BU177" s="2134"/>
      <c r="BW177" s="2146"/>
      <c r="BX177" s="2146"/>
      <c r="BY177" s="2146"/>
      <c r="BZ177" s="2146"/>
      <c r="CA177" s="2146"/>
      <c r="CB177" s="2146"/>
      <c r="CC177" s="2146"/>
      <c r="CD177" s="2146"/>
      <c r="CE177" s="2146"/>
      <c r="CF177" s="2146"/>
      <c r="CG177" s="2146"/>
      <c r="CH177" s="2146"/>
      <c r="CI177" s="2146"/>
      <c r="CJ177" s="2146"/>
      <c r="CK177" s="2146"/>
      <c r="CL177" s="2146"/>
      <c r="CM177" s="2146"/>
      <c r="CN177" s="2146"/>
      <c r="CO177" s="2146"/>
      <c r="CP177" s="2146"/>
      <c r="CQ177" s="2146"/>
      <c r="CR177" s="2146"/>
      <c r="CS177" s="2146"/>
      <c r="CT177" s="2146"/>
      <c r="CU177" s="2146"/>
      <c r="CV177" s="2146"/>
      <c r="CW177" s="2146"/>
      <c r="CX177" s="2146"/>
      <c r="CY177" s="2146"/>
      <c r="CZ177" s="2146"/>
      <c r="DA177" s="138"/>
      <c r="DB177" s="138"/>
      <c r="DC177" s="138"/>
      <c r="DD177" s="137"/>
      <c r="DE177" s="137"/>
      <c r="DF177" s="52"/>
      <c r="DG177" s="52"/>
      <c r="DH177" s="52"/>
      <c r="DI177" s="52"/>
      <c r="DJ177" s="52"/>
      <c r="DK177" s="52"/>
      <c r="DL177" s="52"/>
      <c r="DM177" s="52"/>
      <c r="DN177" s="52"/>
      <c r="DO177" s="52"/>
      <c r="DP177" s="52"/>
      <c r="DQ177" s="52"/>
      <c r="DR177" s="52"/>
      <c r="DS177" s="52"/>
      <c r="DT177" s="52"/>
      <c r="DU177" s="52"/>
      <c r="DV177" s="52"/>
      <c r="DW177" s="52"/>
      <c r="DX177" s="53"/>
      <c r="DY177" s="53"/>
      <c r="DZ177" s="53"/>
      <c r="EA177" s="53"/>
      <c r="EB177" s="53"/>
      <c r="EC177" s="53"/>
      <c r="ED177" s="53"/>
      <c r="EE177" s="53"/>
      <c r="EF177" s="53"/>
      <c r="EG177" s="53"/>
      <c r="EH177" s="53"/>
      <c r="EI177" s="53"/>
      <c r="EJ177" s="53"/>
      <c r="EK177" s="53"/>
      <c r="EL177" s="53"/>
      <c r="EM177" s="53"/>
      <c r="EN177" s="53"/>
      <c r="EO177" s="53"/>
      <c r="EP177" s="53"/>
      <c r="EQ177" s="53"/>
      <c r="ER177" s="53"/>
      <c r="ES177" s="53"/>
      <c r="ET177" s="53"/>
      <c r="EU177" s="53"/>
      <c r="EV177" s="53"/>
      <c r="EW177" s="53"/>
      <c r="EX177" s="53"/>
      <c r="EY177" s="53"/>
      <c r="EZ177" s="53"/>
      <c r="FA177" s="53"/>
      <c r="FB177" s="53"/>
      <c r="FC177" s="53"/>
      <c r="FD177" s="53"/>
      <c r="FE177" s="53"/>
      <c r="FF177" s="53"/>
      <c r="FG177" s="53"/>
      <c r="FH177" s="53"/>
      <c r="FI177" s="53"/>
      <c r="FJ177" s="53"/>
      <c r="FK177" s="53"/>
      <c r="FL177" s="53"/>
      <c r="FM177" s="53"/>
      <c r="FN177" s="53"/>
      <c r="FO177" s="53"/>
      <c r="FP177" s="53"/>
      <c r="FQ177" s="53"/>
      <c r="FR177" s="53"/>
      <c r="FS177" s="53"/>
      <c r="FT177" s="53"/>
    </row>
    <row r="178" spans="8:202" ht="6.75" customHeight="1" thickTop="1">
      <c r="H178" s="51"/>
      <c r="T178" s="150"/>
      <c r="U178" s="51"/>
      <c r="W178" s="137"/>
      <c r="X178" s="137"/>
      <c r="Y178" s="137"/>
      <c r="Z178" s="137"/>
      <c r="AA178" s="137"/>
      <c r="AB178" s="137"/>
      <c r="AC178" s="137"/>
      <c r="AG178" s="51"/>
      <c r="AH178" s="51"/>
      <c r="AI178" s="179"/>
      <c r="AK178" s="150"/>
      <c r="AL178" s="51"/>
      <c r="AN178" s="137"/>
      <c r="AO178" s="137"/>
      <c r="AP178" s="137"/>
      <c r="AQ178" s="137"/>
      <c r="AR178" s="137"/>
      <c r="AS178" s="137"/>
      <c r="AT178" s="137"/>
      <c r="AU178" s="137"/>
      <c r="AV178" s="137"/>
      <c r="AW178" s="137"/>
      <c r="AX178" s="137"/>
      <c r="BD178" s="137"/>
      <c r="BE178" s="137"/>
      <c r="BF178" s="137"/>
      <c r="BG178" s="137"/>
      <c r="BH178" s="137"/>
      <c r="BI178" s="137"/>
      <c r="BJ178" s="137"/>
      <c r="BK178" s="137"/>
      <c r="BL178" s="137"/>
      <c r="BM178" s="137"/>
      <c r="BN178" s="100"/>
      <c r="BO178" s="100"/>
      <c r="BP178" s="100"/>
      <c r="BQ178" s="100"/>
      <c r="BR178" s="100"/>
      <c r="BS178" s="100"/>
      <c r="BT178" s="100"/>
      <c r="BU178" s="100"/>
      <c r="BV178" s="100"/>
      <c r="BW178" s="100"/>
      <c r="BX178" s="100"/>
      <c r="BY178" s="100"/>
      <c r="BZ178" s="100"/>
      <c r="CA178" s="100"/>
      <c r="CB178" s="100"/>
      <c r="CC178" s="100"/>
      <c r="CD178" s="100"/>
      <c r="CE178" s="100"/>
      <c r="CF178" s="100"/>
      <c r="CG178" s="100"/>
      <c r="CH178" s="100"/>
      <c r="CI178" s="100"/>
      <c r="CJ178" s="100"/>
      <c r="CK178" s="100"/>
      <c r="CL178" s="100"/>
      <c r="CM178" s="100"/>
      <c r="CN178" s="100"/>
      <c r="CO178" s="100"/>
      <c r="CP178" s="100"/>
      <c r="CQ178" s="100"/>
      <c r="CR178" s="100"/>
      <c r="CS178" s="100"/>
      <c r="CT178" s="100"/>
      <c r="CU178" s="100"/>
      <c r="CV178" s="100"/>
      <c r="CW178" s="100"/>
      <c r="CX178" s="100"/>
      <c r="CY178" s="100"/>
      <c r="CZ178" s="100"/>
      <c r="DA178" s="100"/>
      <c r="DB178" s="100"/>
      <c r="DC178" s="100"/>
      <c r="DD178" s="137"/>
      <c r="DE178" s="137"/>
      <c r="DF178" s="52"/>
      <c r="DG178" s="52"/>
      <c r="DH178" s="52"/>
      <c r="DI178" s="52"/>
      <c r="DJ178" s="52"/>
      <c r="DK178" s="52"/>
      <c r="DL178" s="52"/>
      <c r="DM178" s="52"/>
      <c r="DN178" s="52"/>
      <c r="DO178" s="52"/>
      <c r="DP178" s="52"/>
      <c r="DQ178" s="52"/>
      <c r="DR178" s="52"/>
      <c r="DS178" s="52"/>
      <c r="DT178" s="52"/>
      <c r="DU178" s="52"/>
      <c r="DV178" s="52"/>
      <c r="DW178" s="52"/>
      <c r="DX178" s="53"/>
      <c r="DY178" s="53"/>
      <c r="DZ178" s="53"/>
      <c r="EA178" s="53"/>
      <c r="EB178" s="53"/>
      <c r="EC178" s="53"/>
      <c r="ED178" s="53"/>
      <c r="EE178" s="53"/>
      <c r="EF178" s="53"/>
      <c r="EG178" s="53"/>
      <c r="EH178" s="53"/>
      <c r="EI178" s="53"/>
      <c r="EJ178" s="53"/>
      <c r="EK178" s="53"/>
      <c r="EL178" s="53"/>
      <c r="EM178" s="53"/>
      <c r="EN178" s="53"/>
      <c r="EO178" s="53"/>
      <c r="EP178" s="53"/>
      <c r="EQ178" s="53"/>
      <c r="ER178" s="53"/>
      <c r="ES178" s="53"/>
      <c r="ET178" s="53"/>
      <c r="EU178" s="53"/>
      <c r="EV178" s="53"/>
      <c r="EW178" s="53"/>
      <c r="EX178" s="53"/>
      <c r="EY178" s="53"/>
      <c r="EZ178" s="53"/>
      <c r="FA178" s="53"/>
      <c r="FB178" s="53"/>
      <c r="FC178" s="53"/>
      <c r="FD178" s="53"/>
      <c r="FE178" s="53"/>
      <c r="FF178" s="53"/>
      <c r="FG178" s="53"/>
      <c r="FH178" s="53"/>
      <c r="FI178" s="53"/>
      <c r="FJ178" s="53"/>
      <c r="FK178" s="53"/>
      <c r="FL178" s="53"/>
      <c r="FM178" s="53"/>
      <c r="FN178" s="53"/>
      <c r="FO178" s="53"/>
      <c r="FP178" s="53"/>
      <c r="FQ178" s="53"/>
      <c r="FR178" s="53"/>
      <c r="FS178" s="53"/>
      <c r="FT178" s="53"/>
    </row>
    <row r="179" spans="8:202" ht="6.75" customHeight="1">
      <c r="H179" s="51"/>
      <c r="T179" s="150"/>
      <c r="U179" s="51"/>
      <c r="W179" s="2125" t="s">
        <v>
491</v>
      </c>
      <c r="X179" s="2125"/>
      <c r="Y179" s="2125"/>
      <c r="Z179" s="2125"/>
      <c r="AA179" s="2125"/>
      <c r="AB179" s="2125"/>
      <c r="AC179" s="2125"/>
      <c r="AD179" s="2125"/>
      <c r="AE179" s="2125"/>
      <c r="AF179" s="2125"/>
      <c r="AG179" s="2125"/>
      <c r="AH179" s="51"/>
      <c r="AI179" s="179"/>
      <c r="AK179" s="150"/>
      <c r="AL179" s="51"/>
      <c r="AM179" s="138"/>
      <c r="AN179" s="2146" t="s">
        <v>
212</v>
      </c>
      <c r="AO179" s="2146"/>
      <c r="AP179" s="2146"/>
      <c r="AQ179" s="2146"/>
      <c r="AR179" s="2146"/>
      <c r="AS179" s="2146"/>
      <c r="AT179" s="2146"/>
      <c r="AU179" s="2146"/>
      <c r="AV179" s="2146"/>
      <c r="AW179" s="2146"/>
      <c r="AX179" s="51"/>
      <c r="AY179" s="51"/>
      <c r="AZ179" s="51"/>
      <c r="BA179" s="51"/>
      <c r="BB179" s="51"/>
      <c r="BC179" s="51"/>
      <c r="BD179" s="2152" t="s">
        <v>
356</v>
      </c>
      <c r="BE179" s="2152"/>
      <c r="BF179" s="2152"/>
      <c r="BG179" s="2152"/>
      <c r="BH179" s="2152"/>
      <c r="BI179" s="2152"/>
      <c r="BJ179" s="2152"/>
      <c r="BK179" s="2152"/>
      <c r="BL179" s="2152"/>
      <c r="BM179" s="2152"/>
      <c r="BN179" s="100"/>
      <c r="BO179" s="2154" t="s">
        <v>
355</v>
      </c>
      <c r="BP179" s="2154"/>
      <c r="BQ179" s="2154"/>
      <c r="BR179" s="2154"/>
      <c r="BS179" s="2154"/>
      <c r="BT179" s="2154"/>
      <c r="BU179" s="2154"/>
      <c r="BV179" s="2154"/>
      <c r="BW179" s="2154"/>
      <c r="BX179" s="2154"/>
      <c r="BY179" s="99"/>
      <c r="BZ179" s="2154" t="s">
        <v>
354</v>
      </c>
      <c r="CA179" s="2154"/>
      <c r="CB179" s="2154"/>
      <c r="CC179" s="2154"/>
      <c r="CD179" s="2154"/>
      <c r="CE179" s="2154"/>
      <c r="CF179" s="2154"/>
      <c r="CG179" s="2154"/>
      <c r="CH179" s="2154"/>
      <c r="CI179" s="2154"/>
      <c r="CJ179" s="2154"/>
      <c r="CK179" s="2154"/>
      <c r="CL179" s="2154"/>
      <c r="CM179" s="2154"/>
      <c r="CN179" s="100"/>
      <c r="CO179" s="2154" t="s">
        <v>
353</v>
      </c>
      <c r="CP179" s="2154"/>
      <c r="CQ179" s="2154"/>
      <c r="CR179" s="2154"/>
      <c r="CS179" s="2154"/>
      <c r="CT179" s="2154"/>
      <c r="CU179" s="2154"/>
      <c r="CV179" s="2154"/>
      <c r="CW179" s="2154"/>
      <c r="CX179" s="2154"/>
      <c r="CY179" s="2154"/>
      <c r="CZ179" s="2154"/>
      <c r="DA179" s="2154"/>
      <c r="DB179" s="2154"/>
      <c r="DC179" s="2154"/>
      <c r="DD179" s="2154"/>
      <c r="DF179" s="52"/>
      <c r="DG179" s="52"/>
      <c r="DH179" s="52"/>
      <c r="DI179" s="52"/>
      <c r="DJ179" s="52"/>
      <c r="DK179" s="52"/>
      <c r="DL179" s="52"/>
      <c r="DM179" s="52"/>
      <c r="DN179" s="52"/>
      <c r="DO179" s="52"/>
      <c r="DP179" s="52"/>
      <c r="DQ179" s="52"/>
      <c r="DR179" s="52"/>
      <c r="DS179" s="52"/>
      <c r="DT179" s="52"/>
      <c r="DU179" s="52"/>
      <c r="DV179" s="52"/>
      <c r="DW179" s="52"/>
      <c r="DX179" s="53"/>
      <c r="DY179" s="53"/>
      <c r="DZ179" s="53"/>
      <c r="EA179" s="53"/>
      <c r="EB179" s="53"/>
      <c r="EC179" s="53"/>
      <c r="ED179" s="53"/>
      <c r="EE179" s="53"/>
      <c r="EF179" s="53"/>
      <c r="EG179" s="53"/>
      <c r="EH179" s="53"/>
      <c r="EI179" s="53"/>
      <c r="EJ179" s="53"/>
      <c r="EK179" s="53"/>
      <c r="EL179" s="53"/>
      <c r="EM179" s="53"/>
      <c r="EN179" s="53"/>
      <c r="EO179" s="53"/>
      <c r="EP179" s="53"/>
      <c r="EQ179" s="53"/>
      <c r="ER179" s="53"/>
      <c r="ES179" s="53"/>
      <c r="ET179" s="53"/>
      <c r="EU179" s="53"/>
      <c r="EV179" s="53"/>
      <c r="EW179" s="53"/>
      <c r="EX179" s="53"/>
      <c r="EY179" s="53"/>
      <c r="EZ179" s="53"/>
      <c r="FA179" s="53"/>
      <c r="FB179" s="53"/>
      <c r="FC179" s="53"/>
      <c r="FD179" s="53"/>
      <c r="FE179" s="53"/>
      <c r="FF179" s="53"/>
      <c r="FG179" s="53"/>
      <c r="FH179" s="53"/>
      <c r="FI179" s="53"/>
      <c r="FJ179" s="53"/>
      <c r="FK179" s="53"/>
      <c r="FL179" s="53"/>
      <c r="FM179" s="53"/>
      <c r="FN179" s="53"/>
      <c r="FO179" s="53"/>
      <c r="FP179" s="53"/>
      <c r="FQ179" s="53"/>
      <c r="FR179" s="53"/>
      <c r="FS179" s="53"/>
      <c r="FT179" s="53"/>
    </row>
    <row r="180" spans="8:202" ht="6.75" customHeight="1">
      <c r="H180" s="51"/>
      <c r="T180" s="150"/>
      <c r="U180" s="51"/>
      <c r="W180" s="2125"/>
      <c r="X180" s="2125"/>
      <c r="Y180" s="2125"/>
      <c r="Z180" s="2125"/>
      <c r="AA180" s="2125"/>
      <c r="AB180" s="2125"/>
      <c r="AC180" s="2125"/>
      <c r="AD180" s="2125"/>
      <c r="AE180" s="2125"/>
      <c r="AF180" s="2125"/>
      <c r="AG180" s="2125"/>
      <c r="AH180" s="51"/>
      <c r="AI180" s="179"/>
      <c r="AK180" s="156"/>
      <c r="AL180" s="146"/>
      <c r="AM180" s="138"/>
      <c r="AN180" s="2146"/>
      <c r="AO180" s="2146"/>
      <c r="AP180" s="2146"/>
      <c r="AQ180" s="2146"/>
      <c r="AR180" s="2146"/>
      <c r="AS180" s="2146"/>
      <c r="AT180" s="2146"/>
      <c r="AU180" s="2146"/>
      <c r="AV180" s="2146"/>
      <c r="AW180" s="2146"/>
      <c r="AX180" s="138"/>
      <c r="AY180" s="146"/>
      <c r="AZ180" s="51"/>
      <c r="BA180" s="51"/>
      <c r="BB180" s="51"/>
      <c r="BC180" s="51"/>
      <c r="BD180" s="2152"/>
      <c r="BE180" s="2152"/>
      <c r="BF180" s="2152"/>
      <c r="BG180" s="2152"/>
      <c r="BH180" s="2152"/>
      <c r="BI180" s="2152"/>
      <c r="BJ180" s="2152"/>
      <c r="BK180" s="2152"/>
      <c r="BL180" s="2152"/>
      <c r="BM180" s="2152"/>
      <c r="BN180" s="100"/>
      <c r="BO180" s="2154"/>
      <c r="BP180" s="2154"/>
      <c r="BQ180" s="2154"/>
      <c r="BR180" s="2154"/>
      <c r="BS180" s="2154"/>
      <c r="BT180" s="2154"/>
      <c r="BU180" s="2154"/>
      <c r="BV180" s="2154"/>
      <c r="BW180" s="2154"/>
      <c r="BX180" s="2154"/>
      <c r="BY180" s="100"/>
      <c r="BZ180" s="2154"/>
      <c r="CA180" s="2154"/>
      <c r="CB180" s="2154"/>
      <c r="CC180" s="2154"/>
      <c r="CD180" s="2154"/>
      <c r="CE180" s="2154"/>
      <c r="CF180" s="2154"/>
      <c r="CG180" s="2154"/>
      <c r="CH180" s="2154"/>
      <c r="CI180" s="2154"/>
      <c r="CJ180" s="2154"/>
      <c r="CK180" s="2154"/>
      <c r="CL180" s="2154"/>
      <c r="CM180" s="2154"/>
      <c r="CN180" s="100"/>
      <c r="CO180" s="2154"/>
      <c r="CP180" s="2154"/>
      <c r="CQ180" s="2154"/>
      <c r="CR180" s="2154"/>
      <c r="CS180" s="2154"/>
      <c r="CT180" s="2154"/>
      <c r="CU180" s="2154"/>
      <c r="CV180" s="2154"/>
      <c r="CW180" s="2154"/>
      <c r="CX180" s="2154"/>
      <c r="CY180" s="2154"/>
      <c r="CZ180" s="2154"/>
      <c r="DA180" s="2154"/>
      <c r="DB180" s="2154"/>
      <c r="DC180" s="2154"/>
      <c r="DD180" s="2154"/>
      <c r="DF180" s="52"/>
      <c r="DG180" s="52"/>
      <c r="DH180" s="52"/>
      <c r="DI180" s="52"/>
      <c r="DJ180" s="52"/>
      <c r="DK180" s="52"/>
      <c r="DL180" s="52"/>
      <c r="DM180" s="52"/>
      <c r="DN180" s="52"/>
      <c r="DO180" s="52"/>
      <c r="DP180" s="52"/>
      <c r="DQ180" s="52"/>
      <c r="DR180" s="52"/>
      <c r="DS180" s="52"/>
      <c r="DT180" s="52"/>
      <c r="DU180" s="52"/>
      <c r="DV180" s="52"/>
      <c r="DW180" s="52"/>
      <c r="DX180" s="53"/>
      <c r="DY180" s="53"/>
      <c r="DZ180" s="53"/>
      <c r="EA180" s="53"/>
      <c r="EB180" s="53"/>
      <c r="EC180" s="53"/>
      <c r="ED180" s="53"/>
      <c r="EE180" s="53"/>
      <c r="EF180" s="53"/>
      <c r="EG180" s="53"/>
      <c r="EH180" s="53"/>
      <c r="EI180" s="53"/>
      <c r="EJ180" s="53"/>
      <c r="EK180" s="53"/>
      <c r="EL180" s="53"/>
      <c r="EM180" s="53"/>
      <c r="EN180" s="53"/>
      <c r="EO180" s="53"/>
      <c r="EP180" s="53"/>
      <c r="EQ180" s="53"/>
      <c r="ER180" s="53"/>
      <c r="ES180" s="53"/>
      <c r="ET180" s="53"/>
      <c r="EU180" s="53"/>
      <c r="EV180" s="53"/>
      <c r="EW180" s="53"/>
      <c r="EX180" s="53"/>
      <c r="EY180" s="53"/>
      <c r="EZ180" s="53"/>
      <c r="FA180" s="53"/>
      <c r="FB180" s="53"/>
      <c r="FC180" s="53"/>
      <c r="FD180" s="53"/>
      <c r="FE180" s="53"/>
      <c r="FF180" s="53"/>
      <c r="FG180" s="53"/>
      <c r="FH180" s="53"/>
      <c r="FI180" s="53"/>
      <c r="FJ180" s="53"/>
      <c r="FK180" s="53"/>
      <c r="FL180" s="53"/>
      <c r="FM180" s="53"/>
      <c r="FN180" s="53"/>
      <c r="FO180" s="53"/>
      <c r="FP180" s="53"/>
      <c r="FQ180" s="53"/>
      <c r="FR180" s="53"/>
      <c r="FS180" s="53"/>
      <c r="FT180" s="53"/>
    </row>
    <row r="181" spans="8:202" ht="6.75" customHeight="1" thickBot="1">
      <c r="H181" s="51"/>
      <c r="T181" s="150"/>
      <c r="U181" s="51"/>
      <c r="W181" s="2125"/>
      <c r="X181" s="2125"/>
      <c r="Y181" s="2125"/>
      <c r="Z181" s="2125"/>
      <c r="AA181" s="2125"/>
      <c r="AB181" s="2125"/>
      <c r="AC181" s="2125"/>
      <c r="AD181" s="2125"/>
      <c r="AE181" s="2125"/>
      <c r="AF181" s="2125"/>
      <c r="AG181" s="2125"/>
      <c r="AH181" s="51"/>
      <c r="AI181" s="179"/>
      <c r="AK181" s="150"/>
      <c r="AL181" s="51"/>
      <c r="AM181" s="138"/>
      <c r="AN181" s="2151"/>
      <c r="AO181" s="2151"/>
      <c r="AP181" s="2151"/>
      <c r="AQ181" s="2151"/>
      <c r="AR181" s="2151"/>
      <c r="AS181" s="2151"/>
      <c r="AT181" s="2151"/>
      <c r="AU181" s="2151"/>
      <c r="AV181" s="2151"/>
      <c r="AW181" s="2151"/>
      <c r="AX181" s="138"/>
      <c r="AY181" s="51"/>
      <c r="AZ181" s="149"/>
      <c r="BA181" s="149"/>
      <c r="BB181" s="149"/>
      <c r="BC181" s="51"/>
      <c r="BD181" s="2153"/>
      <c r="BE181" s="2153"/>
      <c r="BF181" s="2153"/>
      <c r="BG181" s="2153"/>
      <c r="BH181" s="2153"/>
      <c r="BI181" s="2153"/>
      <c r="BJ181" s="2153"/>
      <c r="BK181" s="2153"/>
      <c r="BL181" s="2153"/>
      <c r="BM181" s="2153"/>
      <c r="BN181" s="100"/>
      <c r="BO181" s="2155"/>
      <c r="BP181" s="2155"/>
      <c r="BQ181" s="2155"/>
      <c r="BR181" s="2155"/>
      <c r="BS181" s="2155"/>
      <c r="BT181" s="2155"/>
      <c r="BU181" s="2155"/>
      <c r="BV181" s="2155"/>
      <c r="BW181" s="2155"/>
      <c r="BX181" s="2155"/>
      <c r="BY181" s="100"/>
      <c r="BZ181" s="2155"/>
      <c r="CA181" s="2155"/>
      <c r="CB181" s="2155"/>
      <c r="CC181" s="2155"/>
      <c r="CD181" s="2155"/>
      <c r="CE181" s="2155"/>
      <c r="CF181" s="2155"/>
      <c r="CG181" s="2155"/>
      <c r="CH181" s="2155"/>
      <c r="CI181" s="2155"/>
      <c r="CJ181" s="2155"/>
      <c r="CK181" s="2155"/>
      <c r="CL181" s="2155"/>
      <c r="CM181" s="2155"/>
      <c r="CN181" s="100"/>
      <c r="CO181" s="2155"/>
      <c r="CP181" s="2155"/>
      <c r="CQ181" s="2155"/>
      <c r="CR181" s="2155"/>
      <c r="CS181" s="2155"/>
      <c r="CT181" s="2155"/>
      <c r="CU181" s="2155"/>
      <c r="CV181" s="2155"/>
      <c r="CW181" s="2155"/>
      <c r="CX181" s="2155"/>
      <c r="CY181" s="2155"/>
      <c r="CZ181" s="2155"/>
      <c r="DA181" s="2155"/>
      <c r="DB181" s="2155"/>
      <c r="DC181" s="2155"/>
      <c r="DD181" s="2155"/>
      <c r="DF181" s="53"/>
      <c r="DG181" s="53"/>
      <c r="DH181" s="53"/>
      <c r="DI181" s="53"/>
      <c r="DJ181" s="53"/>
      <c r="DK181" s="53"/>
      <c r="DL181" s="53"/>
      <c r="DM181" s="53"/>
      <c r="DN181" s="53"/>
      <c r="DO181" s="53"/>
      <c r="DP181" s="53"/>
      <c r="DQ181" s="53"/>
      <c r="DR181" s="53"/>
      <c r="DS181" s="53"/>
      <c r="DT181" s="53"/>
      <c r="DU181" s="53"/>
      <c r="DV181" s="53"/>
      <c r="DW181" s="53"/>
      <c r="DX181" s="53"/>
      <c r="DY181" s="53"/>
      <c r="DZ181" s="53"/>
      <c r="EA181" s="53"/>
      <c r="EB181" s="53"/>
      <c r="EC181" s="53"/>
      <c r="ED181" s="53"/>
      <c r="EE181" s="53"/>
      <c r="EF181" s="53"/>
      <c r="EG181" s="53"/>
      <c r="EH181" s="53"/>
      <c r="EI181" s="53"/>
      <c r="EJ181" s="53"/>
      <c r="EK181" s="53"/>
      <c r="EL181" s="53"/>
      <c r="EM181" s="53"/>
      <c r="EN181" s="53"/>
      <c r="EO181" s="53"/>
      <c r="EP181" s="53"/>
      <c r="EQ181" s="53"/>
      <c r="ER181" s="53"/>
      <c r="ES181" s="53"/>
      <c r="ET181" s="53"/>
      <c r="EU181" s="53"/>
      <c r="EV181" s="53"/>
      <c r="EW181" s="53"/>
      <c r="EX181" s="53"/>
      <c r="EY181" s="53"/>
      <c r="EZ181" s="53"/>
      <c r="FA181" s="53"/>
      <c r="FB181" s="53"/>
      <c r="FC181" s="53"/>
      <c r="FD181" s="53"/>
      <c r="FE181" s="53"/>
      <c r="FF181" s="53"/>
      <c r="FG181" s="53"/>
      <c r="FH181" s="53"/>
      <c r="FI181" s="53"/>
      <c r="FJ181" s="53"/>
      <c r="FK181" s="53"/>
      <c r="FL181" s="53"/>
      <c r="FM181" s="53"/>
      <c r="FN181" s="53"/>
      <c r="FO181" s="53"/>
      <c r="FP181" s="53"/>
      <c r="FQ181" s="53"/>
      <c r="FR181" s="53"/>
      <c r="FS181" s="53"/>
      <c r="FT181" s="53"/>
      <c r="FU181" s="53"/>
      <c r="FV181" s="53"/>
      <c r="FW181" s="53"/>
      <c r="FX181" s="53"/>
      <c r="FY181" s="53"/>
      <c r="FZ181" s="53"/>
      <c r="GA181" s="53"/>
      <c r="GB181" s="53"/>
      <c r="GC181" s="53"/>
    </row>
    <row r="182" spans="8:202" ht="6.75" customHeight="1" thickTop="1">
      <c r="H182" s="51"/>
      <c r="T182" s="150"/>
      <c r="U182" s="51"/>
      <c r="AG182" s="51"/>
      <c r="AH182" s="51"/>
      <c r="AI182" s="179"/>
      <c r="AJ182" s="51"/>
      <c r="AK182" s="150"/>
      <c r="AL182" s="51"/>
      <c r="AM182" s="51"/>
      <c r="AN182" s="182"/>
      <c r="AO182" s="182"/>
      <c r="AP182" s="182"/>
      <c r="AQ182" s="182"/>
      <c r="AR182" s="182"/>
      <c r="AS182" s="182"/>
      <c r="AT182" s="182"/>
      <c r="AU182" s="182"/>
      <c r="AV182" s="182"/>
      <c r="AW182" s="182"/>
      <c r="AX182" s="51"/>
      <c r="AY182" s="51"/>
      <c r="AZ182" s="51"/>
      <c r="BA182" s="51"/>
      <c r="BB182" s="51"/>
      <c r="BC182" s="51"/>
      <c r="BD182" s="144"/>
      <c r="BE182" s="144"/>
      <c r="BF182" s="144"/>
      <c r="BG182" s="144"/>
      <c r="BH182" s="144"/>
      <c r="BI182" s="144"/>
      <c r="BJ182" s="144"/>
      <c r="BK182" s="144"/>
      <c r="BL182" s="144"/>
      <c r="BM182" s="144"/>
      <c r="BN182" s="100"/>
      <c r="BO182" s="183"/>
      <c r="BP182" s="183"/>
      <c r="BQ182" s="183"/>
      <c r="BR182" s="183"/>
      <c r="BS182" s="183"/>
      <c r="BT182" s="183"/>
      <c r="BU182" s="183"/>
      <c r="BV182" s="183"/>
      <c r="BW182" s="183"/>
      <c r="BX182" s="183"/>
      <c r="BY182" s="99"/>
      <c r="BZ182" s="183"/>
      <c r="CA182" s="183"/>
      <c r="CB182" s="183"/>
      <c r="CC182" s="183"/>
      <c r="CD182" s="183"/>
      <c r="CE182" s="183"/>
      <c r="CF182" s="183"/>
      <c r="CG182" s="183"/>
      <c r="CH182" s="183"/>
      <c r="CI182" s="183"/>
      <c r="CJ182" s="183"/>
      <c r="CK182" s="183"/>
      <c r="CL182" s="183"/>
      <c r="CM182" s="183"/>
      <c r="CN182" s="100"/>
      <c r="CO182" s="183"/>
      <c r="CP182" s="183"/>
      <c r="CQ182" s="183"/>
      <c r="CR182" s="183"/>
      <c r="CS182" s="183"/>
      <c r="CT182" s="183"/>
      <c r="CU182" s="183"/>
      <c r="CV182" s="183"/>
      <c r="CW182" s="183"/>
      <c r="CX182" s="183"/>
      <c r="CY182" s="183"/>
      <c r="CZ182" s="183"/>
      <c r="DA182" s="183"/>
      <c r="DB182" s="183"/>
      <c r="DC182" s="183"/>
      <c r="DD182" s="183"/>
      <c r="DF182" s="53"/>
      <c r="DG182" s="53"/>
      <c r="DH182" s="53"/>
      <c r="DI182" s="2121"/>
      <c r="DJ182" s="2121"/>
      <c r="DK182" s="2121"/>
      <c r="DL182" s="2121"/>
      <c r="DM182" s="2121"/>
      <c r="DN182" s="2121"/>
      <c r="DO182" s="2121"/>
      <c r="DP182" s="2121"/>
      <c r="DQ182" s="2121"/>
      <c r="DR182" s="2121"/>
      <c r="DS182" s="2121"/>
      <c r="DT182" s="2121"/>
      <c r="DU182" s="2121"/>
      <c r="DV182" s="2121"/>
      <c r="DW182" s="2121"/>
      <c r="DX182" s="2121"/>
      <c r="DY182" s="2121"/>
      <c r="DZ182" s="2121"/>
      <c r="EA182" s="2121"/>
      <c r="EB182" s="2121"/>
      <c r="EC182" s="2121"/>
      <c r="ED182" s="2121"/>
      <c r="EE182" s="2121"/>
      <c r="EF182" s="2121"/>
      <c r="EG182" s="2121"/>
      <c r="EH182" s="2121"/>
      <c r="EI182" s="2121"/>
      <c r="EJ182" s="2121"/>
      <c r="EK182" s="2121"/>
      <c r="EL182" s="2121"/>
      <c r="EM182" s="2121"/>
      <c r="EN182" s="2121"/>
      <c r="EO182" s="2121"/>
      <c r="EP182" s="2121"/>
      <c r="EQ182" s="2121"/>
      <c r="ER182" s="2121"/>
      <c r="ES182" s="2121"/>
      <c r="ET182" s="2121"/>
      <c r="EU182" s="2121"/>
      <c r="EV182" s="2121"/>
      <c r="EW182" s="2121"/>
      <c r="EX182" s="2121"/>
      <c r="EY182" s="2121"/>
      <c r="EZ182" s="2121"/>
      <c r="FA182" s="2121"/>
      <c r="FB182" s="2121"/>
      <c r="FC182" s="2121"/>
      <c r="FD182" s="2121"/>
      <c r="FE182" s="2121"/>
      <c r="FF182" s="2121"/>
      <c r="FG182" s="2121"/>
      <c r="FH182" s="53"/>
      <c r="FI182" s="53"/>
      <c r="FJ182" s="53"/>
      <c r="FK182" s="53"/>
      <c r="FL182" s="53"/>
      <c r="FM182" s="53"/>
      <c r="FN182" s="53"/>
      <c r="FO182" s="53"/>
      <c r="FP182" s="53"/>
      <c r="FQ182" s="53"/>
      <c r="FR182" s="53"/>
      <c r="FS182" s="53"/>
      <c r="FT182" s="53"/>
      <c r="FU182" s="53"/>
      <c r="FV182" s="53"/>
      <c r="FW182" s="53"/>
      <c r="FX182" s="53"/>
      <c r="FY182" s="53"/>
      <c r="FZ182" s="53"/>
      <c r="GA182" s="53"/>
      <c r="GB182" s="53"/>
      <c r="GC182" s="53"/>
    </row>
    <row r="183" spans="8:202" ht="6.75" customHeight="1">
      <c r="H183" s="51"/>
      <c r="T183" s="150"/>
      <c r="U183" s="51"/>
      <c r="W183" s="2156" t="s">
        <v>
492</v>
      </c>
      <c r="X183" s="2156"/>
      <c r="Y183" s="2156"/>
      <c r="Z183" s="2156"/>
      <c r="AA183" s="2156"/>
      <c r="AB183" s="2156"/>
      <c r="AC183" s="2156"/>
      <c r="AD183" s="2156"/>
      <c r="AE183" s="2156"/>
      <c r="AF183" s="2156"/>
      <c r="AG183" s="2156"/>
      <c r="AH183" s="51"/>
      <c r="AI183" s="179"/>
      <c r="AJ183" s="51"/>
      <c r="AK183" s="150"/>
      <c r="AL183" s="51"/>
      <c r="AM183" s="51"/>
      <c r="AN183" s="2146" t="s">
        <v>
209</v>
      </c>
      <c r="AO183" s="2146"/>
      <c r="AP183" s="2146"/>
      <c r="AQ183" s="2146"/>
      <c r="AR183" s="2146"/>
      <c r="AS183" s="2146"/>
      <c r="AT183" s="2146"/>
      <c r="AU183" s="2146"/>
      <c r="AV183" s="2146"/>
      <c r="AW183" s="2146"/>
      <c r="AX183" s="137"/>
      <c r="AY183" s="51"/>
      <c r="AZ183" s="51"/>
      <c r="BA183" s="51"/>
      <c r="BB183" s="51"/>
      <c r="BC183" s="51"/>
      <c r="BD183" s="2146" t="s">
        <v>
352</v>
      </c>
      <c r="BE183" s="2146"/>
      <c r="BF183" s="2146"/>
      <c r="BG183" s="2146"/>
      <c r="BH183" s="2146"/>
      <c r="BI183" s="2146"/>
      <c r="BJ183" s="2146"/>
      <c r="BK183" s="2146"/>
      <c r="BL183" s="2146"/>
      <c r="BM183" s="2146"/>
      <c r="BN183" s="2146"/>
      <c r="BO183" s="100"/>
      <c r="BP183" s="2146" t="s">
        <v>
347</v>
      </c>
      <c r="BQ183" s="2146"/>
      <c r="BR183" s="2146"/>
      <c r="BS183" s="2146"/>
      <c r="BT183" s="2146"/>
      <c r="BU183" s="2146"/>
      <c r="BV183" s="2146"/>
      <c r="BW183" s="2146"/>
      <c r="BX183" s="2146"/>
      <c r="BY183" s="2146"/>
      <c r="BZ183" s="144"/>
      <c r="CA183" s="2154" t="s">
        <v>
351</v>
      </c>
      <c r="CB183" s="2154"/>
      <c r="CC183" s="2154"/>
      <c r="CD183" s="2154"/>
      <c r="CE183" s="2154"/>
      <c r="CF183" s="2154"/>
      <c r="CG183" s="2154"/>
      <c r="CH183" s="2154"/>
      <c r="CI183" s="2154"/>
      <c r="CJ183" s="2154"/>
      <c r="CK183" s="2154"/>
      <c r="CL183" s="2154"/>
      <c r="CM183" s="2154"/>
      <c r="CN183" s="2154"/>
      <c r="CO183" s="100"/>
      <c r="CP183" s="2154" t="s">
        <v>
350</v>
      </c>
      <c r="CQ183" s="2154"/>
      <c r="CR183" s="2154"/>
      <c r="CS183" s="2154"/>
      <c r="CT183" s="2154"/>
      <c r="CU183" s="2154"/>
      <c r="CV183" s="2154"/>
      <c r="CW183" s="2154"/>
      <c r="CX183" s="2154"/>
      <c r="CY183" s="2154"/>
      <c r="CZ183" s="2154"/>
      <c r="DA183" s="2154"/>
      <c r="DB183" s="2154"/>
      <c r="DC183" s="100"/>
      <c r="DD183" s="100"/>
      <c r="DE183" s="137"/>
      <c r="DF183" s="53"/>
      <c r="DG183" s="53"/>
      <c r="DH183" s="53"/>
      <c r="DI183" s="2121"/>
      <c r="DJ183" s="2121"/>
      <c r="DK183" s="2121"/>
      <c r="DL183" s="2121"/>
      <c r="DM183" s="2121"/>
      <c r="DN183" s="2121"/>
      <c r="DO183" s="2121"/>
      <c r="DP183" s="2121"/>
      <c r="DQ183" s="2121"/>
      <c r="DR183" s="2121"/>
      <c r="DS183" s="2121"/>
      <c r="DT183" s="2121"/>
      <c r="DU183" s="2121"/>
      <c r="DV183" s="2121"/>
      <c r="DW183" s="2121"/>
      <c r="DX183" s="2121"/>
      <c r="DY183" s="2121"/>
      <c r="DZ183" s="2121"/>
      <c r="EA183" s="2121"/>
      <c r="EB183" s="2121"/>
      <c r="EC183" s="2121"/>
      <c r="ED183" s="2121"/>
      <c r="EE183" s="2121"/>
      <c r="EF183" s="2121"/>
      <c r="EG183" s="2121"/>
      <c r="EH183" s="2121"/>
      <c r="EI183" s="2121"/>
      <c r="EJ183" s="2121"/>
      <c r="EK183" s="2121"/>
      <c r="EL183" s="2121"/>
      <c r="EM183" s="2121"/>
      <c r="EN183" s="2121"/>
      <c r="EO183" s="2121"/>
      <c r="EP183" s="2121"/>
      <c r="EQ183" s="2121"/>
      <c r="ER183" s="2121"/>
      <c r="ES183" s="2121"/>
      <c r="ET183" s="2121"/>
      <c r="EU183" s="2121"/>
      <c r="EV183" s="2121"/>
      <c r="EW183" s="2121"/>
      <c r="EX183" s="2121"/>
      <c r="EY183" s="2121"/>
      <c r="EZ183" s="2121"/>
      <c r="FA183" s="2121"/>
      <c r="FB183" s="2121"/>
      <c r="FC183" s="2121"/>
      <c r="FD183" s="2121"/>
      <c r="FE183" s="2121"/>
      <c r="FF183" s="2121"/>
      <c r="FG183" s="2121"/>
      <c r="FH183" s="53"/>
      <c r="FI183" s="53"/>
      <c r="FJ183" s="53"/>
      <c r="FK183" s="53"/>
      <c r="FL183" s="53"/>
      <c r="FM183" s="53"/>
      <c r="FN183" s="53"/>
      <c r="FO183" s="53"/>
      <c r="FP183" s="53"/>
      <c r="FQ183" s="53"/>
      <c r="FR183" s="53"/>
      <c r="FS183" s="53"/>
      <c r="FT183" s="53"/>
      <c r="FU183" s="53"/>
      <c r="FV183" s="53"/>
      <c r="FW183" s="53"/>
      <c r="FX183" s="53"/>
      <c r="FY183" s="53"/>
      <c r="FZ183" s="53"/>
      <c r="GA183" s="53"/>
      <c r="GB183" s="53"/>
      <c r="GC183" s="53"/>
    </row>
    <row r="184" spans="8:202" ht="6.75" customHeight="1">
      <c r="H184" s="51"/>
      <c r="T184" s="150"/>
      <c r="U184" s="51"/>
      <c r="W184" s="2156"/>
      <c r="X184" s="2156"/>
      <c r="Y184" s="2156"/>
      <c r="Z184" s="2156"/>
      <c r="AA184" s="2156"/>
      <c r="AB184" s="2156"/>
      <c r="AC184" s="2156"/>
      <c r="AD184" s="2156"/>
      <c r="AE184" s="2156"/>
      <c r="AF184" s="2156"/>
      <c r="AG184" s="2156"/>
      <c r="AH184" s="51"/>
      <c r="AI184" s="179"/>
      <c r="AJ184" s="51"/>
      <c r="AK184" s="156"/>
      <c r="AL184" s="146"/>
      <c r="AM184" s="51"/>
      <c r="AN184" s="2146"/>
      <c r="AO184" s="2146"/>
      <c r="AP184" s="2146"/>
      <c r="AQ184" s="2146"/>
      <c r="AR184" s="2146"/>
      <c r="AS184" s="2146"/>
      <c r="AT184" s="2146"/>
      <c r="AU184" s="2146"/>
      <c r="AV184" s="2146"/>
      <c r="AW184" s="2146"/>
      <c r="AX184" s="137"/>
      <c r="AY184" s="146"/>
      <c r="AZ184" s="146"/>
      <c r="BA184" s="146"/>
      <c r="BB184" s="146"/>
      <c r="BD184" s="2146"/>
      <c r="BE184" s="2146"/>
      <c r="BF184" s="2146"/>
      <c r="BG184" s="2146"/>
      <c r="BH184" s="2146"/>
      <c r="BI184" s="2146"/>
      <c r="BJ184" s="2146"/>
      <c r="BK184" s="2146"/>
      <c r="BL184" s="2146"/>
      <c r="BM184" s="2146"/>
      <c r="BN184" s="2146"/>
      <c r="BO184" s="100"/>
      <c r="BP184" s="2146"/>
      <c r="BQ184" s="2146"/>
      <c r="BR184" s="2146"/>
      <c r="BS184" s="2146"/>
      <c r="BT184" s="2146"/>
      <c r="BU184" s="2146"/>
      <c r="BV184" s="2146"/>
      <c r="BW184" s="2146"/>
      <c r="BX184" s="2146"/>
      <c r="BY184" s="2146"/>
      <c r="BZ184" s="144"/>
      <c r="CA184" s="2154"/>
      <c r="CB184" s="2154"/>
      <c r="CC184" s="2154"/>
      <c r="CD184" s="2154"/>
      <c r="CE184" s="2154"/>
      <c r="CF184" s="2154"/>
      <c r="CG184" s="2154"/>
      <c r="CH184" s="2154"/>
      <c r="CI184" s="2154"/>
      <c r="CJ184" s="2154"/>
      <c r="CK184" s="2154"/>
      <c r="CL184" s="2154"/>
      <c r="CM184" s="2154"/>
      <c r="CN184" s="2154"/>
      <c r="CO184" s="100"/>
      <c r="CP184" s="2154"/>
      <c r="CQ184" s="2154"/>
      <c r="CR184" s="2154"/>
      <c r="CS184" s="2154"/>
      <c r="CT184" s="2154"/>
      <c r="CU184" s="2154"/>
      <c r="CV184" s="2154"/>
      <c r="CW184" s="2154"/>
      <c r="CX184" s="2154"/>
      <c r="CY184" s="2154"/>
      <c r="CZ184" s="2154"/>
      <c r="DA184" s="2154"/>
      <c r="DB184" s="2154"/>
      <c r="DC184" s="100"/>
      <c r="DD184" s="100"/>
      <c r="DE184" s="137"/>
      <c r="DJ184" s="2130"/>
      <c r="DK184" s="2130"/>
      <c r="DL184" s="2130"/>
      <c r="DM184" s="2130"/>
      <c r="DN184" s="2130"/>
      <c r="DO184" s="2130"/>
      <c r="DP184" s="2130"/>
      <c r="DQ184" s="2130"/>
      <c r="DR184" s="2130"/>
      <c r="DS184" s="2130"/>
      <c r="DT184" s="2130"/>
      <c r="DU184" s="2130"/>
      <c r="DV184" s="2130"/>
      <c r="DW184" s="2130"/>
      <c r="DX184" s="2130"/>
      <c r="DY184" s="2130"/>
      <c r="DZ184" s="2130"/>
      <c r="EA184" s="2130"/>
      <c r="EB184" s="2130"/>
      <c r="EC184" s="2130"/>
      <c r="ED184" s="2130"/>
      <c r="EE184" s="2130"/>
      <c r="EF184" s="2130"/>
      <c r="EG184" s="2130"/>
      <c r="EH184" s="2130"/>
      <c r="EI184" s="2130"/>
      <c r="EJ184" s="2130"/>
      <c r="EK184" s="2130"/>
      <c r="EL184" s="2130"/>
      <c r="EM184" s="2130"/>
      <c r="EN184" s="2130"/>
      <c r="EO184" s="2130"/>
      <c r="EP184" s="2130"/>
      <c r="EQ184" s="2130"/>
      <c r="ER184" s="2130"/>
      <c r="ES184" s="2130"/>
      <c r="ET184" s="2130"/>
      <c r="EU184" s="2130"/>
      <c r="EV184" s="2130"/>
      <c r="EW184" s="2130"/>
      <c r="EX184" s="2130"/>
      <c r="EY184" s="2130"/>
      <c r="EZ184" s="2130"/>
      <c r="FA184" s="2130"/>
      <c r="FB184" s="2130"/>
      <c r="FC184" s="2130"/>
      <c r="FD184" s="2130"/>
      <c r="FE184" s="2130"/>
      <c r="FF184" s="2130"/>
      <c r="FG184" s="2130"/>
      <c r="FH184" s="2130"/>
    </row>
    <row r="185" spans="8:202" ht="6.75" customHeight="1" thickBot="1">
      <c r="H185" s="51"/>
      <c r="S185" s="51"/>
      <c r="T185" s="150"/>
      <c r="U185" s="51"/>
      <c r="V185" s="51"/>
      <c r="W185" s="2156"/>
      <c r="X185" s="2156"/>
      <c r="Y185" s="2156"/>
      <c r="Z185" s="2156"/>
      <c r="AA185" s="2156"/>
      <c r="AB185" s="2156"/>
      <c r="AC185" s="2156"/>
      <c r="AD185" s="2156"/>
      <c r="AE185" s="2156"/>
      <c r="AF185" s="2156"/>
      <c r="AG185" s="2156"/>
      <c r="AH185" s="51"/>
      <c r="AI185" s="51"/>
      <c r="AJ185" s="173"/>
      <c r="AK185" s="150"/>
      <c r="AL185" s="51"/>
      <c r="AM185" s="51"/>
      <c r="AN185" s="2151"/>
      <c r="AO185" s="2151"/>
      <c r="AP185" s="2151"/>
      <c r="AQ185" s="2151"/>
      <c r="AR185" s="2151"/>
      <c r="AS185" s="2151"/>
      <c r="AT185" s="2151"/>
      <c r="AU185" s="2151"/>
      <c r="AV185" s="2151"/>
      <c r="AW185" s="2151"/>
      <c r="AX185" s="137"/>
      <c r="BD185" s="2151"/>
      <c r="BE185" s="2151"/>
      <c r="BF185" s="2151"/>
      <c r="BG185" s="2151"/>
      <c r="BH185" s="2151"/>
      <c r="BI185" s="2151"/>
      <c r="BJ185" s="2151"/>
      <c r="BK185" s="2151"/>
      <c r="BL185" s="2151"/>
      <c r="BM185" s="2151"/>
      <c r="BN185" s="2151"/>
      <c r="BO185" s="100"/>
      <c r="BP185" s="2151"/>
      <c r="BQ185" s="2151"/>
      <c r="BR185" s="2151"/>
      <c r="BS185" s="2151"/>
      <c r="BT185" s="2151"/>
      <c r="BU185" s="2151"/>
      <c r="BV185" s="2151"/>
      <c r="BW185" s="2151"/>
      <c r="BX185" s="2151"/>
      <c r="BY185" s="2151"/>
      <c r="BZ185" s="144"/>
      <c r="CA185" s="2155"/>
      <c r="CB185" s="2155"/>
      <c r="CC185" s="2155"/>
      <c r="CD185" s="2155"/>
      <c r="CE185" s="2155"/>
      <c r="CF185" s="2155"/>
      <c r="CG185" s="2155"/>
      <c r="CH185" s="2155"/>
      <c r="CI185" s="2155"/>
      <c r="CJ185" s="2155"/>
      <c r="CK185" s="2155"/>
      <c r="CL185" s="2155"/>
      <c r="CM185" s="2155"/>
      <c r="CN185" s="2155"/>
      <c r="CO185" s="100"/>
      <c r="CP185" s="2155"/>
      <c r="CQ185" s="2155"/>
      <c r="CR185" s="2155"/>
      <c r="CS185" s="2155"/>
      <c r="CT185" s="2155"/>
      <c r="CU185" s="2155"/>
      <c r="CV185" s="2155"/>
      <c r="CW185" s="2155"/>
      <c r="CX185" s="2155"/>
      <c r="CY185" s="2155"/>
      <c r="CZ185" s="2155"/>
      <c r="DA185" s="2155"/>
      <c r="DB185" s="2155"/>
      <c r="DC185" s="137"/>
      <c r="DD185" s="137"/>
      <c r="DE185" s="137"/>
      <c r="DF185" s="53"/>
      <c r="DG185" s="53"/>
      <c r="DH185" s="53"/>
      <c r="DI185" s="2121"/>
      <c r="DJ185" s="2121"/>
      <c r="DK185" s="2121"/>
      <c r="DL185" s="2121"/>
      <c r="DM185" s="2121"/>
      <c r="DN185" s="2121"/>
      <c r="DO185" s="2121"/>
      <c r="DP185" s="2121"/>
      <c r="DQ185" s="2121"/>
      <c r="DR185" s="2121"/>
      <c r="DS185" s="2121"/>
      <c r="DT185" s="2121"/>
      <c r="DU185" s="2121"/>
      <c r="DV185" s="2121"/>
      <c r="DW185" s="2121"/>
      <c r="DX185" s="2121"/>
      <c r="DY185" s="2121"/>
      <c r="DZ185" s="2121"/>
      <c r="EA185" s="2121"/>
      <c r="EB185" s="2121"/>
      <c r="EC185" s="2121"/>
      <c r="ED185" s="2121"/>
      <c r="EE185" s="2121"/>
      <c r="EF185" s="2121"/>
      <c r="EG185" s="2121"/>
      <c r="EH185" s="2121"/>
      <c r="EI185" s="2121"/>
      <c r="EJ185" s="2121"/>
      <c r="EK185" s="2121"/>
      <c r="EL185" s="2121"/>
      <c r="EM185" s="2121"/>
      <c r="EN185" s="2121"/>
      <c r="EO185" s="2121"/>
      <c r="EP185" s="2121"/>
      <c r="EQ185" s="2121"/>
      <c r="ER185" s="2121"/>
      <c r="ES185" s="2121"/>
      <c r="ET185" s="2121"/>
      <c r="EU185" s="2121"/>
      <c r="EV185" s="2121"/>
      <c r="EW185" s="2121"/>
      <c r="EX185" s="2121"/>
      <c r="EY185" s="2121"/>
      <c r="EZ185" s="2121"/>
      <c r="FA185" s="2121"/>
      <c r="FB185" s="2121"/>
      <c r="FC185" s="2121"/>
      <c r="FD185" s="2121"/>
      <c r="FE185" s="2121"/>
      <c r="FF185" s="2121"/>
      <c r="FG185" s="2121"/>
      <c r="FH185" s="53"/>
      <c r="FI185" s="53"/>
      <c r="FJ185" s="53"/>
      <c r="FK185" s="53"/>
      <c r="FL185" s="53"/>
      <c r="FM185" s="53"/>
      <c r="FN185" s="53"/>
      <c r="FO185" s="53"/>
      <c r="FP185" s="53"/>
      <c r="FQ185" s="53"/>
      <c r="FR185" s="53"/>
      <c r="FS185" s="53"/>
      <c r="FT185" s="53"/>
      <c r="FU185" s="53"/>
      <c r="FV185" s="53"/>
      <c r="FW185" s="53"/>
      <c r="FX185" s="53"/>
      <c r="FY185" s="53"/>
      <c r="FZ185" s="53"/>
      <c r="GA185" s="53"/>
      <c r="GB185" s="53"/>
      <c r="GC185" s="53"/>
      <c r="GD185" s="53"/>
      <c r="GE185" s="53"/>
      <c r="GF185" s="53"/>
      <c r="GG185" s="53"/>
      <c r="GH185" s="53"/>
      <c r="GI185" s="53"/>
      <c r="GJ185" s="53"/>
      <c r="GK185" s="53"/>
      <c r="GL185" s="53"/>
      <c r="GM185" s="53"/>
      <c r="GN185" s="53"/>
      <c r="GO185" s="53"/>
      <c r="GP185" s="53"/>
      <c r="GQ185" s="53"/>
      <c r="GR185" s="53"/>
      <c r="GS185" s="53"/>
      <c r="GT185" s="53"/>
    </row>
    <row r="186" spans="8:202" ht="6.75" customHeight="1" thickTop="1">
      <c r="H186" s="51"/>
      <c r="S186" s="51"/>
      <c r="T186" s="150"/>
      <c r="U186" s="51"/>
      <c r="V186" s="51"/>
      <c r="W186" s="2156"/>
      <c r="X186" s="2156"/>
      <c r="Y186" s="2156"/>
      <c r="Z186" s="2156"/>
      <c r="AA186" s="2156"/>
      <c r="AB186" s="2156"/>
      <c r="AC186" s="2156"/>
      <c r="AD186" s="2156"/>
      <c r="AE186" s="2156"/>
      <c r="AF186" s="2156"/>
      <c r="AG186" s="2156"/>
      <c r="AH186" s="51"/>
      <c r="AI186" s="179"/>
      <c r="AJ186" s="51"/>
      <c r="AK186" s="150"/>
      <c r="AL186" s="51"/>
      <c r="AM186" s="51"/>
      <c r="AN186" s="182"/>
      <c r="AO186" s="182"/>
      <c r="AP186" s="182"/>
      <c r="AQ186" s="182"/>
      <c r="AR186" s="182"/>
      <c r="AS186" s="182"/>
      <c r="AT186" s="182"/>
      <c r="AU186" s="182"/>
      <c r="AV186" s="182"/>
      <c r="AW186" s="182"/>
      <c r="AX186" s="137"/>
      <c r="AY186" s="51"/>
      <c r="AZ186" s="51"/>
      <c r="BA186" s="51"/>
      <c r="BB186" s="51"/>
      <c r="BC186" s="51"/>
      <c r="BD186" s="182"/>
      <c r="BE186" s="182"/>
      <c r="BF186" s="182"/>
      <c r="BG186" s="182"/>
      <c r="BH186" s="182"/>
      <c r="BI186" s="182"/>
      <c r="BJ186" s="182"/>
      <c r="BK186" s="182"/>
      <c r="BL186" s="182"/>
      <c r="BM186" s="182"/>
      <c r="BN186" s="182"/>
      <c r="BO186" s="100"/>
      <c r="BP186" s="182"/>
      <c r="BQ186" s="182"/>
      <c r="BR186" s="182"/>
      <c r="BS186" s="182"/>
      <c r="BT186" s="182"/>
      <c r="BU186" s="182"/>
      <c r="BV186" s="182"/>
      <c r="BW186" s="182"/>
      <c r="BX186" s="182"/>
      <c r="BY186" s="182"/>
      <c r="BZ186" s="144"/>
      <c r="CA186" s="183"/>
      <c r="CB186" s="183"/>
      <c r="CC186" s="183"/>
      <c r="CD186" s="183"/>
      <c r="CE186" s="183"/>
      <c r="CF186" s="183"/>
      <c r="CG186" s="183"/>
      <c r="CH186" s="183"/>
      <c r="CI186" s="183"/>
      <c r="CJ186" s="183"/>
      <c r="CK186" s="183"/>
      <c r="CL186" s="183"/>
      <c r="CM186" s="183"/>
      <c r="CN186" s="183"/>
      <c r="CO186" s="100"/>
      <c r="CP186" s="183"/>
      <c r="CQ186" s="183"/>
      <c r="CR186" s="183"/>
      <c r="CS186" s="183"/>
      <c r="CT186" s="183"/>
      <c r="CU186" s="183"/>
      <c r="CV186" s="183"/>
      <c r="CW186" s="183"/>
      <c r="CX186" s="183"/>
      <c r="CY186" s="183"/>
      <c r="CZ186" s="183"/>
      <c r="DA186" s="183"/>
      <c r="DB186" s="183"/>
      <c r="DC186" s="137"/>
      <c r="DD186" s="137"/>
      <c r="DE186" s="137"/>
      <c r="DF186" s="53"/>
      <c r="DG186" s="53"/>
      <c r="DH186" s="53"/>
      <c r="DI186" s="2121"/>
      <c r="DJ186" s="2121"/>
      <c r="DK186" s="2121"/>
      <c r="DL186" s="2121"/>
      <c r="DM186" s="2121"/>
      <c r="DN186" s="2121"/>
      <c r="DO186" s="2121"/>
      <c r="DP186" s="2121"/>
      <c r="DQ186" s="2121"/>
      <c r="DR186" s="2121"/>
      <c r="DS186" s="2121"/>
      <c r="DT186" s="2121"/>
      <c r="DU186" s="2121"/>
      <c r="DV186" s="2121"/>
      <c r="DW186" s="2121"/>
      <c r="DX186" s="2121"/>
      <c r="DY186" s="2121"/>
      <c r="DZ186" s="2121"/>
      <c r="EA186" s="2121"/>
      <c r="EB186" s="2121"/>
      <c r="EC186" s="2121"/>
      <c r="ED186" s="2121"/>
      <c r="EE186" s="2121"/>
      <c r="EF186" s="2121"/>
      <c r="EG186" s="2121"/>
      <c r="EH186" s="2121"/>
      <c r="EI186" s="2121"/>
      <c r="EJ186" s="2121"/>
      <c r="EK186" s="2121"/>
      <c r="EL186" s="2121"/>
      <c r="EM186" s="2121"/>
      <c r="EN186" s="2121"/>
      <c r="EO186" s="2121"/>
      <c r="EP186" s="2121"/>
      <c r="EQ186" s="2121"/>
      <c r="ER186" s="2121"/>
      <c r="ES186" s="2121"/>
      <c r="ET186" s="2121"/>
      <c r="EU186" s="2121"/>
      <c r="EV186" s="2121"/>
      <c r="EW186" s="2121"/>
      <c r="EX186" s="2121"/>
      <c r="EY186" s="2121"/>
      <c r="EZ186" s="2121"/>
      <c r="FA186" s="2121"/>
      <c r="FB186" s="2121"/>
      <c r="FC186" s="2121"/>
      <c r="FD186" s="2121"/>
      <c r="FE186" s="2121"/>
      <c r="FF186" s="2121"/>
      <c r="FG186" s="2121"/>
      <c r="FH186" s="53"/>
      <c r="FI186" s="53"/>
      <c r="FJ186" s="53"/>
      <c r="FK186" s="53"/>
      <c r="FL186" s="53"/>
      <c r="FM186" s="53"/>
      <c r="FN186" s="53"/>
      <c r="FO186" s="53"/>
      <c r="FP186" s="53"/>
      <c r="FQ186" s="53"/>
      <c r="FR186" s="53"/>
      <c r="FS186" s="53"/>
      <c r="FT186" s="53"/>
      <c r="FU186" s="53"/>
      <c r="FV186" s="53"/>
      <c r="FW186" s="53"/>
      <c r="FX186" s="53"/>
      <c r="FY186" s="53"/>
      <c r="FZ186" s="53"/>
      <c r="GA186" s="53"/>
      <c r="GB186" s="53"/>
      <c r="GC186" s="53"/>
      <c r="GD186" s="53"/>
      <c r="GE186" s="53"/>
      <c r="GF186" s="53"/>
      <c r="GG186" s="53"/>
      <c r="GH186" s="53"/>
      <c r="GI186" s="53"/>
      <c r="GJ186" s="53"/>
      <c r="GK186" s="53"/>
      <c r="GL186" s="53"/>
      <c r="GM186" s="53"/>
      <c r="GN186" s="53"/>
      <c r="GO186" s="53"/>
      <c r="GP186" s="53"/>
      <c r="GQ186" s="53"/>
      <c r="GR186" s="53"/>
      <c r="GS186" s="53"/>
      <c r="GT186" s="53"/>
    </row>
    <row r="187" spans="8:202" ht="6.75" customHeight="1">
      <c r="H187" s="51"/>
      <c r="S187" s="51"/>
      <c r="T187" s="150"/>
      <c r="U187" s="51"/>
      <c r="V187" s="51"/>
      <c r="W187" s="2156"/>
      <c r="X187" s="2156"/>
      <c r="Y187" s="2156"/>
      <c r="Z187" s="2156"/>
      <c r="AA187" s="2156"/>
      <c r="AB187" s="2156"/>
      <c r="AC187" s="2156"/>
      <c r="AD187" s="2156"/>
      <c r="AE187" s="2156"/>
      <c r="AF187" s="2156"/>
      <c r="AG187" s="2156"/>
      <c r="AH187" s="51"/>
      <c r="AI187" s="179"/>
      <c r="AJ187" s="51"/>
      <c r="AK187" s="150"/>
      <c r="AL187" s="51"/>
      <c r="AM187" s="51"/>
      <c r="AN187" s="2146" t="s">
        <v>
349</v>
      </c>
      <c r="AO187" s="2146"/>
      <c r="AP187" s="2146"/>
      <c r="AQ187" s="2146"/>
      <c r="AR187" s="2146"/>
      <c r="AS187" s="2146"/>
      <c r="AT187" s="2146"/>
      <c r="AU187" s="2146"/>
      <c r="AV187" s="2146"/>
      <c r="AW187" s="2146"/>
      <c r="AX187" s="2146"/>
      <c r="AY187" s="2146"/>
      <c r="AZ187" s="2146"/>
      <c r="BA187" s="2146"/>
      <c r="BB187" s="2146"/>
      <c r="BC187" s="144"/>
      <c r="BD187" s="144"/>
      <c r="BE187" s="144"/>
      <c r="BF187" s="144"/>
      <c r="BG187" s="144"/>
      <c r="BH187" s="144"/>
      <c r="BI187" s="144"/>
      <c r="BJ187" s="144"/>
      <c r="BK187" s="144"/>
      <c r="BL187" s="144"/>
      <c r="BM187" s="144"/>
      <c r="BN187" s="144"/>
      <c r="BO187" s="100"/>
      <c r="BP187" s="144"/>
      <c r="BQ187" s="144"/>
      <c r="BR187" s="144"/>
      <c r="BS187" s="144"/>
      <c r="BT187" s="144"/>
      <c r="BU187" s="144"/>
      <c r="BV187" s="144"/>
      <c r="BW187" s="144"/>
      <c r="BX187" s="144"/>
      <c r="BY187" s="144"/>
      <c r="BZ187" s="144"/>
      <c r="CA187" s="100"/>
      <c r="CB187" s="100"/>
      <c r="CC187" s="100"/>
      <c r="CD187" s="100"/>
      <c r="CE187" s="100"/>
      <c r="CF187" s="100"/>
      <c r="CG187" s="100"/>
      <c r="CH187" s="100"/>
      <c r="CI187" s="100"/>
      <c r="CJ187" s="100"/>
      <c r="CK187" s="100"/>
      <c r="CL187" s="100"/>
      <c r="CM187" s="100"/>
      <c r="CN187" s="100"/>
      <c r="CO187" s="100"/>
      <c r="CP187" s="100"/>
      <c r="CQ187" s="100"/>
      <c r="CR187" s="100"/>
      <c r="CS187" s="100"/>
      <c r="CT187" s="100"/>
      <c r="CU187" s="100"/>
      <c r="CV187" s="100"/>
      <c r="CW187" s="100"/>
      <c r="CX187" s="100"/>
      <c r="CY187" s="100"/>
      <c r="CZ187" s="100"/>
      <c r="DA187" s="100"/>
      <c r="DB187" s="100"/>
      <c r="DC187" s="137"/>
      <c r="DD187" s="137"/>
      <c r="DE187" s="137"/>
    </row>
    <row r="188" spans="8:202" ht="6.75" customHeight="1">
      <c r="H188" s="51"/>
      <c r="S188" s="51"/>
      <c r="T188" s="150"/>
      <c r="U188" s="51"/>
      <c r="V188" s="51"/>
      <c r="W188" s="2156"/>
      <c r="X188" s="2156"/>
      <c r="Y188" s="2156"/>
      <c r="Z188" s="2156"/>
      <c r="AA188" s="2156"/>
      <c r="AB188" s="2156"/>
      <c r="AC188" s="2156"/>
      <c r="AD188" s="2156"/>
      <c r="AE188" s="2156"/>
      <c r="AF188" s="2156"/>
      <c r="AG188" s="2156"/>
      <c r="AH188" s="51"/>
      <c r="AI188" s="179"/>
      <c r="AJ188" s="51"/>
      <c r="AK188" s="150"/>
      <c r="AL188" s="51"/>
      <c r="AM188" s="51"/>
      <c r="AN188" s="2146"/>
      <c r="AO188" s="2146"/>
      <c r="AP188" s="2146"/>
      <c r="AQ188" s="2146"/>
      <c r="AR188" s="2146"/>
      <c r="AS188" s="2146"/>
      <c r="AT188" s="2146"/>
      <c r="AU188" s="2146"/>
      <c r="AV188" s="2146"/>
      <c r="AW188" s="2146"/>
      <c r="AX188" s="2146"/>
      <c r="AY188" s="2146"/>
      <c r="AZ188" s="2146"/>
      <c r="BA188" s="2146"/>
      <c r="BB188" s="2146"/>
      <c r="BC188" s="144"/>
      <c r="BD188" s="144"/>
      <c r="BE188" s="144"/>
      <c r="BF188" s="144"/>
      <c r="BG188" s="144"/>
      <c r="BH188" s="144"/>
      <c r="BI188" s="144"/>
      <c r="BJ188" s="144"/>
      <c r="BK188" s="144"/>
      <c r="BL188" s="144"/>
      <c r="BM188" s="144"/>
      <c r="BN188" s="144"/>
      <c r="BO188" s="100"/>
      <c r="BP188" s="144"/>
      <c r="BQ188" s="144"/>
      <c r="BR188" s="144"/>
      <c r="BS188" s="144"/>
      <c r="BT188" s="144"/>
      <c r="BU188" s="144"/>
      <c r="BV188" s="144"/>
      <c r="BW188" s="144"/>
      <c r="BX188" s="144"/>
      <c r="BY188" s="144"/>
      <c r="BZ188" s="144"/>
      <c r="CA188" s="100"/>
      <c r="CB188" s="100"/>
      <c r="CC188" s="100"/>
      <c r="CD188" s="100"/>
      <c r="CE188" s="100"/>
      <c r="CF188" s="100"/>
      <c r="CG188" s="100"/>
      <c r="CH188" s="100"/>
      <c r="CI188" s="100"/>
      <c r="CJ188" s="100"/>
      <c r="CK188" s="100"/>
      <c r="CL188" s="100"/>
      <c r="CM188" s="100"/>
      <c r="CN188" s="100"/>
      <c r="CO188" s="100"/>
      <c r="CP188" s="100"/>
      <c r="CQ188" s="100"/>
      <c r="CR188" s="100"/>
      <c r="CS188" s="100"/>
      <c r="CT188" s="100"/>
      <c r="CU188" s="100"/>
      <c r="CV188" s="100"/>
      <c r="CW188" s="100"/>
      <c r="CX188" s="100"/>
      <c r="CY188" s="100"/>
      <c r="CZ188" s="100"/>
      <c r="DA188" s="100"/>
      <c r="DB188" s="100"/>
      <c r="DC188" s="137"/>
      <c r="DD188" s="137"/>
      <c r="DE188" s="137"/>
      <c r="DJ188" s="2121"/>
      <c r="DK188" s="2121"/>
      <c r="DL188" s="2121"/>
      <c r="DM188" s="2121"/>
      <c r="DN188" s="2121"/>
      <c r="DO188" s="2121"/>
      <c r="DP188" s="2121"/>
      <c r="DQ188" s="2121"/>
      <c r="DR188" s="2121"/>
      <c r="DS188" s="2121"/>
      <c r="DT188" s="2121"/>
      <c r="DU188" s="2121"/>
      <c r="DV188" s="2121"/>
      <c r="DW188" s="2121"/>
      <c r="DX188" s="2121"/>
      <c r="DY188" s="2121"/>
      <c r="DZ188" s="2121"/>
      <c r="EA188" s="2121"/>
      <c r="EB188" s="2121"/>
      <c r="EC188" s="2121"/>
      <c r="ED188" s="2121"/>
      <c r="EE188" s="2121"/>
      <c r="EF188" s="2121"/>
      <c r="EG188" s="2121"/>
      <c r="EH188" s="2121"/>
      <c r="EI188" s="2121"/>
      <c r="EJ188" s="2121"/>
      <c r="EK188" s="2121"/>
      <c r="EL188" s="2121"/>
      <c r="EM188" s="2121"/>
      <c r="EN188" s="2121"/>
      <c r="EO188" s="2121"/>
      <c r="EP188" s="2121"/>
      <c r="EQ188" s="2121"/>
      <c r="ER188" s="2121"/>
      <c r="ES188" s="2121"/>
      <c r="ET188" s="2121"/>
      <c r="EU188" s="2121"/>
      <c r="EV188" s="2121"/>
      <c r="EW188" s="2121"/>
      <c r="EX188" s="2121"/>
      <c r="EY188" s="2121"/>
      <c r="EZ188" s="2121"/>
      <c r="FA188" s="2121"/>
      <c r="FB188" s="2121"/>
      <c r="FC188" s="2121"/>
      <c r="FD188" s="2121"/>
      <c r="FE188" s="2121"/>
      <c r="FF188" s="2121"/>
      <c r="FG188" s="2121"/>
      <c r="FH188" s="2121"/>
      <c r="FI188" s="2121"/>
      <c r="FJ188" s="2121"/>
    </row>
    <row r="189" spans="8:202" ht="6.75" customHeight="1" thickBot="1">
      <c r="H189" s="51"/>
      <c r="S189" s="51"/>
      <c r="T189" s="150"/>
      <c r="U189" s="51"/>
      <c r="V189" s="51"/>
      <c r="W189" s="2156"/>
      <c r="X189" s="2156"/>
      <c r="Y189" s="2156"/>
      <c r="Z189" s="2156"/>
      <c r="AA189" s="2156"/>
      <c r="AB189" s="2156"/>
      <c r="AC189" s="2156"/>
      <c r="AD189" s="2156"/>
      <c r="AE189" s="2156"/>
      <c r="AF189" s="2156"/>
      <c r="AG189" s="2156"/>
      <c r="AH189" s="51"/>
      <c r="AI189" s="179"/>
      <c r="AJ189" s="51"/>
      <c r="AK189" s="151"/>
      <c r="AL189" s="149"/>
      <c r="AM189" s="51"/>
      <c r="AN189" s="2151"/>
      <c r="AO189" s="2151"/>
      <c r="AP189" s="2151"/>
      <c r="AQ189" s="2151"/>
      <c r="AR189" s="2151"/>
      <c r="AS189" s="2151"/>
      <c r="AT189" s="2151"/>
      <c r="AU189" s="2151"/>
      <c r="AV189" s="2151"/>
      <c r="AW189" s="2151"/>
      <c r="AX189" s="2151"/>
      <c r="AY189" s="2151"/>
      <c r="AZ189" s="2151"/>
      <c r="BA189" s="2151"/>
      <c r="BB189" s="2151"/>
      <c r="BC189" s="144"/>
      <c r="BD189" s="144"/>
      <c r="BE189" s="144"/>
      <c r="BF189" s="144"/>
      <c r="BG189" s="144"/>
      <c r="BH189" s="144"/>
      <c r="BI189" s="144"/>
      <c r="BJ189" s="144"/>
      <c r="BK189" s="144"/>
      <c r="BL189" s="144"/>
      <c r="BM189" s="144"/>
      <c r="BN189" s="144"/>
      <c r="BO189" s="100"/>
      <c r="BP189" s="144"/>
      <c r="BQ189" s="144"/>
      <c r="BR189" s="144"/>
      <c r="BS189" s="144"/>
      <c r="BT189" s="144"/>
      <c r="BU189" s="144"/>
      <c r="BV189" s="144"/>
      <c r="BW189" s="144"/>
      <c r="BX189" s="144"/>
      <c r="BY189" s="144"/>
      <c r="BZ189" s="144"/>
      <c r="CA189" s="100"/>
      <c r="CB189" s="100"/>
      <c r="CC189" s="100"/>
      <c r="CD189" s="100"/>
      <c r="CE189" s="100"/>
      <c r="CF189" s="100"/>
      <c r="CG189" s="100"/>
      <c r="CH189" s="100"/>
      <c r="CI189" s="100"/>
      <c r="CJ189" s="100"/>
      <c r="CK189" s="100"/>
      <c r="CL189" s="100"/>
      <c r="CM189" s="100"/>
      <c r="CN189" s="100"/>
      <c r="CO189" s="100"/>
      <c r="CP189" s="100"/>
      <c r="CQ189" s="100"/>
      <c r="CR189" s="100"/>
      <c r="CS189" s="100"/>
      <c r="CT189" s="100"/>
      <c r="CU189" s="100"/>
      <c r="CV189" s="100"/>
      <c r="CW189" s="100"/>
      <c r="CX189" s="100"/>
      <c r="CY189" s="100"/>
      <c r="CZ189" s="100"/>
      <c r="DA189" s="100"/>
      <c r="DB189" s="100"/>
      <c r="DC189" s="137"/>
      <c r="DD189" s="137"/>
      <c r="DE189" s="137"/>
      <c r="DF189" s="53"/>
      <c r="DG189" s="53"/>
      <c r="DH189" s="53"/>
      <c r="DI189" s="53"/>
      <c r="DJ189" s="2121"/>
      <c r="DK189" s="2121"/>
      <c r="DL189" s="2121"/>
      <c r="DM189" s="2121"/>
      <c r="DN189" s="2121"/>
      <c r="DO189" s="2121"/>
      <c r="DP189" s="2121"/>
      <c r="DQ189" s="2121"/>
      <c r="DR189" s="2121"/>
      <c r="DS189" s="2121"/>
      <c r="DT189" s="2121"/>
      <c r="DU189" s="2121"/>
      <c r="DV189" s="2121"/>
      <c r="DW189" s="2121"/>
      <c r="DX189" s="2121"/>
      <c r="DY189" s="2121"/>
      <c r="DZ189" s="2121"/>
      <c r="EA189" s="2121"/>
      <c r="EB189" s="2121"/>
      <c r="EC189" s="2121"/>
      <c r="ED189" s="2121"/>
      <c r="EE189" s="2121"/>
      <c r="EF189" s="2121"/>
      <c r="EG189" s="2121"/>
      <c r="EH189" s="2121"/>
      <c r="EI189" s="2121"/>
      <c r="EJ189" s="2121"/>
      <c r="EK189" s="2121"/>
      <c r="EL189" s="2121"/>
      <c r="EM189" s="2121"/>
      <c r="EN189" s="2121"/>
      <c r="EO189" s="2121"/>
      <c r="EP189" s="2121"/>
      <c r="EQ189" s="2121"/>
      <c r="ER189" s="2121"/>
      <c r="ES189" s="2121"/>
      <c r="ET189" s="2121"/>
      <c r="EU189" s="2121"/>
      <c r="EV189" s="2121"/>
      <c r="EW189" s="2121"/>
      <c r="EX189" s="2121"/>
      <c r="EY189" s="2121"/>
      <c r="EZ189" s="2121"/>
      <c r="FA189" s="2121"/>
      <c r="FB189" s="2121"/>
      <c r="FC189" s="2121"/>
      <c r="FD189" s="2121"/>
      <c r="FE189" s="2121"/>
      <c r="FF189" s="2121"/>
      <c r="FG189" s="2121"/>
      <c r="FH189" s="2121"/>
      <c r="FI189" s="2121"/>
      <c r="FJ189" s="2121"/>
      <c r="FK189" s="53"/>
      <c r="FL189" s="53"/>
      <c r="FM189" s="53"/>
      <c r="FN189" s="53"/>
      <c r="FO189" s="53"/>
      <c r="FP189" s="53"/>
      <c r="FQ189" s="53"/>
      <c r="FR189" s="53"/>
      <c r="FS189" s="53"/>
      <c r="FT189" s="53"/>
      <c r="FU189" s="53"/>
      <c r="FV189" s="53"/>
      <c r="FW189" s="53"/>
      <c r="FX189" s="53"/>
      <c r="FY189" s="53"/>
      <c r="FZ189" s="53"/>
      <c r="GA189" s="53"/>
      <c r="GB189" s="53"/>
      <c r="GC189" s="53"/>
      <c r="GD189" s="53"/>
      <c r="GE189" s="53"/>
      <c r="GF189" s="53"/>
      <c r="GG189" s="53"/>
      <c r="GH189" s="53"/>
      <c r="GI189" s="53"/>
      <c r="GJ189" s="53"/>
      <c r="GK189" s="53"/>
      <c r="GL189" s="53"/>
      <c r="GM189" s="53"/>
      <c r="GN189" s="53"/>
      <c r="GO189" s="53"/>
      <c r="GP189" s="53"/>
      <c r="GQ189" s="53"/>
      <c r="GR189" s="53"/>
      <c r="GS189" s="53"/>
      <c r="GT189" s="53"/>
    </row>
    <row r="190" spans="8:202" ht="6.75" customHeight="1" thickTop="1">
      <c r="H190" s="51"/>
      <c r="S190" s="51"/>
      <c r="T190" s="150"/>
      <c r="U190" s="51"/>
      <c r="V190" s="51"/>
      <c r="W190" s="2156"/>
      <c r="X190" s="2156"/>
      <c r="Y190" s="2156"/>
      <c r="Z190" s="2156"/>
      <c r="AA190" s="2156"/>
      <c r="AB190" s="2156"/>
      <c r="AC190" s="2156"/>
      <c r="AD190" s="2156"/>
      <c r="AE190" s="2156"/>
      <c r="AF190" s="2156"/>
      <c r="AG190" s="2156"/>
      <c r="AH190" s="51"/>
      <c r="AI190" s="179"/>
      <c r="AJ190" s="51"/>
      <c r="AK190" s="150"/>
      <c r="AL190" s="51"/>
      <c r="AM190" s="51"/>
      <c r="AN190" s="184"/>
      <c r="AO190" s="184"/>
      <c r="AP190" s="184"/>
      <c r="AQ190" s="184"/>
      <c r="AR190" s="184"/>
      <c r="AS190" s="184"/>
      <c r="AT190" s="184"/>
      <c r="AU190" s="184"/>
      <c r="AV190" s="184"/>
      <c r="AW190" s="184"/>
      <c r="AX190" s="184"/>
      <c r="AY190" s="184"/>
      <c r="AZ190" s="184"/>
      <c r="BA190" s="184"/>
      <c r="BB190" s="184"/>
      <c r="BC190" s="184"/>
      <c r="BD190" s="184"/>
      <c r="BE190" s="184"/>
      <c r="BF190" s="184"/>
      <c r="BG190" s="144"/>
      <c r="BH190" s="144"/>
      <c r="BI190" s="144"/>
      <c r="BJ190" s="144"/>
      <c r="BK190" s="144"/>
      <c r="BL190" s="144"/>
      <c r="BM190" s="144"/>
      <c r="BN190" s="144"/>
      <c r="BO190" s="100"/>
      <c r="BP190" s="144"/>
      <c r="BQ190" s="144"/>
      <c r="BR190" s="144"/>
      <c r="BS190" s="144"/>
      <c r="BT190" s="144"/>
      <c r="BU190" s="144"/>
      <c r="BV190" s="144"/>
      <c r="BW190" s="144"/>
      <c r="BX190" s="144"/>
      <c r="BY190" s="144"/>
      <c r="BZ190" s="144"/>
      <c r="CA190" s="100"/>
      <c r="CB190" s="100"/>
      <c r="CC190" s="100"/>
      <c r="CD190" s="100"/>
      <c r="CE190" s="100"/>
      <c r="CF190" s="100"/>
      <c r="CG190" s="100"/>
      <c r="CH190" s="100"/>
      <c r="CI190" s="100"/>
      <c r="CJ190" s="100"/>
      <c r="CK190" s="100"/>
      <c r="CL190" s="100"/>
      <c r="CM190" s="100"/>
      <c r="CN190" s="100"/>
      <c r="CO190" s="100"/>
      <c r="CP190" s="100"/>
      <c r="CQ190" s="100"/>
      <c r="CR190" s="100"/>
      <c r="CS190" s="100"/>
      <c r="CT190" s="100"/>
      <c r="CU190" s="100"/>
      <c r="CV190" s="100"/>
      <c r="CW190" s="100"/>
      <c r="CX190" s="100"/>
      <c r="CY190" s="100"/>
      <c r="CZ190" s="100"/>
      <c r="DA190" s="100"/>
      <c r="DB190" s="100"/>
      <c r="DC190" s="137"/>
      <c r="DD190" s="137"/>
      <c r="DE190" s="137"/>
      <c r="DF190" s="53"/>
      <c r="DG190" s="53"/>
      <c r="DH190" s="53"/>
      <c r="DI190" s="53"/>
      <c r="DJ190" s="53"/>
      <c r="DK190" s="53"/>
      <c r="DL190" s="53"/>
      <c r="DM190" s="53"/>
      <c r="DN190" s="53"/>
      <c r="DO190" s="53"/>
      <c r="DP190" s="53"/>
      <c r="DQ190" s="53"/>
      <c r="DR190" s="53"/>
      <c r="DS190" s="53"/>
      <c r="DT190" s="53"/>
      <c r="DU190" s="53"/>
      <c r="DV190" s="53"/>
      <c r="DW190" s="53"/>
      <c r="DX190" s="53"/>
      <c r="DY190" s="53"/>
      <c r="DZ190" s="53"/>
      <c r="EA190" s="53"/>
      <c r="EB190" s="53"/>
      <c r="EC190" s="53"/>
      <c r="ED190" s="53"/>
      <c r="EE190" s="53"/>
      <c r="EF190" s="53"/>
      <c r="EG190" s="53"/>
      <c r="EH190" s="53"/>
      <c r="EI190" s="53"/>
      <c r="EJ190" s="53"/>
      <c r="EK190" s="53"/>
      <c r="EL190" s="53"/>
      <c r="EM190" s="53"/>
      <c r="EN190" s="53"/>
      <c r="EO190" s="53"/>
      <c r="EP190" s="53"/>
      <c r="EQ190" s="53"/>
      <c r="ER190" s="53"/>
      <c r="ES190" s="53"/>
      <c r="ET190" s="53"/>
      <c r="EU190" s="53"/>
      <c r="EV190" s="53"/>
      <c r="EW190" s="53"/>
      <c r="EX190" s="53"/>
      <c r="EY190" s="53"/>
      <c r="EZ190" s="53"/>
      <c r="FA190" s="53"/>
      <c r="FB190" s="53"/>
      <c r="FC190" s="53"/>
      <c r="FD190" s="53"/>
      <c r="FE190" s="53"/>
      <c r="FF190" s="53"/>
      <c r="FG190" s="53"/>
      <c r="FH190" s="53"/>
      <c r="FI190" s="53"/>
      <c r="FJ190" s="53"/>
      <c r="FK190" s="53"/>
      <c r="FL190" s="53"/>
      <c r="FM190" s="53"/>
      <c r="FN190" s="53"/>
      <c r="FO190" s="53"/>
      <c r="FP190" s="53"/>
      <c r="FQ190" s="53"/>
      <c r="FR190" s="53"/>
      <c r="FS190" s="53"/>
      <c r="FT190" s="53"/>
      <c r="FU190" s="53"/>
      <c r="FV190" s="53"/>
      <c r="FW190" s="53"/>
      <c r="FX190" s="53"/>
      <c r="FY190" s="53"/>
      <c r="FZ190" s="53"/>
      <c r="GA190" s="53"/>
      <c r="GB190" s="53"/>
      <c r="GC190" s="53"/>
      <c r="GD190" s="53"/>
      <c r="GE190" s="53"/>
      <c r="GF190" s="53"/>
      <c r="GG190" s="53"/>
      <c r="GH190" s="53"/>
      <c r="GI190" s="53"/>
      <c r="GJ190" s="53"/>
      <c r="GK190" s="53"/>
      <c r="GL190" s="53"/>
      <c r="GM190" s="53"/>
      <c r="GN190" s="53"/>
      <c r="GO190" s="53"/>
      <c r="GP190" s="53"/>
      <c r="GQ190" s="53"/>
      <c r="GR190" s="53"/>
      <c r="GS190" s="53"/>
      <c r="GT190" s="53"/>
    </row>
    <row r="191" spans="8:202" ht="6.75" customHeight="1">
      <c r="H191" s="51"/>
      <c r="T191" s="150"/>
      <c r="U191" s="51"/>
      <c r="W191" s="2156"/>
      <c r="X191" s="2156"/>
      <c r="Y191" s="2156"/>
      <c r="Z191" s="2156"/>
      <c r="AA191" s="2156"/>
      <c r="AB191" s="2156"/>
      <c r="AC191" s="2156"/>
      <c r="AD191" s="2156"/>
      <c r="AE191" s="2156"/>
      <c r="AF191" s="2156"/>
      <c r="AG191" s="2156"/>
      <c r="AH191" s="51"/>
      <c r="AI191" s="179"/>
      <c r="AK191" s="150"/>
      <c r="AL191" s="51"/>
      <c r="BD191" s="2146" t="s">
        <v>
348</v>
      </c>
      <c r="BE191" s="2146"/>
      <c r="BF191" s="2146"/>
      <c r="BG191" s="2146"/>
      <c r="BH191" s="2146"/>
      <c r="BI191" s="2146"/>
      <c r="BJ191" s="2146"/>
      <c r="BK191" s="2146"/>
      <c r="BL191" s="2146"/>
      <c r="BM191" s="2146"/>
      <c r="BN191" s="100"/>
      <c r="BO191" s="2154" t="s">
        <v>
347</v>
      </c>
      <c r="BP191" s="2154"/>
      <c r="BQ191" s="2154"/>
      <c r="BR191" s="2154"/>
      <c r="BS191" s="2154"/>
      <c r="BT191" s="2154"/>
      <c r="BU191" s="2154"/>
      <c r="BV191" s="2154"/>
      <c r="BW191" s="2154"/>
      <c r="BX191" s="2154"/>
      <c r="BY191" s="144"/>
      <c r="BZ191" s="2146" t="s">
        <v>
493</v>
      </c>
      <c r="CA191" s="2146"/>
      <c r="CB191" s="2146"/>
      <c r="CC191" s="2146"/>
      <c r="CD191" s="2146"/>
      <c r="CE191" s="2146"/>
      <c r="CF191" s="2146"/>
      <c r="CG191" s="2146"/>
      <c r="CH191" s="2146"/>
      <c r="CI191" s="2146"/>
      <c r="CJ191" s="2146"/>
      <c r="CK191" s="2146"/>
      <c r="CL191" s="2146"/>
      <c r="CM191" s="2146"/>
      <c r="CN191" s="2146"/>
      <c r="CO191" s="2146"/>
      <c r="CP191" s="2146"/>
      <c r="CQ191" s="2146"/>
      <c r="CR191" s="2146"/>
      <c r="CS191" s="144"/>
      <c r="CT191" s="144"/>
      <c r="CU191" s="144"/>
      <c r="CV191" s="144"/>
      <c r="CW191" s="144"/>
      <c r="CX191" s="144"/>
      <c r="CY191" s="144"/>
      <c r="CZ191" s="144"/>
      <c r="DA191" s="144"/>
      <c r="DB191" s="144"/>
      <c r="DC191" s="144"/>
      <c r="DD191" s="144"/>
      <c r="DE191" s="137"/>
      <c r="DF191" s="53"/>
      <c r="DG191" s="53"/>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c r="EP191" s="53"/>
      <c r="EQ191" s="53"/>
      <c r="ER191" s="53"/>
      <c r="ES191" s="53"/>
      <c r="ET191" s="53"/>
      <c r="EU191" s="53"/>
      <c r="EV191" s="53"/>
      <c r="EW191" s="53"/>
      <c r="EX191" s="53"/>
      <c r="EY191" s="53"/>
      <c r="EZ191" s="53"/>
      <c r="FA191" s="53"/>
      <c r="FB191" s="53"/>
      <c r="FC191" s="53"/>
      <c r="FD191" s="53"/>
      <c r="FE191" s="53"/>
      <c r="FF191" s="53"/>
      <c r="FG191" s="53"/>
      <c r="FH191" s="53"/>
      <c r="FI191" s="53"/>
      <c r="FJ191" s="53"/>
      <c r="FK191" s="53"/>
      <c r="FL191" s="53"/>
      <c r="FM191" s="53"/>
      <c r="FN191" s="53"/>
      <c r="FO191" s="53"/>
      <c r="FP191" s="53"/>
      <c r="FQ191" s="53"/>
      <c r="FR191" s="53"/>
      <c r="FS191" s="53"/>
      <c r="FT191" s="53"/>
      <c r="FU191" s="53"/>
      <c r="FV191" s="53"/>
      <c r="FW191" s="53"/>
      <c r="FX191" s="53"/>
      <c r="FY191" s="53"/>
      <c r="FZ191" s="53"/>
      <c r="GA191" s="53"/>
      <c r="GB191" s="53"/>
      <c r="GC191" s="53"/>
      <c r="GD191" s="53"/>
      <c r="GE191" s="53"/>
      <c r="GF191" s="53"/>
      <c r="GG191" s="53"/>
      <c r="GH191" s="53"/>
      <c r="GI191" s="53"/>
      <c r="GJ191" s="53"/>
      <c r="GK191" s="53"/>
      <c r="GL191" s="53"/>
      <c r="GM191" s="53"/>
      <c r="GN191" s="53"/>
      <c r="GO191" s="53"/>
      <c r="GP191" s="53"/>
      <c r="GQ191" s="53"/>
      <c r="GR191" s="53"/>
      <c r="GS191" s="53"/>
      <c r="GT191" s="53"/>
    </row>
    <row r="192" spans="8:202" ht="6.75" customHeight="1">
      <c r="H192" s="51"/>
      <c r="T192" s="150"/>
      <c r="U192" s="51"/>
      <c r="W192" s="185" t="s">
        <v>
346</v>
      </c>
      <c r="X192" s="186"/>
      <c r="Y192" s="186"/>
      <c r="Z192" s="186"/>
      <c r="AA192" s="186"/>
      <c r="AB192" s="186"/>
      <c r="AC192" s="186"/>
      <c r="AD192" s="186"/>
      <c r="AE192" s="186"/>
      <c r="AF192" s="186"/>
      <c r="AG192" s="186"/>
      <c r="AH192" s="51"/>
      <c r="AI192" s="179"/>
      <c r="AK192" s="156"/>
      <c r="AL192" s="146"/>
      <c r="AN192" s="2124" t="s">
        <v>
345</v>
      </c>
      <c r="AO192" s="2124"/>
      <c r="AP192" s="2124"/>
      <c r="AQ192" s="2124"/>
      <c r="AR192" s="2124"/>
      <c r="AS192" s="2124"/>
      <c r="AT192" s="2124"/>
      <c r="AU192" s="2124"/>
      <c r="AV192" s="2124"/>
      <c r="AW192" s="2124"/>
      <c r="AX192" s="137"/>
      <c r="AY192" s="146"/>
      <c r="AZ192" s="51"/>
      <c r="BA192" s="51"/>
      <c r="BB192" s="51"/>
      <c r="BD192" s="2146"/>
      <c r="BE192" s="2146"/>
      <c r="BF192" s="2146"/>
      <c r="BG192" s="2146"/>
      <c r="BH192" s="2146"/>
      <c r="BI192" s="2146"/>
      <c r="BJ192" s="2146"/>
      <c r="BK192" s="2146"/>
      <c r="BL192" s="2146"/>
      <c r="BM192" s="2146"/>
      <c r="BN192" s="100"/>
      <c r="BO192" s="2154"/>
      <c r="BP192" s="2154"/>
      <c r="BQ192" s="2154"/>
      <c r="BR192" s="2154"/>
      <c r="BS192" s="2154"/>
      <c r="BT192" s="2154"/>
      <c r="BU192" s="2154"/>
      <c r="BV192" s="2154"/>
      <c r="BW192" s="2154"/>
      <c r="BX192" s="2154"/>
      <c r="BY192" s="144"/>
      <c r="BZ192" s="2146"/>
      <c r="CA192" s="2146"/>
      <c r="CB192" s="2146"/>
      <c r="CC192" s="2146"/>
      <c r="CD192" s="2146"/>
      <c r="CE192" s="2146"/>
      <c r="CF192" s="2146"/>
      <c r="CG192" s="2146"/>
      <c r="CH192" s="2146"/>
      <c r="CI192" s="2146"/>
      <c r="CJ192" s="2146"/>
      <c r="CK192" s="2146"/>
      <c r="CL192" s="2146"/>
      <c r="CM192" s="2146"/>
      <c r="CN192" s="2146"/>
      <c r="CO192" s="2146"/>
      <c r="CP192" s="2146"/>
      <c r="CQ192" s="2146"/>
      <c r="CR192" s="2146"/>
      <c r="CS192" s="144"/>
      <c r="CT192" s="144"/>
      <c r="CU192" s="144"/>
      <c r="CV192" s="144"/>
      <c r="CW192" s="144"/>
      <c r="CX192" s="144"/>
      <c r="CY192" s="144"/>
      <c r="CZ192" s="144"/>
      <c r="DA192" s="144"/>
      <c r="DB192" s="144"/>
      <c r="DC192" s="144"/>
      <c r="DD192" s="144"/>
      <c r="DE192" s="137"/>
    </row>
    <row r="193" spans="8:201" ht="6.75" customHeight="1" thickBot="1">
      <c r="H193" s="51"/>
      <c r="T193" s="150"/>
      <c r="U193" s="51"/>
      <c r="W193" s="185"/>
      <c r="X193" s="186"/>
      <c r="Y193" s="186"/>
      <c r="Z193" s="186"/>
      <c r="AA193" s="186"/>
      <c r="AB193" s="186"/>
      <c r="AC193" s="186"/>
      <c r="AD193" s="186"/>
      <c r="AE193" s="186"/>
      <c r="AF193" s="186"/>
      <c r="AG193" s="186"/>
      <c r="AH193" s="51"/>
      <c r="AI193" s="179"/>
      <c r="AK193" s="150"/>
      <c r="AL193" s="51"/>
      <c r="AN193" s="2150"/>
      <c r="AO193" s="2150"/>
      <c r="AP193" s="2150"/>
      <c r="AQ193" s="2150"/>
      <c r="AR193" s="2150"/>
      <c r="AS193" s="2150"/>
      <c r="AT193" s="2150"/>
      <c r="AU193" s="2150"/>
      <c r="AV193" s="2150"/>
      <c r="AW193" s="2150"/>
      <c r="AX193" s="137"/>
      <c r="AZ193" s="149"/>
      <c r="BA193" s="149"/>
      <c r="BB193" s="149"/>
      <c r="BD193" s="2151"/>
      <c r="BE193" s="2151"/>
      <c r="BF193" s="2151"/>
      <c r="BG193" s="2151"/>
      <c r="BH193" s="2151"/>
      <c r="BI193" s="2151"/>
      <c r="BJ193" s="2151"/>
      <c r="BK193" s="2151"/>
      <c r="BL193" s="2151"/>
      <c r="BM193" s="2151"/>
      <c r="BN193" s="100"/>
      <c r="BO193" s="2155"/>
      <c r="BP193" s="2155"/>
      <c r="BQ193" s="2155"/>
      <c r="BR193" s="2155"/>
      <c r="BS193" s="2155"/>
      <c r="BT193" s="2155"/>
      <c r="BU193" s="2155"/>
      <c r="BV193" s="2155"/>
      <c r="BW193" s="2155"/>
      <c r="BX193" s="2155"/>
      <c r="BY193" s="144"/>
      <c r="BZ193" s="2151"/>
      <c r="CA193" s="2151"/>
      <c r="CB193" s="2151"/>
      <c r="CC193" s="2151"/>
      <c r="CD193" s="2151"/>
      <c r="CE193" s="2151"/>
      <c r="CF193" s="2151"/>
      <c r="CG193" s="2151"/>
      <c r="CH193" s="2151"/>
      <c r="CI193" s="2151"/>
      <c r="CJ193" s="2151"/>
      <c r="CK193" s="2151"/>
      <c r="CL193" s="2151"/>
      <c r="CM193" s="2151"/>
      <c r="CN193" s="2151"/>
      <c r="CO193" s="2151"/>
      <c r="CP193" s="2151"/>
      <c r="CQ193" s="2151"/>
      <c r="CR193" s="2151"/>
      <c r="CS193" s="144"/>
      <c r="CT193" s="144"/>
      <c r="CU193" s="144"/>
      <c r="CV193" s="144"/>
      <c r="CW193" s="144"/>
      <c r="CX193" s="144"/>
      <c r="CY193" s="144"/>
      <c r="CZ193" s="144"/>
      <c r="DA193" s="144"/>
      <c r="DB193" s="144"/>
      <c r="DC193" s="144"/>
      <c r="DD193" s="144"/>
      <c r="DE193" s="137"/>
    </row>
    <row r="194" spans="8:201" ht="6.75" customHeight="1" thickTop="1">
      <c r="H194" s="51"/>
      <c r="T194" s="150"/>
      <c r="U194" s="51"/>
      <c r="W194" s="185"/>
      <c r="X194" s="186"/>
      <c r="Y194" s="186"/>
      <c r="Z194" s="186"/>
      <c r="AA194" s="186"/>
      <c r="AB194" s="186"/>
      <c r="AC194" s="186"/>
      <c r="AD194" s="186"/>
      <c r="AE194" s="186"/>
      <c r="AF194" s="186"/>
      <c r="AG194" s="186"/>
      <c r="AH194" s="51"/>
      <c r="AI194" s="179"/>
      <c r="AK194" s="150"/>
      <c r="AL194" s="51"/>
      <c r="AN194" s="138"/>
      <c r="AO194" s="138"/>
      <c r="AP194" s="138"/>
      <c r="AQ194" s="138"/>
      <c r="AR194" s="138"/>
      <c r="AS194" s="138"/>
      <c r="AT194" s="138"/>
      <c r="AU194" s="138"/>
      <c r="AV194" s="138"/>
      <c r="AW194" s="138"/>
      <c r="AX194" s="137"/>
      <c r="AZ194" s="51"/>
      <c r="BA194" s="51"/>
      <c r="BB194" s="51"/>
      <c r="BD194" s="2146" t="s">
        <v>
494</v>
      </c>
      <c r="BE194" s="2146"/>
      <c r="BF194" s="2146"/>
      <c r="BG194" s="2146"/>
      <c r="BH194" s="2146"/>
      <c r="BI194" s="2146"/>
      <c r="BJ194" s="2146"/>
      <c r="BK194" s="2146"/>
      <c r="BL194" s="2146"/>
      <c r="BM194" s="2146"/>
      <c r="BN194" s="2146"/>
      <c r="BO194" s="2146"/>
      <c r="BP194" s="2146"/>
      <c r="BQ194" s="2146"/>
      <c r="BR194" s="2146"/>
      <c r="BS194" s="2146"/>
      <c r="BT194" s="2146"/>
      <c r="BU194" s="2146"/>
      <c r="BV194" s="2146"/>
      <c r="BW194" s="2146"/>
      <c r="BX194" s="2146"/>
      <c r="BY194" s="2146"/>
      <c r="BZ194" s="2146"/>
      <c r="CA194" s="2146"/>
      <c r="CB194" s="144"/>
      <c r="CC194" s="144"/>
      <c r="CD194" s="144"/>
      <c r="CE194" s="184"/>
      <c r="CF194" s="184"/>
      <c r="CG194" s="184"/>
      <c r="CH194" s="184"/>
      <c r="CI194" s="184"/>
      <c r="CJ194" s="184"/>
      <c r="CK194" s="184"/>
      <c r="CL194" s="184"/>
      <c r="CM194" s="184"/>
      <c r="CN194" s="184"/>
      <c r="CO194" s="184"/>
      <c r="CP194" s="184"/>
      <c r="CQ194" s="184"/>
      <c r="CR194" s="184"/>
      <c r="CS194" s="137"/>
      <c r="CT194" s="137"/>
      <c r="CU194" s="137"/>
      <c r="CV194" s="137"/>
      <c r="CW194" s="137"/>
      <c r="CX194" s="137"/>
      <c r="CY194" s="137"/>
      <c r="CZ194" s="137"/>
      <c r="DA194" s="137"/>
      <c r="DB194" s="137"/>
      <c r="DC194" s="137"/>
      <c r="DD194" s="137"/>
      <c r="DE194" s="137"/>
      <c r="DF194" s="53"/>
      <c r="DG194" s="53"/>
      <c r="DH194" s="53"/>
      <c r="DI194" s="53"/>
      <c r="DJ194" s="53"/>
      <c r="DK194" s="53"/>
      <c r="DL194" s="53"/>
      <c r="DM194" s="53"/>
      <c r="DN194" s="53"/>
      <c r="DO194" s="53"/>
      <c r="DP194" s="53"/>
      <c r="DQ194" s="53"/>
      <c r="DR194" s="53"/>
      <c r="DS194" s="53"/>
      <c r="DT194" s="53"/>
      <c r="DU194" s="53"/>
      <c r="DV194" s="53"/>
      <c r="DW194" s="53"/>
      <c r="DX194" s="53"/>
      <c r="DY194" s="53"/>
      <c r="DZ194" s="53"/>
      <c r="EA194" s="53"/>
      <c r="EB194" s="53"/>
      <c r="EC194" s="53"/>
      <c r="ED194" s="53"/>
      <c r="EE194" s="53"/>
      <c r="EF194" s="53"/>
      <c r="EG194" s="53"/>
      <c r="EH194" s="53"/>
      <c r="EI194" s="53"/>
      <c r="EJ194" s="53"/>
      <c r="EK194" s="53"/>
      <c r="EL194" s="53"/>
      <c r="EM194" s="53"/>
      <c r="EN194" s="53"/>
      <c r="EO194" s="53"/>
      <c r="EP194" s="53"/>
      <c r="EQ194" s="53"/>
      <c r="ER194" s="53"/>
      <c r="ES194" s="53"/>
      <c r="ET194" s="53"/>
      <c r="EU194" s="53"/>
      <c r="EV194" s="53"/>
      <c r="EW194" s="53"/>
      <c r="EX194" s="53"/>
      <c r="EY194" s="53"/>
      <c r="EZ194" s="53"/>
      <c r="FA194" s="53"/>
      <c r="FB194" s="53"/>
      <c r="FC194" s="53"/>
      <c r="FD194" s="53"/>
      <c r="FE194" s="53"/>
      <c r="FF194" s="53"/>
      <c r="FG194" s="53"/>
      <c r="FH194" s="53"/>
      <c r="FI194" s="53"/>
      <c r="FJ194" s="53"/>
      <c r="FK194" s="53"/>
      <c r="FL194" s="53"/>
      <c r="FM194" s="53"/>
      <c r="FN194" s="53"/>
      <c r="FO194" s="53"/>
      <c r="FP194" s="53"/>
      <c r="FQ194" s="53"/>
      <c r="FR194" s="53"/>
      <c r="FS194" s="53"/>
      <c r="FT194" s="53"/>
      <c r="FU194" s="53"/>
      <c r="FV194" s="53"/>
      <c r="FW194" s="53"/>
      <c r="FX194" s="53"/>
      <c r="FY194" s="53"/>
      <c r="FZ194" s="53"/>
      <c r="GA194" s="53"/>
      <c r="GB194" s="53"/>
      <c r="GC194" s="53"/>
      <c r="GD194" s="53"/>
      <c r="GE194" s="53"/>
      <c r="GF194" s="53"/>
      <c r="GG194" s="53"/>
      <c r="GH194" s="53"/>
      <c r="GI194" s="53"/>
      <c r="GJ194" s="53"/>
      <c r="GK194" s="53"/>
      <c r="GL194" s="53"/>
      <c r="GM194" s="53"/>
      <c r="GN194" s="53"/>
      <c r="GO194" s="53"/>
      <c r="GP194" s="53"/>
      <c r="GQ194" s="53"/>
      <c r="GR194" s="53"/>
      <c r="GS194" s="53"/>
    </row>
    <row r="195" spans="8:201" ht="6.75" customHeight="1" thickBot="1">
      <c r="H195" s="51"/>
      <c r="T195" s="150"/>
      <c r="U195" s="51"/>
      <c r="W195" s="185"/>
      <c r="X195" s="186"/>
      <c r="Y195" s="186"/>
      <c r="Z195" s="186"/>
      <c r="AA195" s="186"/>
      <c r="AB195" s="186"/>
      <c r="AC195" s="186"/>
      <c r="AD195" s="186"/>
      <c r="AE195" s="186"/>
      <c r="AF195" s="186"/>
      <c r="AG195" s="186"/>
      <c r="AH195" s="51"/>
      <c r="AI195" s="179"/>
      <c r="AK195" s="150"/>
      <c r="AL195" s="51"/>
      <c r="AN195" s="138"/>
      <c r="AO195" s="138"/>
      <c r="AP195" s="138"/>
      <c r="AQ195" s="138"/>
      <c r="AR195" s="138"/>
      <c r="AS195" s="138"/>
      <c r="AT195" s="138"/>
      <c r="AU195" s="138"/>
      <c r="AV195" s="138"/>
      <c r="AW195" s="138"/>
      <c r="AX195" s="137"/>
      <c r="AZ195" s="51"/>
      <c r="BA195" s="51"/>
      <c r="BB195" s="51"/>
      <c r="BD195" s="2151"/>
      <c r="BE195" s="2151"/>
      <c r="BF195" s="2151"/>
      <c r="BG195" s="2151"/>
      <c r="BH195" s="2151"/>
      <c r="BI195" s="2151"/>
      <c r="BJ195" s="2151"/>
      <c r="BK195" s="2151"/>
      <c r="BL195" s="2151"/>
      <c r="BM195" s="2151"/>
      <c r="BN195" s="2151"/>
      <c r="BO195" s="2151"/>
      <c r="BP195" s="2151"/>
      <c r="BQ195" s="2151"/>
      <c r="BR195" s="2151"/>
      <c r="BS195" s="2151"/>
      <c r="BT195" s="2151"/>
      <c r="BU195" s="2151"/>
      <c r="BV195" s="2151"/>
      <c r="BW195" s="2151"/>
      <c r="BX195" s="2151"/>
      <c r="BY195" s="2151"/>
      <c r="BZ195" s="2151"/>
      <c r="CA195" s="2151"/>
      <c r="CB195" s="144"/>
      <c r="CC195" s="144"/>
      <c r="CD195" s="144"/>
      <c r="CE195" s="184"/>
      <c r="CF195" s="184"/>
      <c r="CG195" s="184"/>
      <c r="CH195" s="184"/>
      <c r="CI195" s="184"/>
      <c r="CJ195" s="184"/>
      <c r="CK195" s="184"/>
      <c r="CL195" s="184"/>
      <c r="CM195" s="184"/>
      <c r="CN195" s="184"/>
      <c r="CO195" s="184"/>
      <c r="CP195" s="184"/>
      <c r="CQ195" s="184"/>
      <c r="CR195" s="184"/>
      <c r="CS195" s="137"/>
      <c r="CT195" s="137"/>
      <c r="CU195" s="137"/>
      <c r="CV195" s="137"/>
      <c r="CW195" s="137"/>
      <c r="CX195" s="137"/>
      <c r="CY195" s="137"/>
      <c r="CZ195" s="137"/>
      <c r="DA195" s="137"/>
      <c r="DB195" s="137"/>
      <c r="DC195" s="137"/>
      <c r="DD195" s="137"/>
      <c r="DE195" s="137"/>
      <c r="DF195" s="53"/>
      <c r="DG195" s="53"/>
      <c r="DH195" s="53"/>
      <c r="DI195" s="53"/>
      <c r="DJ195" s="53"/>
      <c r="DK195" s="53"/>
      <c r="DL195" s="53"/>
      <c r="DM195" s="53"/>
      <c r="DN195" s="53"/>
      <c r="DO195" s="53"/>
      <c r="DP195" s="53"/>
      <c r="DQ195" s="53"/>
      <c r="DR195" s="53"/>
      <c r="DS195" s="53"/>
      <c r="DT195" s="53"/>
      <c r="DU195" s="53"/>
      <c r="DV195" s="53"/>
      <c r="DW195" s="53"/>
      <c r="DX195" s="53"/>
      <c r="DY195" s="53"/>
      <c r="DZ195" s="53"/>
      <c r="EA195" s="53"/>
      <c r="EB195" s="53"/>
      <c r="EC195" s="53"/>
      <c r="ED195" s="53"/>
      <c r="EE195" s="53"/>
      <c r="EF195" s="53"/>
      <c r="EG195" s="53"/>
      <c r="EH195" s="53"/>
      <c r="EI195" s="53"/>
      <c r="EJ195" s="53"/>
      <c r="EK195" s="53"/>
      <c r="EL195" s="53"/>
      <c r="EM195" s="53"/>
      <c r="EN195" s="53"/>
      <c r="EO195" s="53"/>
      <c r="EP195" s="53"/>
      <c r="EQ195" s="53"/>
      <c r="ER195" s="53"/>
      <c r="ES195" s="53"/>
      <c r="ET195" s="53"/>
      <c r="EU195" s="53"/>
      <c r="EV195" s="53"/>
      <c r="EW195" s="53"/>
      <c r="EX195" s="53"/>
      <c r="EY195" s="53"/>
      <c r="EZ195" s="53"/>
      <c r="FA195" s="53"/>
      <c r="FB195" s="53"/>
      <c r="FC195" s="53"/>
      <c r="FD195" s="53"/>
      <c r="FE195" s="53"/>
      <c r="FF195" s="53"/>
      <c r="FG195" s="53"/>
      <c r="FH195" s="53"/>
      <c r="FI195" s="53"/>
      <c r="FJ195" s="53"/>
      <c r="FK195" s="53"/>
      <c r="FL195" s="53"/>
      <c r="FM195" s="53"/>
      <c r="FN195" s="53"/>
      <c r="FO195" s="53"/>
      <c r="FP195" s="53"/>
      <c r="FQ195" s="53"/>
      <c r="FR195" s="53"/>
      <c r="FS195" s="53"/>
      <c r="FT195" s="53"/>
      <c r="FU195" s="53"/>
      <c r="FV195" s="53"/>
      <c r="FW195" s="53"/>
      <c r="FX195" s="53"/>
      <c r="FY195" s="53"/>
      <c r="FZ195" s="53"/>
      <c r="GA195" s="53"/>
      <c r="GB195" s="53"/>
      <c r="GC195" s="53"/>
      <c r="GD195" s="53"/>
      <c r="GE195" s="53"/>
      <c r="GF195" s="53"/>
      <c r="GG195" s="53"/>
      <c r="GH195" s="53"/>
      <c r="GI195" s="53"/>
      <c r="GJ195" s="53"/>
      <c r="GK195" s="53"/>
      <c r="GL195" s="53"/>
      <c r="GM195" s="53"/>
      <c r="GN195" s="53"/>
      <c r="GO195" s="53"/>
      <c r="GP195" s="53"/>
      <c r="GQ195" s="53"/>
      <c r="GR195" s="53"/>
      <c r="GS195" s="53"/>
    </row>
    <row r="196" spans="8:201" ht="6.75" customHeight="1" thickTop="1">
      <c r="H196" s="51"/>
      <c r="T196" s="150"/>
      <c r="U196" s="51"/>
      <c r="W196" s="185"/>
      <c r="X196" s="186"/>
      <c r="Y196" s="186"/>
      <c r="Z196" s="186"/>
      <c r="AA196" s="186"/>
      <c r="AB196" s="186"/>
      <c r="AC196" s="186"/>
      <c r="AD196" s="186"/>
      <c r="AE196" s="186"/>
      <c r="AF196" s="186"/>
      <c r="AG196" s="186"/>
      <c r="AH196" s="51"/>
      <c r="AI196" s="179"/>
      <c r="AK196" s="150"/>
      <c r="AL196" s="51"/>
      <c r="AN196" s="138"/>
      <c r="AO196" s="138"/>
      <c r="AP196" s="138"/>
      <c r="AQ196" s="138"/>
      <c r="AR196" s="138"/>
      <c r="AS196" s="138"/>
      <c r="AT196" s="138"/>
      <c r="AU196" s="138"/>
      <c r="AV196" s="138"/>
      <c r="AW196" s="138"/>
      <c r="AX196" s="137"/>
      <c r="AZ196" s="51"/>
      <c r="BA196" s="51"/>
      <c r="BB196" s="51"/>
      <c r="BD196" s="184"/>
      <c r="BE196" s="184"/>
      <c r="BF196" s="184"/>
      <c r="BG196" s="184"/>
      <c r="BH196" s="184"/>
      <c r="BI196" s="184"/>
      <c r="BJ196" s="184"/>
      <c r="BK196" s="184"/>
      <c r="BL196" s="184"/>
      <c r="BM196" s="184"/>
      <c r="BN196" s="100"/>
      <c r="BO196" s="187"/>
      <c r="BP196" s="187"/>
      <c r="BQ196" s="187"/>
      <c r="BR196" s="187"/>
      <c r="BS196" s="187"/>
      <c r="BT196" s="187"/>
      <c r="BU196" s="187"/>
      <c r="BV196" s="187"/>
      <c r="BW196" s="187"/>
      <c r="BX196" s="187"/>
      <c r="BY196" s="144"/>
      <c r="BZ196" s="184"/>
      <c r="CA196" s="184"/>
      <c r="CB196" s="184"/>
      <c r="CC196" s="184"/>
      <c r="CD196" s="184"/>
      <c r="CE196" s="184"/>
      <c r="CF196" s="184"/>
      <c r="CG196" s="184"/>
      <c r="CH196" s="184"/>
      <c r="CI196" s="184"/>
      <c r="CJ196" s="184"/>
      <c r="CK196" s="184"/>
      <c r="CL196" s="184"/>
      <c r="CM196" s="184"/>
      <c r="CN196" s="184"/>
      <c r="CO196" s="184"/>
      <c r="CP196" s="184"/>
      <c r="CQ196" s="184"/>
      <c r="CR196" s="184"/>
      <c r="CS196" s="137"/>
      <c r="CT196" s="137"/>
      <c r="CU196" s="137"/>
      <c r="CV196" s="137"/>
      <c r="CW196" s="137"/>
      <c r="CX196" s="137"/>
      <c r="CY196" s="137"/>
      <c r="CZ196" s="137"/>
      <c r="DA196" s="137"/>
      <c r="DB196" s="137"/>
      <c r="DC196" s="137"/>
      <c r="DD196" s="137"/>
      <c r="DE196" s="137"/>
      <c r="DF196" s="53"/>
      <c r="DG196" s="53"/>
      <c r="DH196" s="53"/>
      <c r="DI196" s="53"/>
      <c r="DJ196" s="53"/>
      <c r="DK196" s="53"/>
      <c r="DL196" s="53"/>
      <c r="DM196" s="53"/>
      <c r="DN196" s="53"/>
      <c r="DO196" s="53"/>
      <c r="DP196" s="53"/>
      <c r="DQ196" s="53"/>
      <c r="DR196" s="53"/>
      <c r="DS196" s="53"/>
      <c r="DT196" s="53"/>
      <c r="DU196" s="53"/>
      <c r="DV196" s="53"/>
      <c r="DW196" s="53"/>
      <c r="DX196" s="53"/>
      <c r="DY196" s="53"/>
      <c r="DZ196" s="53"/>
      <c r="EA196" s="53"/>
      <c r="EB196" s="53"/>
      <c r="EC196" s="53"/>
      <c r="ED196" s="53"/>
      <c r="EE196" s="53"/>
      <c r="EF196" s="53"/>
      <c r="EG196" s="53"/>
      <c r="EH196" s="53"/>
      <c r="EI196" s="53"/>
      <c r="EJ196" s="53"/>
      <c r="EK196" s="53"/>
      <c r="EL196" s="53"/>
      <c r="EM196" s="53"/>
      <c r="EN196" s="53"/>
      <c r="EO196" s="53"/>
      <c r="EP196" s="53"/>
      <c r="EQ196" s="53"/>
      <c r="ER196" s="53"/>
      <c r="ES196" s="53"/>
      <c r="ET196" s="53"/>
      <c r="EU196" s="53"/>
      <c r="EV196" s="53"/>
      <c r="EW196" s="53"/>
      <c r="EX196" s="53"/>
      <c r="EY196" s="53"/>
      <c r="EZ196" s="53"/>
      <c r="FA196" s="53"/>
      <c r="FB196" s="53"/>
      <c r="FC196" s="53"/>
      <c r="FD196" s="53"/>
      <c r="FE196" s="53"/>
      <c r="FF196" s="53"/>
      <c r="FG196" s="53"/>
      <c r="FH196" s="53"/>
      <c r="FI196" s="53"/>
      <c r="FJ196" s="53"/>
      <c r="FK196" s="53"/>
      <c r="FL196" s="53"/>
      <c r="FM196" s="53"/>
      <c r="FN196" s="53"/>
      <c r="FO196" s="53"/>
      <c r="FP196" s="53"/>
      <c r="FQ196" s="53"/>
      <c r="FR196" s="53"/>
      <c r="FS196" s="53"/>
      <c r="FT196" s="53"/>
      <c r="FU196" s="53"/>
      <c r="FV196" s="53"/>
      <c r="FW196" s="53"/>
      <c r="FX196" s="53"/>
      <c r="FY196" s="53"/>
      <c r="FZ196" s="53"/>
      <c r="GA196" s="53"/>
      <c r="GB196" s="53"/>
      <c r="GC196" s="53"/>
      <c r="GD196" s="53"/>
      <c r="GE196" s="53"/>
      <c r="GF196" s="53"/>
      <c r="GG196" s="53"/>
      <c r="GH196" s="53"/>
      <c r="GI196" s="53"/>
      <c r="GJ196" s="53"/>
      <c r="GK196" s="53"/>
      <c r="GL196" s="53"/>
      <c r="GM196" s="53"/>
      <c r="GN196" s="53"/>
      <c r="GO196" s="53"/>
      <c r="GP196" s="53"/>
      <c r="GQ196" s="53"/>
      <c r="GR196" s="53"/>
      <c r="GS196" s="53"/>
    </row>
    <row r="197" spans="8:201" ht="6.75" customHeight="1">
      <c r="H197" s="51"/>
      <c r="T197" s="150"/>
      <c r="U197" s="51"/>
      <c r="W197" s="185"/>
      <c r="X197" s="186"/>
      <c r="Y197" s="186"/>
      <c r="Z197" s="186"/>
      <c r="AA197" s="186"/>
      <c r="AB197" s="186"/>
      <c r="AC197" s="186"/>
      <c r="AD197" s="186"/>
      <c r="AE197" s="186"/>
      <c r="AF197" s="186"/>
      <c r="AG197" s="186"/>
      <c r="AH197" s="51"/>
      <c r="AI197" s="179"/>
      <c r="AK197" s="150"/>
      <c r="AL197" s="51"/>
      <c r="AN197" s="2131" t="s">
        <v>
495</v>
      </c>
      <c r="AO197" s="2131"/>
      <c r="AP197" s="2131"/>
      <c r="AQ197" s="2131"/>
      <c r="AR197" s="2131"/>
      <c r="AS197" s="2131"/>
      <c r="AT197" s="2131"/>
      <c r="AU197" s="2131"/>
      <c r="AV197" s="2131"/>
      <c r="AW197" s="2131"/>
      <c r="AX197" s="2131"/>
      <c r="AY197" s="2131"/>
      <c r="AZ197" s="2131"/>
      <c r="BA197" s="2131"/>
      <c r="BB197" s="2131"/>
      <c r="BC197" s="2131"/>
      <c r="BD197" s="2131"/>
      <c r="BE197" s="2131"/>
      <c r="BF197" s="2131"/>
      <c r="BG197" s="2131"/>
      <c r="BH197" s="2131"/>
      <c r="BI197" s="138"/>
      <c r="BJ197" s="138"/>
      <c r="BK197" s="138"/>
      <c r="BL197" s="184"/>
      <c r="BM197" s="184"/>
      <c r="BN197" s="100"/>
      <c r="BO197" s="187"/>
      <c r="BP197" s="187"/>
      <c r="BQ197" s="187"/>
      <c r="BR197" s="187"/>
      <c r="BS197" s="187"/>
      <c r="BT197" s="187"/>
      <c r="BU197" s="187"/>
      <c r="BV197" s="187"/>
      <c r="BW197" s="187"/>
      <c r="BX197" s="187"/>
      <c r="BY197" s="144"/>
      <c r="BZ197" s="184"/>
      <c r="CA197" s="184"/>
      <c r="CB197" s="184"/>
      <c r="CC197" s="184"/>
      <c r="CD197" s="184"/>
      <c r="CE197" s="184"/>
      <c r="CF197" s="184"/>
      <c r="CG197" s="184"/>
      <c r="CH197" s="184"/>
      <c r="CI197" s="184"/>
      <c r="CJ197" s="184"/>
      <c r="CK197" s="184"/>
      <c r="CL197" s="184"/>
      <c r="CM197" s="184"/>
      <c r="CN197" s="184"/>
      <c r="CO197" s="184"/>
      <c r="CP197" s="184"/>
      <c r="CQ197" s="184"/>
      <c r="CR197" s="184"/>
      <c r="CS197" s="137"/>
      <c r="CT197" s="137"/>
      <c r="CU197" s="137"/>
      <c r="CV197" s="137"/>
      <c r="CW197" s="137"/>
      <c r="CX197" s="137"/>
      <c r="CY197" s="137"/>
      <c r="CZ197" s="137"/>
      <c r="DA197" s="137"/>
      <c r="DB197" s="137"/>
      <c r="DC197" s="137"/>
      <c r="DD197" s="137"/>
      <c r="DE197" s="137"/>
      <c r="DF197" s="53"/>
      <c r="DG197" s="53"/>
      <c r="DH197" s="53"/>
      <c r="DI197" s="53"/>
      <c r="DJ197" s="53"/>
      <c r="DK197" s="53"/>
      <c r="DL197" s="53"/>
      <c r="DM197" s="53"/>
      <c r="DN197" s="53"/>
      <c r="DO197" s="53"/>
      <c r="DP197" s="53"/>
      <c r="DQ197" s="53"/>
      <c r="DR197" s="53"/>
      <c r="DS197" s="53"/>
      <c r="DT197" s="53"/>
      <c r="DU197" s="53"/>
      <c r="DV197" s="53"/>
      <c r="DW197" s="53"/>
      <c r="DX197" s="53"/>
      <c r="DY197" s="53"/>
      <c r="DZ197" s="53"/>
      <c r="EA197" s="53"/>
      <c r="EB197" s="53"/>
      <c r="EC197" s="53"/>
      <c r="ED197" s="53"/>
      <c r="EE197" s="53"/>
      <c r="EF197" s="53"/>
      <c r="EG197" s="53"/>
      <c r="EH197" s="53"/>
      <c r="EI197" s="53"/>
      <c r="EJ197" s="53"/>
      <c r="EK197" s="53"/>
      <c r="EL197" s="53"/>
      <c r="EM197" s="53"/>
      <c r="EN197" s="53"/>
      <c r="EO197" s="53"/>
      <c r="EP197" s="53"/>
      <c r="EQ197" s="53"/>
      <c r="ER197" s="53"/>
      <c r="ES197" s="53"/>
      <c r="ET197" s="53"/>
      <c r="EU197" s="53"/>
      <c r="EV197" s="53"/>
      <c r="EW197" s="53"/>
      <c r="EX197" s="53"/>
      <c r="EY197" s="53"/>
      <c r="EZ197" s="53"/>
      <c r="FA197" s="53"/>
      <c r="FB197" s="53"/>
      <c r="FC197" s="53"/>
      <c r="FD197" s="53"/>
      <c r="FE197" s="53"/>
      <c r="FF197" s="53"/>
      <c r="FG197" s="53"/>
      <c r="FH197" s="53"/>
      <c r="FI197" s="53"/>
      <c r="FJ197" s="53"/>
      <c r="FK197" s="53"/>
      <c r="FL197" s="53"/>
      <c r="FM197" s="53"/>
      <c r="FN197" s="53"/>
      <c r="FO197" s="53"/>
      <c r="FP197" s="53"/>
      <c r="FQ197" s="53"/>
      <c r="FR197" s="53"/>
      <c r="FS197" s="53"/>
      <c r="FT197" s="53"/>
      <c r="FU197" s="53"/>
      <c r="FV197" s="53"/>
      <c r="FW197" s="53"/>
      <c r="FX197" s="53"/>
      <c r="FY197" s="53"/>
      <c r="FZ197" s="53"/>
      <c r="GA197" s="53"/>
      <c r="GB197" s="53"/>
      <c r="GC197" s="53"/>
      <c r="GD197" s="53"/>
      <c r="GE197" s="53"/>
      <c r="GF197" s="53"/>
      <c r="GG197" s="53"/>
      <c r="GH197" s="53"/>
      <c r="GI197" s="53"/>
      <c r="GJ197" s="53"/>
      <c r="GK197" s="53"/>
      <c r="GL197" s="53"/>
      <c r="GM197" s="53"/>
      <c r="GN197" s="53"/>
      <c r="GO197" s="53"/>
      <c r="GP197" s="53"/>
      <c r="GQ197" s="53"/>
      <c r="GR197" s="53"/>
      <c r="GS197" s="53"/>
    </row>
    <row r="198" spans="8:201" ht="6.75" customHeight="1" thickBot="1">
      <c r="H198" s="51"/>
      <c r="T198" s="150"/>
      <c r="U198" s="51"/>
      <c r="W198" s="185"/>
      <c r="X198" s="186"/>
      <c r="Y198" s="186"/>
      <c r="Z198" s="186"/>
      <c r="AA198" s="186"/>
      <c r="AB198" s="186"/>
      <c r="AC198" s="186"/>
      <c r="AD198" s="186"/>
      <c r="AE198" s="186"/>
      <c r="AF198" s="186"/>
      <c r="AG198" s="186"/>
      <c r="AH198" s="51"/>
      <c r="AI198" s="179"/>
      <c r="AK198" s="151"/>
      <c r="AL198" s="149"/>
      <c r="AN198" s="2157"/>
      <c r="AO198" s="2157"/>
      <c r="AP198" s="2157"/>
      <c r="AQ198" s="2157"/>
      <c r="AR198" s="2157"/>
      <c r="AS198" s="2157"/>
      <c r="AT198" s="2157"/>
      <c r="AU198" s="2157"/>
      <c r="AV198" s="2157"/>
      <c r="AW198" s="2157"/>
      <c r="AX198" s="2157"/>
      <c r="AY198" s="2157"/>
      <c r="AZ198" s="2157"/>
      <c r="BA198" s="2157"/>
      <c r="BB198" s="2157"/>
      <c r="BC198" s="2157"/>
      <c r="BD198" s="2157"/>
      <c r="BE198" s="2157"/>
      <c r="BF198" s="2157"/>
      <c r="BG198" s="2157"/>
      <c r="BH198" s="2157"/>
      <c r="BI198" s="138"/>
      <c r="BJ198" s="138"/>
      <c r="BK198" s="138"/>
      <c r="BL198" s="184"/>
      <c r="BM198" s="184"/>
      <c r="BN198" s="100"/>
      <c r="BO198" s="187"/>
      <c r="BP198" s="187"/>
      <c r="BQ198" s="187"/>
      <c r="BR198" s="187"/>
      <c r="BS198" s="187"/>
      <c r="BT198" s="187"/>
      <c r="BU198" s="187"/>
      <c r="BV198" s="187"/>
      <c r="BW198" s="187"/>
      <c r="BX198" s="187"/>
      <c r="BY198" s="144"/>
      <c r="BZ198" s="184"/>
      <c r="CA198" s="184"/>
      <c r="CB198" s="184"/>
      <c r="CC198" s="184"/>
      <c r="CD198" s="184"/>
      <c r="CE198" s="184"/>
      <c r="CF198" s="184"/>
      <c r="CG198" s="184"/>
      <c r="CH198" s="184"/>
      <c r="CI198" s="184"/>
      <c r="CJ198" s="184"/>
      <c r="CK198" s="184"/>
      <c r="CL198" s="184"/>
      <c r="CM198" s="184"/>
      <c r="CN198" s="184"/>
      <c r="CO198" s="184"/>
      <c r="CP198" s="184"/>
      <c r="CQ198" s="184"/>
      <c r="CR198" s="184"/>
      <c r="CS198" s="137"/>
      <c r="CT198" s="137"/>
      <c r="CU198" s="137"/>
      <c r="CV198" s="137"/>
      <c r="CW198" s="137"/>
      <c r="CX198" s="137"/>
      <c r="CY198" s="137"/>
      <c r="CZ198" s="137"/>
      <c r="DA198" s="137"/>
      <c r="DB198" s="137"/>
      <c r="DC198" s="137"/>
      <c r="DD198" s="137"/>
      <c r="DE198" s="137"/>
      <c r="DF198" s="53"/>
      <c r="DG198" s="53"/>
      <c r="DH198" s="53"/>
      <c r="DI198" s="53"/>
      <c r="DJ198" s="53"/>
      <c r="DK198" s="53"/>
      <c r="DL198" s="53"/>
      <c r="DM198" s="53"/>
      <c r="DN198" s="53"/>
      <c r="DO198" s="53"/>
      <c r="DP198" s="53"/>
      <c r="DQ198" s="53"/>
      <c r="DR198" s="53"/>
      <c r="DS198" s="53"/>
      <c r="DT198" s="53"/>
      <c r="DU198" s="53"/>
      <c r="DV198" s="53"/>
      <c r="DW198" s="53"/>
      <c r="DX198" s="53"/>
      <c r="DY198" s="53"/>
      <c r="DZ198" s="53"/>
      <c r="EA198" s="53"/>
      <c r="EB198" s="53"/>
      <c r="EC198" s="53"/>
      <c r="ED198" s="53"/>
      <c r="EE198" s="53"/>
      <c r="EF198" s="53"/>
      <c r="EG198" s="53"/>
      <c r="EH198" s="53"/>
      <c r="EI198" s="53"/>
      <c r="EJ198" s="53"/>
      <c r="EK198" s="53"/>
      <c r="EL198" s="53"/>
      <c r="EM198" s="53"/>
      <c r="EN198" s="53"/>
      <c r="EO198" s="53"/>
      <c r="EP198" s="53"/>
      <c r="EQ198" s="53"/>
      <c r="ER198" s="53"/>
      <c r="ES198" s="53"/>
      <c r="ET198" s="53"/>
      <c r="EU198" s="53"/>
      <c r="EV198" s="53"/>
      <c r="EW198" s="53"/>
      <c r="EX198" s="53"/>
      <c r="EY198" s="53"/>
      <c r="EZ198" s="53"/>
      <c r="FA198" s="53"/>
      <c r="FB198" s="53"/>
      <c r="FC198" s="53"/>
      <c r="FD198" s="53"/>
      <c r="FE198" s="53"/>
      <c r="FF198" s="53"/>
      <c r="FG198" s="53"/>
      <c r="FH198" s="53"/>
      <c r="FI198" s="53"/>
      <c r="FJ198" s="53"/>
      <c r="FK198" s="53"/>
      <c r="FL198" s="53"/>
      <c r="FM198" s="53"/>
      <c r="FN198" s="53"/>
      <c r="FO198" s="53"/>
      <c r="FP198" s="53"/>
      <c r="FQ198" s="53"/>
      <c r="FR198" s="53"/>
      <c r="FS198" s="53"/>
      <c r="FT198" s="53"/>
      <c r="FU198" s="53"/>
      <c r="FV198" s="53"/>
      <c r="FW198" s="53"/>
      <c r="FX198" s="53"/>
      <c r="FY198" s="53"/>
      <c r="FZ198" s="53"/>
      <c r="GA198" s="53"/>
      <c r="GB198" s="53"/>
      <c r="GC198" s="53"/>
      <c r="GD198" s="53"/>
      <c r="GE198" s="53"/>
      <c r="GF198" s="53"/>
      <c r="GG198" s="53"/>
      <c r="GH198" s="53"/>
      <c r="GI198" s="53"/>
      <c r="GJ198" s="53"/>
      <c r="GK198" s="53"/>
      <c r="GL198" s="53"/>
      <c r="GM198" s="53"/>
      <c r="GN198" s="53"/>
      <c r="GO198" s="53"/>
      <c r="GP198" s="53"/>
      <c r="GQ198" s="53"/>
      <c r="GR198" s="53"/>
      <c r="GS198" s="53"/>
    </row>
    <row r="199" spans="8:201" ht="6.75" customHeight="1" thickTop="1">
      <c r="H199" s="51"/>
      <c r="T199" s="150"/>
      <c r="U199" s="51"/>
      <c r="W199" s="185"/>
      <c r="X199" s="186"/>
      <c r="Y199" s="186"/>
      <c r="Z199" s="186"/>
      <c r="AA199" s="186"/>
      <c r="AB199" s="186"/>
      <c r="AC199" s="186"/>
      <c r="AD199" s="186"/>
      <c r="AE199" s="186"/>
      <c r="AF199" s="186"/>
      <c r="AG199" s="186"/>
      <c r="AH199" s="51"/>
      <c r="AI199" s="179"/>
      <c r="AK199" s="150"/>
      <c r="AL199" s="51"/>
      <c r="AN199" s="138"/>
      <c r="AO199" s="138"/>
      <c r="AP199" s="138"/>
      <c r="AQ199" s="138"/>
      <c r="AR199" s="138"/>
      <c r="AS199" s="138"/>
      <c r="AT199" s="138"/>
      <c r="AU199" s="138"/>
      <c r="AV199" s="138"/>
      <c r="AW199" s="138"/>
      <c r="AX199" s="137"/>
      <c r="AZ199" s="51"/>
      <c r="BA199" s="51"/>
      <c r="BB199" s="51"/>
      <c r="BD199" s="184"/>
      <c r="BE199" s="184"/>
      <c r="BF199" s="184"/>
      <c r="BG199" s="184"/>
      <c r="BH199" s="184"/>
      <c r="BI199" s="184"/>
      <c r="BJ199" s="184"/>
      <c r="BK199" s="184"/>
      <c r="BL199" s="184"/>
      <c r="BM199" s="184"/>
      <c r="BN199" s="100"/>
      <c r="BO199" s="187"/>
      <c r="BP199" s="187"/>
      <c r="BQ199" s="187"/>
      <c r="BR199" s="187"/>
      <c r="BS199" s="187"/>
      <c r="BT199" s="187"/>
      <c r="BU199" s="187"/>
      <c r="BV199" s="187"/>
      <c r="BW199" s="187"/>
      <c r="BX199" s="187"/>
      <c r="BY199" s="144"/>
      <c r="BZ199" s="184"/>
      <c r="CA199" s="184"/>
      <c r="CB199" s="184"/>
      <c r="CC199" s="184"/>
      <c r="CD199" s="184"/>
      <c r="CE199" s="184"/>
      <c r="CF199" s="184"/>
      <c r="CG199" s="184"/>
      <c r="CH199" s="184"/>
      <c r="CI199" s="184"/>
      <c r="CJ199" s="184"/>
      <c r="CK199" s="184"/>
      <c r="CL199" s="184"/>
      <c r="CM199" s="184"/>
      <c r="CN199" s="184"/>
      <c r="CO199" s="184"/>
      <c r="CP199" s="184"/>
      <c r="CQ199" s="184"/>
      <c r="CR199" s="184"/>
      <c r="CS199" s="137"/>
      <c r="CT199" s="137"/>
      <c r="CU199" s="137"/>
      <c r="CV199" s="137"/>
      <c r="CW199" s="137"/>
      <c r="CX199" s="137"/>
      <c r="CY199" s="137"/>
      <c r="CZ199" s="137"/>
      <c r="DA199" s="137"/>
      <c r="DB199" s="137"/>
      <c r="DC199" s="137"/>
      <c r="DD199" s="137"/>
      <c r="DE199" s="137"/>
      <c r="DF199" s="53"/>
      <c r="DG199" s="53"/>
      <c r="DH199" s="53"/>
      <c r="DI199" s="53"/>
      <c r="DJ199" s="53"/>
      <c r="DK199" s="53"/>
      <c r="DL199" s="53"/>
      <c r="DM199" s="53"/>
      <c r="DN199" s="53"/>
      <c r="DO199" s="53"/>
      <c r="DP199" s="53"/>
      <c r="DQ199" s="53"/>
      <c r="DR199" s="53"/>
      <c r="DS199" s="53"/>
      <c r="DT199" s="53"/>
      <c r="DU199" s="53"/>
      <c r="DV199" s="53"/>
      <c r="DW199" s="53"/>
      <c r="DX199" s="53"/>
      <c r="DY199" s="53"/>
      <c r="DZ199" s="53"/>
      <c r="EA199" s="53"/>
      <c r="EB199" s="53"/>
      <c r="EC199" s="53"/>
      <c r="ED199" s="53"/>
      <c r="EE199" s="53"/>
      <c r="EF199" s="53"/>
      <c r="EG199" s="53"/>
      <c r="EH199" s="53"/>
      <c r="EI199" s="53"/>
      <c r="EJ199" s="53"/>
      <c r="EK199" s="53"/>
      <c r="EL199" s="53"/>
      <c r="EM199" s="53"/>
      <c r="EN199" s="53"/>
      <c r="EO199" s="53"/>
      <c r="EP199" s="53"/>
      <c r="EQ199" s="53"/>
      <c r="ER199" s="53"/>
      <c r="ES199" s="53"/>
      <c r="ET199" s="53"/>
      <c r="EU199" s="53"/>
      <c r="EV199" s="53"/>
      <c r="EW199" s="53"/>
      <c r="EX199" s="53"/>
      <c r="EY199" s="53"/>
      <c r="EZ199" s="53"/>
      <c r="FA199" s="53"/>
      <c r="FB199" s="53"/>
      <c r="FC199" s="53"/>
      <c r="FD199" s="53"/>
      <c r="FE199" s="53"/>
      <c r="FF199" s="53"/>
      <c r="FG199" s="53"/>
      <c r="FH199" s="53"/>
      <c r="FI199" s="53"/>
      <c r="FJ199" s="53"/>
      <c r="FK199" s="53"/>
      <c r="FL199" s="53"/>
      <c r="FM199" s="53"/>
      <c r="FN199" s="53"/>
      <c r="FO199" s="53"/>
      <c r="FP199" s="53"/>
      <c r="FQ199" s="53"/>
      <c r="FR199" s="53"/>
      <c r="FS199" s="53"/>
      <c r="FT199" s="53"/>
      <c r="FU199" s="53"/>
      <c r="FV199" s="53"/>
      <c r="FW199" s="53"/>
      <c r="FX199" s="53"/>
      <c r="FY199" s="53"/>
      <c r="FZ199" s="53"/>
      <c r="GA199" s="53"/>
      <c r="GB199" s="53"/>
      <c r="GC199" s="53"/>
      <c r="GD199" s="53"/>
      <c r="GE199" s="53"/>
      <c r="GF199" s="53"/>
      <c r="GG199" s="53"/>
      <c r="GH199" s="53"/>
      <c r="GI199" s="53"/>
      <c r="GJ199" s="53"/>
      <c r="GK199" s="53"/>
      <c r="GL199" s="53"/>
      <c r="GM199" s="53"/>
      <c r="GN199" s="53"/>
      <c r="GO199" s="53"/>
      <c r="GP199" s="53"/>
      <c r="GQ199" s="53"/>
      <c r="GR199" s="53"/>
      <c r="GS199" s="53"/>
    </row>
    <row r="200" spans="8:201" ht="6.75" customHeight="1">
      <c r="H200" s="51"/>
      <c r="T200" s="150"/>
      <c r="U200" s="51"/>
      <c r="W200" s="185"/>
      <c r="X200" s="186"/>
      <c r="Y200" s="186"/>
      <c r="Z200" s="186"/>
      <c r="AA200" s="186"/>
      <c r="AB200" s="186"/>
      <c r="AC200" s="186"/>
      <c r="AD200" s="186"/>
      <c r="AE200" s="186"/>
      <c r="AF200" s="186"/>
      <c r="AG200" s="186"/>
      <c r="AH200" s="51"/>
      <c r="AI200" s="179"/>
      <c r="AK200" s="156"/>
      <c r="AL200" s="146"/>
      <c r="AN200" s="2131" t="s">
        <v>
496</v>
      </c>
      <c r="AO200" s="2131"/>
      <c r="AP200" s="2131"/>
      <c r="AQ200" s="2131"/>
      <c r="AR200" s="2131"/>
      <c r="AS200" s="2131"/>
      <c r="AT200" s="2131"/>
      <c r="AU200" s="2131"/>
      <c r="AV200" s="2131"/>
      <c r="AW200" s="2131"/>
      <c r="AX200" s="2131"/>
      <c r="AY200" s="2131"/>
      <c r="AZ200" s="2131"/>
      <c r="BA200" s="2131"/>
      <c r="BB200" s="2131"/>
      <c r="BC200" s="2131"/>
      <c r="BD200" s="2131"/>
      <c r="BE200" s="2131"/>
      <c r="BF200" s="2131"/>
      <c r="BG200" s="2131"/>
      <c r="BH200" s="2131"/>
      <c r="BI200" s="2131"/>
      <c r="BJ200" s="2131"/>
      <c r="BK200" s="2131"/>
      <c r="BL200" s="184"/>
      <c r="BM200" s="184"/>
      <c r="BN200" s="100"/>
      <c r="BO200" s="187"/>
      <c r="BP200" s="187"/>
      <c r="BQ200" s="187"/>
      <c r="BR200" s="187"/>
      <c r="BS200" s="187"/>
      <c r="BT200" s="187"/>
      <c r="BU200" s="187"/>
      <c r="BV200" s="187"/>
      <c r="BW200" s="187"/>
      <c r="BX200" s="187"/>
      <c r="BY200" s="144"/>
      <c r="BZ200" s="184"/>
      <c r="CA200" s="184"/>
      <c r="CB200" s="184"/>
      <c r="CC200" s="184"/>
      <c r="CD200" s="184"/>
      <c r="CE200" s="184"/>
      <c r="CF200" s="184"/>
      <c r="CG200" s="184"/>
      <c r="CH200" s="184"/>
      <c r="CI200" s="184"/>
      <c r="CJ200" s="184"/>
      <c r="CK200" s="184"/>
      <c r="CL200" s="184"/>
      <c r="CM200" s="184"/>
      <c r="CN200" s="184"/>
      <c r="CO200" s="184"/>
      <c r="CP200" s="184"/>
      <c r="CQ200" s="184"/>
      <c r="CR200" s="184"/>
      <c r="CS200" s="137"/>
      <c r="CT200" s="137"/>
      <c r="CU200" s="137"/>
      <c r="CV200" s="137"/>
      <c r="CW200" s="137"/>
      <c r="CX200" s="137"/>
      <c r="CY200" s="137"/>
      <c r="CZ200" s="137"/>
      <c r="DA200" s="137"/>
      <c r="DB200" s="137"/>
      <c r="DC200" s="137"/>
      <c r="DD200" s="137"/>
      <c r="DE200" s="137"/>
      <c r="DF200" s="53"/>
      <c r="DG200" s="53"/>
      <c r="DH200" s="53"/>
      <c r="DI200" s="53"/>
      <c r="DJ200" s="53"/>
      <c r="DK200" s="53"/>
      <c r="DL200" s="53"/>
      <c r="DM200" s="53"/>
      <c r="DN200" s="53"/>
      <c r="DO200" s="53"/>
      <c r="DP200" s="53"/>
      <c r="DQ200" s="53"/>
      <c r="DR200" s="53"/>
      <c r="DS200" s="53"/>
      <c r="DT200" s="53"/>
      <c r="DU200" s="53"/>
      <c r="DV200" s="53"/>
      <c r="DW200" s="53"/>
      <c r="DX200" s="53"/>
    </row>
    <row r="201" spans="8:201" ht="6.75" customHeight="1" thickBot="1">
      <c r="H201" s="51"/>
      <c r="T201" s="150"/>
      <c r="U201" s="51"/>
      <c r="W201" s="185"/>
      <c r="X201" s="186"/>
      <c r="Y201" s="186"/>
      <c r="Z201" s="186"/>
      <c r="AA201" s="186"/>
      <c r="AB201" s="186"/>
      <c r="AC201" s="186"/>
      <c r="AD201" s="186"/>
      <c r="AE201" s="186"/>
      <c r="AF201" s="186"/>
      <c r="AG201" s="186"/>
      <c r="AH201" s="51"/>
      <c r="AI201" s="179"/>
      <c r="AK201" s="150"/>
      <c r="AL201" s="51"/>
      <c r="AN201" s="2157"/>
      <c r="AO201" s="2157"/>
      <c r="AP201" s="2157"/>
      <c r="AQ201" s="2157"/>
      <c r="AR201" s="2157"/>
      <c r="AS201" s="2157"/>
      <c r="AT201" s="2157"/>
      <c r="AU201" s="2157"/>
      <c r="AV201" s="2157"/>
      <c r="AW201" s="2157"/>
      <c r="AX201" s="2157"/>
      <c r="AY201" s="2157"/>
      <c r="AZ201" s="2157"/>
      <c r="BA201" s="2157"/>
      <c r="BB201" s="2157"/>
      <c r="BC201" s="2157"/>
      <c r="BD201" s="2157"/>
      <c r="BE201" s="2157"/>
      <c r="BF201" s="2157"/>
      <c r="BG201" s="2157"/>
      <c r="BH201" s="2157"/>
      <c r="BI201" s="2157"/>
      <c r="BJ201" s="2157"/>
      <c r="BK201" s="2157"/>
      <c r="BL201" s="184"/>
      <c r="BM201" s="184"/>
      <c r="BN201" s="100"/>
      <c r="BO201" s="187"/>
      <c r="BP201" s="187"/>
      <c r="BQ201" s="187"/>
      <c r="BR201" s="187"/>
      <c r="BS201" s="187"/>
      <c r="BT201" s="187"/>
      <c r="BU201" s="187"/>
      <c r="BV201" s="187"/>
      <c r="BW201" s="187"/>
      <c r="BX201" s="187"/>
      <c r="BY201" s="144"/>
      <c r="BZ201" s="184"/>
      <c r="CA201" s="184"/>
      <c r="CB201" s="184"/>
      <c r="CC201" s="184"/>
      <c r="CD201" s="184"/>
      <c r="CE201" s="184"/>
      <c r="CF201" s="184"/>
      <c r="CG201" s="184"/>
      <c r="CH201" s="184"/>
      <c r="CI201" s="184"/>
      <c r="CJ201" s="184"/>
      <c r="CK201" s="184"/>
      <c r="CL201" s="184"/>
      <c r="CM201" s="184"/>
      <c r="CN201" s="184"/>
      <c r="CO201" s="184"/>
      <c r="CP201" s="184"/>
      <c r="CQ201" s="184"/>
      <c r="CR201" s="184"/>
      <c r="CS201" s="137"/>
      <c r="CT201" s="137"/>
      <c r="CU201" s="137"/>
      <c r="CV201" s="137"/>
      <c r="CW201" s="137"/>
      <c r="CX201" s="137"/>
      <c r="CY201" s="137"/>
      <c r="CZ201" s="137"/>
      <c r="DA201" s="137"/>
      <c r="DB201" s="137"/>
      <c r="DC201" s="137"/>
      <c r="DD201" s="137"/>
      <c r="DE201" s="137"/>
      <c r="DO201" s="52"/>
      <c r="DP201" s="52"/>
      <c r="DQ201" s="52"/>
      <c r="DR201" s="52"/>
      <c r="DS201" s="52"/>
      <c r="DT201" s="52"/>
      <c r="DU201" s="53"/>
      <c r="DV201" s="53"/>
      <c r="DW201" s="53"/>
      <c r="DX201" s="53"/>
      <c r="DY201" s="53"/>
      <c r="DZ201" s="53"/>
      <c r="EA201" s="53"/>
      <c r="EB201" s="53"/>
      <c r="EC201" s="53"/>
      <c r="ED201" s="53"/>
      <c r="EE201" s="53"/>
      <c r="EF201" s="53"/>
      <c r="EG201" s="53"/>
      <c r="EH201" s="53"/>
      <c r="EI201" s="53"/>
      <c r="EJ201" s="53"/>
      <c r="EK201" s="53"/>
      <c r="EL201" s="53"/>
      <c r="EM201" s="53"/>
      <c r="EN201" s="53"/>
      <c r="EO201" s="53"/>
      <c r="EP201" s="53"/>
    </row>
    <row r="202" spans="8:201" ht="6.75" customHeight="1" thickTop="1">
      <c r="H202" s="51"/>
      <c r="T202" s="150"/>
      <c r="U202" s="51"/>
      <c r="W202" s="186"/>
      <c r="X202" s="186"/>
      <c r="Y202" s="186"/>
      <c r="Z202" s="186"/>
      <c r="AA202" s="186"/>
      <c r="AB202" s="186"/>
      <c r="AC202" s="186"/>
      <c r="AD202" s="186"/>
      <c r="AE202" s="186"/>
      <c r="AF202" s="186"/>
      <c r="AG202" s="186"/>
      <c r="AH202" s="51"/>
      <c r="AI202" s="179"/>
      <c r="AK202" s="150"/>
      <c r="AL202" s="51"/>
      <c r="BD202" s="144"/>
      <c r="BE202" s="144"/>
      <c r="BF202" s="144"/>
      <c r="BG202" s="144"/>
      <c r="BH202" s="144"/>
      <c r="BI202" s="144"/>
      <c r="BJ202" s="144"/>
      <c r="BK202" s="144"/>
      <c r="BL202" s="144"/>
      <c r="BM202" s="144"/>
      <c r="BN202" s="100"/>
      <c r="BO202" s="100"/>
      <c r="BP202" s="100"/>
      <c r="BQ202" s="100"/>
      <c r="BR202" s="100"/>
      <c r="BS202" s="100"/>
      <c r="BT202" s="100"/>
      <c r="BU202" s="100"/>
      <c r="BV202" s="100"/>
      <c r="BW202" s="100"/>
      <c r="BX202" s="100"/>
      <c r="BY202" s="144"/>
      <c r="BZ202" s="144"/>
      <c r="CA202" s="144"/>
      <c r="CB202" s="144"/>
      <c r="CC202" s="144"/>
      <c r="CD202" s="144"/>
      <c r="CE202" s="144"/>
      <c r="CF202" s="144"/>
      <c r="CG202" s="144"/>
      <c r="CH202" s="144"/>
      <c r="CI202" s="144"/>
      <c r="CJ202" s="144"/>
      <c r="DO202" s="52"/>
      <c r="DP202" s="52"/>
      <c r="DQ202" s="52"/>
      <c r="DR202" s="52"/>
      <c r="DS202" s="52"/>
      <c r="DT202" s="52"/>
      <c r="DU202" s="53"/>
      <c r="DV202" s="53"/>
      <c r="DW202" s="53"/>
      <c r="DX202" s="53"/>
      <c r="DY202" s="53"/>
      <c r="DZ202" s="53"/>
      <c r="EA202" s="53"/>
      <c r="EB202" s="53"/>
      <c r="EC202" s="53"/>
      <c r="ED202" s="53"/>
      <c r="EE202" s="53"/>
      <c r="EF202" s="53"/>
      <c r="EG202" s="53"/>
      <c r="EH202" s="53"/>
      <c r="EI202" s="53"/>
      <c r="EJ202" s="53"/>
      <c r="EK202" s="53"/>
      <c r="EL202" s="53"/>
      <c r="EM202" s="53"/>
      <c r="EN202" s="53"/>
      <c r="EO202" s="53"/>
      <c r="EP202" s="53"/>
    </row>
    <row r="203" spans="8:201" ht="6.75" customHeight="1">
      <c r="H203" s="51"/>
      <c r="T203" s="150"/>
      <c r="U203" s="51"/>
      <c r="W203" s="186"/>
      <c r="X203" s="186"/>
      <c r="Y203" s="186"/>
      <c r="Z203" s="186"/>
      <c r="AA203" s="186"/>
      <c r="AB203" s="186"/>
      <c r="AC203" s="186"/>
      <c r="AD203" s="186"/>
      <c r="AE203" s="186"/>
      <c r="AF203" s="186"/>
      <c r="AG203" s="186"/>
      <c r="AH203" s="51"/>
      <c r="AI203" s="179"/>
      <c r="AK203" s="150"/>
      <c r="AL203" s="51"/>
      <c r="BA203" s="51"/>
      <c r="BB203" s="51"/>
      <c r="BD203" s="2146" t="s">
        <v>
342</v>
      </c>
      <c r="BE203" s="2146"/>
      <c r="BF203" s="2146"/>
      <c r="BG203" s="2146"/>
      <c r="BH203" s="2146"/>
      <c r="BI203" s="2146"/>
      <c r="BJ203" s="2146"/>
      <c r="BK203" s="2146"/>
      <c r="BL203" s="2146"/>
      <c r="BM203" s="2146"/>
      <c r="BN203" s="2146"/>
      <c r="BO203" s="2146"/>
      <c r="BP203" s="2146"/>
      <c r="BQ203" s="144"/>
      <c r="BR203" s="2146" t="s">
        <v>
344</v>
      </c>
      <c r="BS203" s="2146"/>
      <c r="BT203" s="2146"/>
      <c r="BU203" s="2146"/>
      <c r="BV203" s="2146"/>
      <c r="BW203" s="2146"/>
      <c r="BX203" s="2146"/>
      <c r="BY203" s="2146"/>
      <c r="BZ203" s="2146"/>
      <c r="CA203" s="2146"/>
      <c r="CB203" s="2146"/>
      <c r="CC203" s="2146"/>
      <c r="CD203" s="2146"/>
      <c r="CE203" s="2146"/>
      <c r="CF203" s="2146"/>
      <c r="CG203" s="2146"/>
      <c r="CH203" s="2146"/>
      <c r="CI203" s="2146"/>
      <c r="CJ203" s="2146"/>
      <c r="CK203" s="2146"/>
      <c r="CL203" s="2146"/>
      <c r="CM203" s="2146"/>
      <c r="CN203" s="2146"/>
      <c r="CO203" s="2146"/>
      <c r="CP203" s="2146"/>
      <c r="CQ203" s="2146"/>
      <c r="CR203" s="2146"/>
      <c r="CS203" s="2146"/>
      <c r="DC203" s="137"/>
      <c r="DD203" s="137"/>
      <c r="DE203" s="137"/>
      <c r="DO203" s="52"/>
      <c r="DP203" s="52"/>
      <c r="DQ203" s="52"/>
      <c r="DR203" s="52"/>
      <c r="DS203" s="52"/>
      <c r="DT203" s="52"/>
      <c r="DU203" s="53"/>
      <c r="DV203" s="53"/>
      <c r="DW203" s="53"/>
      <c r="DX203" s="53"/>
      <c r="DY203" s="53"/>
      <c r="DZ203" s="53"/>
      <c r="EA203" s="53"/>
      <c r="EB203" s="53"/>
      <c r="EC203" s="53"/>
      <c r="ED203" s="53"/>
      <c r="EE203" s="53"/>
      <c r="EF203" s="53"/>
      <c r="EG203" s="53"/>
      <c r="EH203" s="53"/>
      <c r="EI203" s="53"/>
      <c r="EJ203" s="53"/>
      <c r="EK203" s="53"/>
      <c r="EL203" s="53"/>
      <c r="EM203" s="53"/>
      <c r="EN203" s="53"/>
      <c r="EO203" s="53"/>
      <c r="EP203" s="53"/>
    </row>
    <row r="204" spans="8:201" ht="6.75" customHeight="1">
      <c r="H204" s="51"/>
      <c r="T204" s="150"/>
      <c r="U204" s="51"/>
      <c r="W204" s="186"/>
      <c r="X204" s="186"/>
      <c r="Y204" s="186"/>
      <c r="Z204" s="186"/>
      <c r="AA204" s="186"/>
      <c r="AB204" s="186"/>
      <c r="AC204" s="186"/>
      <c r="AD204" s="186"/>
      <c r="AE204" s="186"/>
      <c r="AF204" s="186"/>
      <c r="AG204" s="186"/>
      <c r="AH204" s="51"/>
      <c r="AI204" s="179"/>
      <c r="AK204" s="156"/>
      <c r="AL204" s="146"/>
      <c r="AN204" s="2124" t="s">
        <v>
343</v>
      </c>
      <c r="AO204" s="2124"/>
      <c r="AP204" s="2124"/>
      <c r="AQ204" s="2124"/>
      <c r="AR204" s="2124"/>
      <c r="AS204" s="2124"/>
      <c r="AT204" s="2124"/>
      <c r="AU204" s="2124"/>
      <c r="AV204" s="2124"/>
      <c r="AW204" s="2124"/>
      <c r="AX204" s="2124"/>
      <c r="AY204" s="2124"/>
      <c r="AZ204" s="2124"/>
      <c r="BA204" s="146"/>
      <c r="BB204" s="146"/>
      <c r="BD204" s="2146"/>
      <c r="BE204" s="2146"/>
      <c r="BF204" s="2146"/>
      <c r="BG204" s="2146"/>
      <c r="BH204" s="2146"/>
      <c r="BI204" s="2146"/>
      <c r="BJ204" s="2146"/>
      <c r="BK204" s="2146"/>
      <c r="BL204" s="2146"/>
      <c r="BM204" s="2146"/>
      <c r="BN204" s="2146"/>
      <c r="BO204" s="2146"/>
      <c r="BP204" s="2146"/>
      <c r="BQ204" s="144"/>
      <c r="BR204" s="2146"/>
      <c r="BS204" s="2146"/>
      <c r="BT204" s="2146"/>
      <c r="BU204" s="2146"/>
      <c r="BV204" s="2146"/>
      <c r="BW204" s="2146"/>
      <c r="BX204" s="2146"/>
      <c r="BY204" s="2146"/>
      <c r="BZ204" s="2146"/>
      <c r="CA204" s="2146"/>
      <c r="CB204" s="2146"/>
      <c r="CC204" s="2146"/>
      <c r="CD204" s="2146"/>
      <c r="CE204" s="2146"/>
      <c r="CF204" s="2146"/>
      <c r="CG204" s="2146"/>
      <c r="CH204" s="2146"/>
      <c r="CI204" s="2146"/>
      <c r="CJ204" s="2146"/>
      <c r="CK204" s="2146"/>
      <c r="CL204" s="2146"/>
      <c r="CM204" s="2146"/>
      <c r="CN204" s="2146"/>
      <c r="CO204" s="2146"/>
      <c r="CP204" s="2146"/>
      <c r="CQ204" s="2146"/>
      <c r="CR204" s="2146"/>
      <c r="CS204" s="2146"/>
      <c r="DC204" s="137"/>
      <c r="DD204" s="137"/>
      <c r="DE204" s="137"/>
      <c r="DO204" s="52"/>
      <c r="DP204" s="52"/>
      <c r="DQ204" s="52"/>
      <c r="DR204" s="52"/>
      <c r="DS204" s="52"/>
      <c r="DT204" s="52"/>
      <c r="DU204" s="53"/>
      <c r="DV204" s="53"/>
      <c r="DW204" s="53"/>
      <c r="DX204" s="53"/>
      <c r="DY204" s="53"/>
      <c r="DZ204" s="53"/>
      <c r="EA204" s="53"/>
      <c r="EB204" s="53"/>
      <c r="EC204" s="53"/>
      <c r="ED204" s="53"/>
      <c r="EE204" s="53"/>
      <c r="EF204" s="53"/>
      <c r="EG204" s="53"/>
      <c r="EH204" s="53"/>
      <c r="EI204" s="53"/>
      <c r="EJ204" s="53"/>
      <c r="EK204" s="53"/>
      <c r="EL204" s="53"/>
      <c r="EM204" s="53"/>
      <c r="EN204" s="53"/>
      <c r="EO204" s="53"/>
      <c r="EP204" s="53"/>
    </row>
    <row r="205" spans="8:201" ht="6.75" customHeight="1" thickBot="1">
      <c r="H205" s="51"/>
      <c r="T205" s="150"/>
      <c r="U205" s="51"/>
      <c r="W205" s="186"/>
      <c r="X205" s="186"/>
      <c r="Y205" s="186"/>
      <c r="Z205" s="186"/>
      <c r="AA205" s="186"/>
      <c r="AB205" s="186"/>
      <c r="AC205" s="186"/>
      <c r="AD205" s="186"/>
      <c r="AE205" s="186"/>
      <c r="AF205" s="186"/>
      <c r="AG205" s="186"/>
      <c r="AH205" s="51"/>
      <c r="AI205" s="179"/>
      <c r="AK205" s="150"/>
      <c r="AL205" s="51"/>
      <c r="AN205" s="2150"/>
      <c r="AO205" s="2150"/>
      <c r="AP205" s="2150"/>
      <c r="AQ205" s="2150"/>
      <c r="AR205" s="2150"/>
      <c r="AS205" s="2150"/>
      <c r="AT205" s="2150"/>
      <c r="AU205" s="2150"/>
      <c r="AV205" s="2150"/>
      <c r="AW205" s="2150"/>
      <c r="AX205" s="2150"/>
      <c r="AY205" s="2150"/>
      <c r="AZ205" s="2150"/>
      <c r="BD205" s="2151"/>
      <c r="BE205" s="2151"/>
      <c r="BF205" s="2151"/>
      <c r="BG205" s="2151"/>
      <c r="BH205" s="2151"/>
      <c r="BI205" s="2151"/>
      <c r="BJ205" s="2151"/>
      <c r="BK205" s="2151"/>
      <c r="BL205" s="2151"/>
      <c r="BM205" s="2151"/>
      <c r="BN205" s="2151"/>
      <c r="BO205" s="2151"/>
      <c r="BP205" s="2151"/>
      <c r="BQ205" s="144"/>
      <c r="BR205" s="2151"/>
      <c r="BS205" s="2151"/>
      <c r="BT205" s="2151"/>
      <c r="BU205" s="2151"/>
      <c r="BV205" s="2151"/>
      <c r="BW205" s="2151"/>
      <c r="BX205" s="2151"/>
      <c r="BY205" s="2151"/>
      <c r="BZ205" s="2151"/>
      <c r="CA205" s="2151"/>
      <c r="CB205" s="2151"/>
      <c r="CC205" s="2151"/>
      <c r="CD205" s="2151"/>
      <c r="CE205" s="2151"/>
      <c r="CF205" s="2151"/>
      <c r="CG205" s="2151"/>
      <c r="CH205" s="2151"/>
      <c r="CI205" s="2151"/>
      <c r="CJ205" s="2151"/>
      <c r="CK205" s="2151"/>
      <c r="CL205" s="2151"/>
      <c r="CM205" s="2151"/>
      <c r="CN205" s="2151"/>
      <c r="CO205" s="2151"/>
      <c r="CP205" s="2151"/>
      <c r="CQ205" s="2151"/>
      <c r="CR205" s="2151"/>
      <c r="CS205" s="2151"/>
      <c r="DO205" s="52"/>
      <c r="DP205" s="52"/>
      <c r="DQ205" s="52"/>
      <c r="DR205" s="52"/>
      <c r="DS205" s="52"/>
      <c r="DT205" s="52"/>
      <c r="DU205" s="52"/>
      <c r="DV205" s="52"/>
      <c r="DW205" s="52"/>
      <c r="DX205" s="53"/>
      <c r="DY205" s="53"/>
      <c r="DZ205" s="53"/>
      <c r="EA205" s="53"/>
      <c r="EB205" s="53"/>
      <c r="EC205" s="53"/>
      <c r="ED205" s="53"/>
      <c r="EE205" s="53"/>
      <c r="EF205" s="53"/>
      <c r="EG205" s="53"/>
      <c r="EH205" s="53"/>
      <c r="EI205" s="53"/>
      <c r="EJ205" s="53"/>
      <c r="EK205" s="53"/>
      <c r="EL205" s="53"/>
      <c r="EM205" s="53"/>
      <c r="EN205" s="53"/>
      <c r="EO205" s="53"/>
      <c r="EP205" s="53"/>
      <c r="EQ205" s="53"/>
      <c r="ER205" s="53"/>
      <c r="ES205" s="53"/>
      <c r="ET205" s="53"/>
      <c r="EU205" s="53"/>
      <c r="EV205" s="53"/>
      <c r="EW205" s="53"/>
      <c r="EX205" s="53"/>
      <c r="EY205" s="53"/>
      <c r="EZ205" s="53"/>
      <c r="FA205" s="53"/>
      <c r="FB205" s="53"/>
      <c r="FC205" s="53"/>
      <c r="FD205" s="53"/>
      <c r="FE205" s="53"/>
      <c r="FF205" s="53"/>
      <c r="FG205" s="53"/>
      <c r="FH205" s="53"/>
      <c r="FI205" s="53"/>
      <c r="FJ205" s="53"/>
      <c r="FK205" s="53"/>
      <c r="FL205" s="53"/>
      <c r="FM205" s="53"/>
      <c r="FN205" s="53"/>
      <c r="FO205" s="53"/>
      <c r="FP205" s="53"/>
      <c r="FQ205" s="53"/>
      <c r="FR205" s="53"/>
      <c r="FS205" s="53"/>
      <c r="FT205" s="53"/>
    </row>
    <row r="206" spans="8:201" ht="6.75" customHeight="1" thickTop="1">
      <c r="H206" s="51"/>
      <c r="T206" s="150"/>
      <c r="U206" s="51"/>
      <c r="W206" s="188"/>
      <c r="X206" s="188"/>
      <c r="Y206" s="188"/>
      <c r="Z206" s="188"/>
      <c r="AA206" s="188"/>
      <c r="AB206" s="188"/>
      <c r="AC206" s="188"/>
      <c r="AD206" s="188"/>
      <c r="AE206" s="188"/>
      <c r="AF206" s="188"/>
      <c r="AG206" s="188"/>
      <c r="AH206" s="51"/>
      <c r="AI206" s="179"/>
      <c r="AK206" s="150"/>
      <c r="AL206" s="51"/>
      <c r="BA206" s="51"/>
      <c r="BB206" s="51"/>
      <c r="BD206" s="182"/>
      <c r="BE206" s="182"/>
      <c r="BF206" s="182"/>
      <c r="BG206" s="182"/>
      <c r="BH206" s="182"/>
      <c r="BI206" s="182"/>
      <c r="BJ206" s="182"/>
      <c r="BK206" s="182"/>
      <c r="BL206" s="182"/>
      <c r="BM206" s="182"/>
      <c r="BN206" s="182"/>
      <c r="BO206" s="182"/>
      <c r="BP206" s="182"/>
      <c r="BQ206" s="144"/>
      <c r="BR206" s="182"/>
      <c r="BS206" s="182"/>
      <c r="BT206" s="182"/>
      <c r="BU206" s="182"/>
      <c r="BV206" s="182"/>
      <c r="BW206" s="182"/>
      <c r="BX206" s="182"/>
      <c r="BY206" s="182"/>
      <c r="BZ206" s="182"/>
      <c r="CA206" s="182"/>
      <c r="CB206" s="182"/>
      <c r="CC206" s="182"/>
      <c r="CD206" s="182"/>
      <c r="CE206" s="182"/>
      <c r="CF206" s="182"/>
      <c r="CG206" s="182"/>
      <c r="CH206" s="182"/>
      <c r="CI206" s="182"/>
      <c r="CJ206" s="182"/>
      <c r="CK206" s="182"/>
      <c r="CL206" s="182"/>
      <c r="CM206" s="182"/>
      <c r="CN206" s="182"/>
      <c r="CO206" s="182"/>
      <c r="CP206" s="182"/>
      <c r="CQ206" s="182"/>
      <c r="CR206" s="182"/>
      <c r="CS206" s="182"/>
      <c r="DF206" s="53"/>
      <c r="DG206" s="53"/>
      <c r="DH206" s="53"/>
      <c r="DI206" s="53"/>
      <c r="DJ206" s="53"/>
      <c r="DK206" s="53"/>
      <c r="DL206" s="53"/>
      <c r="DM206" s="53"/>
      <c r="DN206" s="53"/>
      <c r="DO206" s="53"/>
      <c r="DP206" s="53"/>
      <c r="DQ206" s="53"/>
      <c r="DR206" s="53"/>
      <c r="DS206" s="53"/>
      <c r="DT206" s="53"/>
      <c r="DU206" s="53"/>
      <c r="DV206" s="53"/>
      <c r="DW206" s="53"/>
      <c r="DX206" s="53"/>
      <c r="DY206" s="53"/>
      <c r="DZ206" s="53"/>
      <c r="EA206" s="53"/>
      <c r="EB206" s="53"/>
      <c r="EC206" s="53"/>
      <c r="ED206" s="53"/>
      <c r="EE206" s="53"/>
      <c r="EF206" s="53"/>
      <c r="EG206" s="53"/>
      <c r="EH206" s="53"/>
      <c r="EI206" s="53"/>
      <c r="EJ206" s="53"/>
      <c r="EK206" s="53"/>
      <c r="EL206" s="53"/>
      <c r="EM206" s="53"/>
      <c r="EN206" s="53"/>
      <c r="EO206" s="53"/>
      <c r="EP206" s="53"/>
      <c r="EQ206" s="53"/>
      <c r="ER206" s="53"/>
      <c r="ES206" s="53"/>
      <c r="ET206" s="53"/>
      <c r="EU206" s="53"/>
      <c r="EV206" s="53"/>
      <c r="EW206" s="53"/>
      <c r="EX206" s="53"/>
      <c r="EY206" s="53"/>
      <c r="EZ206" s="53"/>
      <c r="FA206" s="53"/>
      <c r="FB206" s="53"/>
      <c r="FC206" s="53"/>
      <c r="FD206" s="53"/>
      <c r="FE206" s="53"/>
      <c r="FF206" s="53"/>
      <c r="FG206" s="53"/>
      <c r="FH206" s="53"/>
      <c r="FI206" s="53"/>
      <c r="FJ206" s="53"/>
      <c r="FK206" s="53"/>
    </row>
    <row r="207" spans="8:201" ht="6.75" customHeight="1">
      <c r="H207" s="51"/>
      <c r="T207" s="150"/>
      <c r="U207" s="51"/>
      <c r="AG207" s="51"/>
      <c r="AH207" s="51"/>
      <c r="AI207" s="179"/>
      <c r="AK207" s="150"/>
      <c r="AL207" s="51"/>
      <c r="BD207" s="2146" t="s">
        <v>
342</v>
      </c>
      <c r="BE207" s="2146"/>
      <c r="BF207" s="2146"/>
      <c r="BG207" s="2146"/>
      <c r="BH207" s="2146"/>
      <c r="BI207" s="2146"/>
      <c r="BJ207" s="2146"/>
      <c r="BK207" s="2146"/>
      <c r="BL207" s="2146"/>
      <c r="BM207" s="2146"/>
      <c r="BN207" s="2146"/>
      <c r="BO207" s="2146"/>
      <c r="BP207" s="2146"/>
      <c r="BQ207" s="144"/>
      <c r="BR207" s="2146" t="s">
        <v>
341</v>
      </c>
      <c r="BS207" s="2146"/>
      <c r="BT207" s="2146"/>
      <c r="BU207" s="2146"/>
      <c r="BV207" s="2146"/>
      <c r="BW207" s="2146"/>
      <c r="BX207" s="2146"/>
      <c r="BY207" s="2146"/>
      <c r="BZ207" s="2146"/>
      <c r="CA207" s="2146"/>
      <c r="CB207" s="2146"/>
      <c r="CC207" s="2146"/>
      <c r="CD207" s="2146"/>
      <c r="CE207" s="2146"/>
      <c r="CF207" s="2146"/>
      <c r="CG207" s="2146"/>
      <c r="CH207" s="2146"/>
      <c r="CI207" s="2146"/>
      <c r="CJ207" s="2146"/>
      <c r="CK207" s="2146"/>
      <c r="CL207" s="2146"/>
      <c r="CM207" s="2146"/>
      <c r="CN207" s="2146"/>
      <c r="CO207" s="2146"/>
      <c r="CP207" s="2146"/>
      <c r="CQ207" s="2146"/>
      <c r="CR207" s="144"/>
      <c r="CS207" s="144"/>
      <c r="DE207" s="137"/>
      <c r="DF207" s="53"/>
      <c r="DG207" s="53"/>
      <c r="DH207" s="53"/>
      <c r="DI207" s="53"/>
      <c r="DJ207" s="53"/>
      <c r="DK207" s="53"/>
      <c r="DL207" s="53"/>
      <c r="DM207" s="53"/>
      <c r="DN207" s="53"/>
      <c r="DO207" s="53"/>
      <c r="DP207" s="53"/>
      <c r="DQ207" s="53"/>
      <c r="DR207" s="53"/>
      <c r="DS207" s="53"/>
      <c r="DT207" s="53"/>
      <c r="DU207" s="53"/>
      <c r="DV207" s="53"/>
      <c r="DW207" s="53"/>
      <c r="DX207" s="53"/>
      <c r="DY207" s="53"/>
      <c r="DZ207" s="53"/>
      <c r="EA207" s="53"/>
      <c r="EB207" s="53"/>
      <c r="EC207" s="53"/>
      <c r="ED207" s="53"/>
      <c r="EE207" s="53"/>
      <c r="EF207" s="53"/>
      <c r="EG207" s="53"/>
      <c r="EH207" s="53"/>
      <c r="EI207" s="53"/>
      <c r="EJ207" s="53"/>
      <c r="EK207" s="53"/>
      <c r="EL207" s="53"/>
      <c r="EM207" s="53"/>
      <c r="EN207" s="53"/>
      <c r="EO207" s="53"/>
      <c r="EP207" s="53"/>
      <c r="EQ207" s="53"/>
      <c r="ER207" s="53"/>
      <c r="ES207" s="53"/>
      <c r="ET207" s="53"/>
      <c r="EU207" s="53"/>
      <c r="EV207" s="53"/>
      <c r="EW207" s="53"/>
      <c r="EX207" s="53"/>
      <c r="EY207" s="53"/>
      <c r="EZ207" s="53"/>
      <c r="FA207" s="53"/>
      <c r="FB207" s="53"/>
      <c r="FC207" s="53"/>
      <c r="FD207" s="53"/>
      <c r="FE207" s="53"/>
      <c r="FF207" s="53"/>
      <c r="FG207" s="53"/>
      <c r="FH207" s="53"/>
      <c r="FI207" s="53"/>
      <c r="FJ207" s="53"/>
      <c r="FK207" s="53"/>
    </row>
    <row r="208" spans="8:201" ht="6.75" customHeight="1">
      <c r="H208" s="51"/>
      <c r="T208" s="150"/>
      <c r="U208" s="51"/>
      <c r="AG208" s="51"/>
      <c r="AH208" s="51"/>
      <c r="AI208" s="179"/>
      <c r="AK208" s="156"/>
      <c r="AL208" s="146"/>
      <c r="AN208" s="2124" t="s">
        <v>
340</v>
      </c>
      <c r="AO208" s="2124"/>
      <c r="AP208" s="2124"/>
      <c r="AQ208" s="2124"/>
      <c r="AR208" s="2124"/>
      <c r="AS208" s="2124"/>
      <c r="AT208" s="2124"/>
      <c r="AU208" s="2124"/>
      <c r="AV208" s="2124"/>
      <c r="AW208" s="2124"/>
      <c r="AX208" s="2124"/>
      <c r="AY208" s="2124"/>
      <c r="AZ208" s="2124"/>
      <c r="BA208" s="51"/>
      <c r="BB208" s="51"/>
      <c r="BD208" s="2146"/>
      <c r="BE208" s="2146"/>
      <c r="BF208" s="2146"/>
      <c r="BG208" s="2146"/>
      <c r="BH208" s="2146"/>
      <c r="BI208" s="2146"/>
      <c r="BJ208" s="2146"/>
      <c r="BK208" s="2146"/>
      <c r="BL208" s="2146"/>
      <c r="BM208" s="2146"/>
      <c r="BN208" s="2146"/>
      <c r="BO208" s="2146"/>
      <c r="BP208" s="2146"/>
      <c r="BQ208" s="144"/>
      <c r="BR208" s="2146"/>
      <c r="BS208" s="2146"/>
      <c r="BT208" s="2146"/>
      <c r="BU208" s="2146"/>
      <c r="BV208" s="2146"/>
      <c r="BW208" s="2146"/>
      <c r="BX208" s="2146"/>
      <c r="BY208" s="2146"/>
      <c r="BZ208" s="2146"/>
      <c r="CA208" s="2146"/>
      <c r="CB208" s="2146"/>
      <c r="CC208" s="2146"/>
      <c r="CD208" s="2146"/>
      <c r="CE208" s="2146"/>
      <c r="CF208" s="2146"/>
      <c r="CG208" s="2146"/>
      <c r="CH208" s="2146"/>
      <c r="CI208" s="2146"/>
      <c r="CJ208" s="2146"/>
      <c r="CK208" s="2146"/>
      <c r="CL208" s="2146"/>
      <c r="CM208" s="2146"/>
      <c r="CN208" s="2146"/>
      <c r="CO208" s="2146"/>
      <c r="CP208" s="2146"/>
      <c r="CQ208" s="2146"/>
      <c r="CR208" s="144"/>
      <c r="CS208" s="144"/>
      <c r="CT208" s="51"/>
      <c r="CU208" s="51"/>
      <c r="DE208" s="137"/>
      <c r="DO208" s="52"/>
      <c r="DP208" s="52"/>
      <c r="DQ208" s="52"/>
      <c r="DR208" s="52"/>
      <c r="DS208" s="52"/>
      <c r="DT208" s="52"/>
      <c r="DU208" s="52"/>
      <c r="DV208" s="52"/>
      <c r="DW208" s="52"/>
      <c r="DX208" s="53"/>
      <c r="DY208" s="53"/>
      <c r="DZ208" s="53"/>
      <c r="EA208" s="53"/>
      <c r="EB208" s="53"/>
      <c r="EC208" s="53"/>
      <c r="ED208" s="53"/>
      <c r="EE208" s="53"/>
      <c r="EF208" s="53"/>
      <c r="EG208" s="53"/>
      <c r="EH208" s="53"/>
      <c r="EI208" s="53"/>
      <c r="EJ208" s="53"/>
      <c r="EK208" s="53"/>
      <c r="EL208" s="53"/>
      <c r="EM208" s="53"/>
      <c r="EN208" s="53"/>
      <c r="EO208" s="53"/>
      <c r="EP208" s="53"/>
      <c r="EQ208" s="53"/>
      <c r="ER208" s="53"/>
      <c r="ES208" s="53"/>
      <c r="ET208" s="53"/>
      <c r="EU208" s="53"/>
      <c r="EV208" s="53"/>
      <c r="EW208" s="53"/>
      <c r="EX208" s="53"/>
      <c r="EY208" s="53"/>
      <c r="EZ208" s="53"/>
      <c r="FA208" s="53"/>
      <c r="FB208" s="53"/>
      <c r="FC208" s="53"/>
      <c r="FD208" s="53"/>
      <c r="FE208" s="53"/>
      <c r="FF208" s="53"/>
      <c r="FG208" s="53"/>
      <c r="FH208" s="53"/>
      <c r="FI208" s="53"/>
      <c r="FJ208" s="53"/>
      <c r="FK208" s="53"/>
      <c r="FL208" s="53"/>
      <c r="FM208" s="53"/>
      <c r="FN208" s="53"/>
      <c r="FO208" s="53"/>
      <c r="FP208" s="53"/>
      <c r="FQ208" s="53"/>
      <c r="FR208" s="53"/>
      <c r="FS208" s="53"/>
      <c r="FT208" s="53"/>
    </row>
    <row r="209" spans="8:195" ht="6.75" customHeight="1" thickBot="1">
      <c r="H209" s="51"/>
      <c r="T209" s="150"/>
      <c r="U209" s="51"/>
      <c r="AG209" s="51"/>
      <c r="AH209" s="51"/>
      <c r="AI209" s="179"/>
      <c r="AK209" s="149"/>
      <c r="AL209" s="149"/>
      <c r="AN209" s="2150"/>
      <c r="AO209" s="2150"/>
      <c r="AP209" s="2150"/>
      <c r="AQ209" s="2150"/>
      <c r="AR209" s="2150"/>
      <c r="AS209" s="2150"/>
      <c r="AT209" s="2150"/>
      <c r="AU209" s="2150"/>
      <c r="AV209" s="2150"/>
      <c r="AW209" s="2150"/>
      <c r="AX209" s="2150"/>
      <c r="AY209" s="2150"/>
      <c r="AZ209" s="2150"/>
      <c r="BA209" s="149"/>
      <c r="BB209" s="149"/>
      <c r="BD209" s="2151"/>
      <c r="BE209" s="2151"/>
      <c r="BF209" s="2151"/>
      <c r="BG209" s="2151"/>
      <c r="BH209" s="2151"/>
      <c r="BI209" s="2151"/>
      <c r="BJ209" s="2151"/>
      <c r="BK209" s="2151"/>
      <c r="BL209" s="2151"/>
      <c r="BM209" s="2151"/>
      <c r="BN209" s="2151"/>
      <c r="BO209" s="2151"/>
      <c r="BP209" s="2151"/>
      <c r="BQ209" s="144"/>
      <c r="BR209" s="2151"/>
      <c r="BS209" s="2151"/>
      <c r="BT209" s="2151"/>
      <c r="BU209" s="2151"/>
      <c r="BV209" s="2151"/>
      <c r="BW209" s="2151"/>
      <c r="BX209" s="2151"/>
      <c r="BY209" s="2151"/>
      <c r="BZ209" s="2151"/>
      <c r="CA209" s="2151"/>
      <c r="CB209" s="2151"/>
      <c r="CC209" s="2151"/>
      <c r="CD209" s="2151"/>
      <c r="CE209" s="2151"/>
      <c r="CF209" s="2151"/>
      <c r="CG209" s="2151"/>
      <c r="CH209" s="2151"/>
      <c r="CI209" s="2151"/>
      <c r="CJ209" s="2151"/>
      <c r="CK209" s="2151"/>
      <c r="CL209" s="2151"/>
      <c r="CM209" s="2151"/>
      <c r="CN209" s="2151"/>
      <c r="CO209" s="2151"/>
      <c r="CP209" s="2151"/>
      <c r="CQ209" s="2151"/>
      <c r="DE209" s="137"/>
      <c r="DF209" s="53"/>
      <c r="DG209" s="53"/>
      <c r="DH209" s="53"/>
      <c r="DI209" s="53"/>
      <c r="DJ209" s="53"/>
      <c r="DK209" s="53"/>
      <c r="DL209" s="53"/>
      <c r="DM209" s="53"/>
      <c r="DN209" s="53"/>
      <c r="DO209" s="53"/>
      <c r="DP209" s="53"/>
      <c r="DQ209" s="53"/>
      <c r="DR209" s="53"/>
      <c r="DS209" s="53"/>
      <c r="DT209" s="53"/>
      <c r="DU209" s="53"/>
      <c r="DV209" s="53"/>
      <c r="DW209" s="53"/>
      <c r="DX209" s="53"/>
      <c r="DY209" s="53"/>
      <c r="DZ209" s="53"/>
      <c r="EA209" s="53"/>
      <c r="EB209" s="53"/>
      <c r="EC209" s="53"/>
      <c r="ED209" s="53"/>
      <c r="EE209" s="53"/>
      <c r="EF209" s="53"/>
      <c r="EG209" s="53"/>
      <c r="EH209" s="53"/>
      <c r="EI209" s="53"/>
      <c r="EJ209" s="53"/>
      <c r="EK209" s="53"/>
      <c r="EL209" s="53"/>
      <c r="EM209" s="53"/>
      <c r="EN209" s="53"/>
      <c r="EO209" s="53"/>
      <c r="EP209" s="53"/>
      <c r="EQ209" s="53"/>
      <c r="ER209" s="53"/>
      <c r="ES209" s="53"/>
      <c r="ET209" s="53"/>
      <c r="EU209" s="53"/>
      <c r="EV209" s="53"/>
      <c r="EW209" s="53"/>
      <c r="EX209" s="53"/>
      <c r="EY209" s="53"/>
      <c r="EZ209" s="53"/>
      <c r="FA209" s="53"/>
      <c r="FB209" s="53"/>
      <c r="FC209" s="53"/>
      <c r="FD209" s="53"/>
      <c r="FE209" s="53"/>
      <c r="FF209" s="53"/>
      <c r="FG209" s="53"/>
      <c r="FH209" s="53"/>
      <c r="FI209" s="53"/>
      <c r="FJ209" s="53"/>
      <c r="FK209" s="53"/>
    </row>
    <row r="210" spans="8:195" ht="6.75" customHeight="1" thickTop="1">
      <c r="H210" s="51"/>
      <c r="T210" s="150"/>
      <c r="U210" s="51"/>
      <c r="AG210" s="51"/>
      <c r="AH210" s="51"/>
      <c r="AI210" s="179"/>
      <c r="DF210" s="52"/>
      <c r="DG210" s="52"/>
      <c r="DH210" s="52"/>
      <c r="DI210" s="52"/>
      <c r="DJ210" s="52"/>
      <c r="DK210" s="52"/>
      <c r="DL210" s="52"/>
      <c r="DM210" s="52"/>
      <c r="DN210" s="52"/>
      <c r="DO210" s="52"/>
      <c r="DP210" s="52"/>
      <c r="DQ210" s="52"/>
      <c r="DR210" s="52"/>
      <c r="DS210" s="52"/>
      <c r="DT210" s="52"/>
      <c r="DU210" s="52"/>
      <c r="DV210" s="52"/>
      <c r="DW210" s="52"/>
      <c r="DX210" s="53"/>
      <c r="DY210" s="53"/>
      <c r="DZ210" s="53"/>
      <c r="EA210" s="53"/>
      <c r="EB210" s="53"/>
      <c r="EC210" s="53"/>
      <c r="ED210" s="53"/>
      <c r="EE210" s="53"/>
      <c r="EF210" s="53"/>
      <c r="EG210" s="53"/>
      <c r="EH210" s="53"/>
      <c r="EI210" s="53"/>
      <c r="EJ210" s="53"/>
      <c r="EK210" s="53"/>
      <c r="EL210" s="53"/>
      <c r="EM210" s="53"/>
      <c r="EN210" s="53"/>
      <c r="EO210" s="53"/>
      <c r="EP210" s="53"/>
      <c r="EQ210" s="53"/>
      <c r="ER210" s="53"/>
      <c r="ES210" s="53"/>
      <c r="ET210" s="53"/>
      <c r="EU210" s="53"/>
      <c r="EV210" s="53"/>
      <c r="EW210" s="53"/>
      <c r="EX210" s="53"/>
      <c r="EY210" s="53"/>
      <c r="EZ210" s="53"/>
      <c r="FA210" s="53"/>
      <c r="FB210" s="53"/>
      <c r="FC210" s="53"/>
      <c r="FD210" s="53"/>
      <c r="FE210" s="53"/>
      <c r="FF210" s="53"/>
      <c r="FG210" s="53"/>
      <c r="FH210" s="53"/>
      <c r="FI210" s="53"/>
      <c r="FJ210" s="53"/>
      <c r="FK210" s="53"/>
      <c r="FL210" s="53"/>
      <c r="FM210" s="53"/>
      <c r="FN210" s="53"/>
      <c r="FO210" s="53"/>
      <c r="FP210" s="53"/>
      <c r="FQ210" s="53"/>
      <c r="FR210" s="53"/>
      <c r="FS210" s="53"/>
      <c r="FT210" s="53"/>
    </row>
    <row r="211" spans="8:195" ht="6.75" customHeight="1">
      <c r="H211" s="51"/>
      <c r="T211" s="156"/>
      <c r="U211" s="146"/>
      <c r="W211" s="2121" t="s">
        <v>
339</v>
      </c>
      <c r="X211" s="2121"/>
      <c r="Y211" s="2121"/>
      <c r="Z211" s="2121"/>
      <c r="AA211" s="2121"/>
      <c r="AB211" s="2121"/>
      <c r="AC211" s="2121"/>
      <c r="AD211" s="2121"/>
      <c r="AE211" s="2121"/>
      <c r="AF211" s="2121"/>
      <c r="AG211" s="2121"/>
      <c r="AH211" s="137"/>
      <c r="AI211" s="60"/>
      <c r="AJ211" s="146"/>
      <c r="AK211" s="146"/>
      <c r="AL211" s="146"/>
      <c r="AN211" s="2121" t="s">
        <v>
233</v>
      </c>
      <c r="AO211" s="2121"/>
      <c r="AP211" s="2121"/>
      <c r="AQ211" s="2121"/>
      <c r="AR211" s="2121"/>
      <c r="AS211" s="2121"/>
      <c r="AT211" s="2121"/>
      <c r="AU211" s="55"/>
      <c r="AV211" s="55"/>
      <c r="AW211" s="146"/>
      <c r="AX211" s="146"/>
      <c r="AY211" s="146"/>
      <c r="AZ211" s="51"/>
      <c r="BA211" s="51"/>
      <c r="BB211" s="51"/>
      <c r="BD211" s="2121" t="s">
        <v>
338</v>
      </c>
      <c r="BE211" s="2121"/>
      <c r="BF211" s="2121"/>
      <c r="BG211" s="2121"/>
      <c r="BH211" s="2121"/>
      <c r="BI211" s="2121"/>
      <c r="BJ211" s="2121"/>
      <c r="BK211" s="2121"/>
      <c r="BL211" s="2121"/>
      <c r="BM211" s="2121"/>
      <c r="BN211" s="2121"/>
      <c r="BO211" s="2121"/>
      <c r="BP211" s="2121"/>
      <c r="BQ211" s="2121"/>
      <c r="BR211" s="2121"/>
      <c r="BS211" s="2121"/>
      <c r="BT211" s="2121"/>
      <c r="BU211" s="2121"/>
      <c r="BV211" s="2121"/>
      <c r="BW211" s="2121"/>
      <c r="BX211" s="2121"/>
      <c r="BY211" s="2121"/>
      <c r="BZ211" s="2121"/>
      <c r="CA211" s="2121"/>
      <c r="CB211" s="2121"/>
      <c r="CC211" s="2121"/>
      <c r="CD211" s="2121"/>
      <c r="CE211" s="2121"/>
      <c r="CF211" s="2121"/>
      <c r="CG211" s="2121"/>
      <c r="CH211" s="2121"/>
      <c r="CI211" s="2121"/>
      <c r="CJ211" s="2121"/>
      <c r="CK211" s="2121"/>
      <c r="CL211" s="2121"/>
      <c r="CM211" s="2121"/>
      <c r="CN211" s="2121"/>
      <c r="CO211" s="2121"/>
      <c r="CP211" s="2121"/>
      <c r="CQ211" s="2121"/>
      <c r="CR211" s="2121"/>
      <c r="CS211" s="2121"/>
      <c r="CT211" s="2121"/>
      <c r="CU211" s="2121"/>
      <c r="CV211" s="2121"/>
      <c r="CW211" s="2121"/>
      <c r="CX211" s="2121"/>
      <c r="CY211" s="2121"/>
      <c r="CZ211" s="2121"/>
      <c r="DA211" s="2121"/>
      <c r="DB211" s="2121"/>
      <c r="DC211" s="137"/>
      <c r="DD211" s="137"/>
      <c r="DE211" s="137"/>
      <c r="DF211" s="52"/>
      <c r="DG211" s="52"/>
      <c r="DH211" s="52"/>
      <c r="DI211" s="52"/>
      <c r="DJ211" s="52"/>
      <c r="DK211" s="52"/>
      <c r="DL211" s="52"/>
      <c r="DM211" s="52"/>
      <c r="DN211" s="52"/>
      <c r="DO211" s="52"/>
      <c r="DP211" s="52"/>
      <c r="DQ211" s="52"/>
      <c r="DR211" s="52"/>
      <c r="DS211" s="52"/>
      <c r="DT211" s="52"/>
      <c r="DU211" s="52"/>
      <c r="DV211" s="52"/>
      <c r="DW211" s="52"/>
      <c r="DX211" s="53"/>
      <c r="DY211" s="53"/>
      <c r="DZ211" s="53"/>
      <c r="EA211" s="53"/>
      <c r="EB211" s="53"/>
      <c r="EC211" s="53"/>
      <c r="ED211" s="53"/>
      <c r="EE211" s="53"/>
      <c r="EF211" s="53"/>
      <c r="EG211" s="53"/>
      <c r="EH211" s="53"/>
      <c r="EI211" s="53"/>
      <c r="EJ211" s="53"/>
      <c r="EK211" s="53"/>
      <c r="EL211" s="53"/>
      <c r="EM211" s="53"/>
      <c r="EN211" s="53"/>
      <c r="EO211" s="53"/>
      <c r="EP211" s="53"/>
      <c r="EQ211" s="53"/>
      <c r="ER211" s="53"/>
      <c r="ES211" s="53"/>
      <c r="ET211" s="53"/>
      <c r="EU211" s="53"/>
      <c r="EV211" s="53"/>
      <c r="EW211" s="53"/>
      <c r="EX211" s="53"/>
      <c r="EY211" s="53"/>
      <c r="EZ211" s="53"/>
      <c r="FA211" s="53"/>
      <c r="FB211" s="53"/>
      <c r="FC211" s="53"/>
      <c r="FD211" s="53"/>
      <c r="FE211" s="53"/>
      <c r="FF211" s="53"/>
      <c r="FG211" s="53"/>
      <c r="FH211" s="53"/>
      <c r="FI211" s="53"/>
      <c r="FJ211" s="53"/>
      <c r="FK211" s="53"/>
      <c r="FL211" s="53"/>
      <c r="FM211" s="53"/>
      <c r="FN211" s="53"/>
      <c r="FO211" s="53"/>
      <c r="FP211" s="53"/>
      <c r="FQ211" s="53"/>
      <c r="FR211" s="53"/>
      <c r="FS211" s="53"/>
      <c r="FT211" s="53"/>
    </row>
    <row r="212" spans="8:195" ht="6.75" customHeight="1">
      <c r="H212" s="51"/>
      <c r="T212" s="152"/>
      <c r="U212" s="54"/>
      <c r="W212" s="2121"/>
      <c r="X212" s="2121"/>
      <c r="Y212" s="2121"/>
      <c r="Z212" s="2121"/>
      <c r="AA212" s="2121"/>
      <c r="AB212" s="2121"/>
      <c r="AC212" s="2121"/>
      <c r="AD212" s="2121"/>
      <c r="AE212" s="2121"/>
      <c r="AF212" s="2121"/>
      <c r="AG212" s="2121"/>
      <c r="AH212" s="54"/>
      <c r="AI212" s="59"/>
      <c r="AK212" s="151"/>
      <c r="AL212" s="51"/>
      <c r="AN212" s="2121"/>
      <c r="AO212" s="2121"/>
      <c r="AP212" s="2121"/>
      <c r="AQ212" s="2121"/>
      <c r="AR212" s="2121"/>
      <c r="AS212" s="2121"/>
      <c r="AT212" s="2121"/>
      <c r="AU212" s="137"/>
      <c r="AV212" s="137"/>
      <c r="AZ212" s="149"/>
      <c r="BA212" s="149"/>
      <c r="BB212" s="149"/>
      <c r="BD212" s="2121"/>
      <c r="BE212" s="2121"/>
      <c r="BF212" s="2121"/>
      <c r="BG212" s="2121"/>
      <c r="BH212" s="2121"/>
      <c r="BI212" s="2121"/>
      <c r="BJ212" s="2121"/>
      <c r="BK212" s="2121"/>
      <c r="BL212" s="2121"/>
      <c r="BM212" s="2121"/>
      <c r="BN212" s="2121"/>
      <c r="BO212" s="2121"/>
      <c r="BP212" s="2121"/>
      <c r="BQ212" s="2121"/>
      <c r="BR212" s="2121"/>
      <c r="BS212" s="2121"/>
      <c r="BT212" s="2121"/>
      <c r="BU212" s="2121"/>
      <c r="BV212" s="2121"/>
      <c r="BW212" s="2121"/>
      <c r="BX212" s="2121"/>
      <c r="BY212" s="2121"/>
      <c r="BZ212" s="2121"/>
      <c r="CA212" s="2121"/>
      <c r="CB212" s="2121"/>
      <c r="CC212" s="2121"/>
      <c r="CD212" s="2121"/>
      <c r="CE212" s="2121"/>
      <c r="CF212" s="2121"/>
      <c r="CG212" s="2121"/>
      <c r="CH212" s="2121"/>
      <c r="CI212" s="2121"/>
      <c r="CJ212" s="2121"/>
      <c r="CK212" s="2121"/>
      <c r="CL212" s="2121"/>
      <c r="CM212" s="2121"/>
      <c r="CN212" s="2121"/>
      <c r="CO212" s="2121"/>
      <c r="CP212" s="2121"/>
      <c r="CQ212" s="2121"/>
      <c r="CR212" s="2121"/>
      <c r="CS212" s="2121"/>
      <c r="CT212" s="2121"/>
      <c r="CU212" s="2121"/>
      <c r="CV212" s="2121"/>
      <c r="CW212" s="2121"/>
      <c r="CX212" s="2121"/>
      <c r="CY212" s="2121"/>
      <c r="CZ212" s="2121"/>
      <c r="DA212" s="2121"/>
      <c r="DB212" s="2121"/>
      <c r="DC212" s="137"/>
      <c r="DD212" s="137"/>
      <c r="DE212" s="137"/>
      <c r="DF212" s="52"/>
      <c r="DG212" s="52"/>
      <c r="DH212" s="52"/>
      <c r="DI212" s="52"/>
      <c r="DJ212" s="52"/>
      <c r="DK212" s="52"/>
      <c r="DL212" s="52"/>
      <c r="DM212" s="52"/>
      <c r="DN212" s="52"/>
      <c r="DO212" s="52"/>
      <c r="DP212" s="52"/>
      <c r="DQ212" s="52"/>
      <c r="DR212" s="52"/>
      <c r="DS212" s="52"/>
      <c r="DT212" s="52"/>
      <c r="DU212" s="52"/>
      <c r="DV212" s="52"/>
      <c r="DW212" s="52"/>
      <c r="DX212" s="53"/>
      <c r="DY212" s="53"/>
      <c r="DZ212" s="53"/>
      <c r="EA212" s="53"/>
      <c r="EB212" s="53"/>
      <c r="EC212" s="53"/>
      <c r="ED212" s="53"/>
      <c r="EE212" s="53"/>
      <c r="EF212" s="53"/>
      <c r="EG212" s="53"/>
      <c r="EH212" s="53"/>
      <c r="EI212" s="53"/>
      <c r="EJ212" s="53"/>
      <c r="EK212" s="53"/>
      <c r="EL212" s="53"/>
      <c r="EM212" s="53"/>
      <c r="EN212" s="53"/>
      <c r="EO212" s="53"/>
      <c r="EP212" s="53"/>
      <c r="EQ212" s="53"/>
      <c r="ER212" s="53"/>
      <c r="ES212" s="53"/>
      <c r="ET212" s="53"/>
      <c r="EU212" s="53"/>
      <c r="EV212" s="53"/>
      <c r="EW212" s="53"/>
      <c r="EX212" s="53"/>
      <c r="EY212" s="53"/>
      <c r="EZ212" s="53"/>
      <c r="FA212" s="53"/>
      <c r="FB212" s="53"/>
      <c r="FC212" s="53"/>
      <c r="FD212" s="53"/>
      <c r="FE212" s="53"/>
      <c r="FF212" s="53"/>
      <c r="FG212" s="53"/>
      <c r="FH212" s="53"/>
      <c r="FI212" s="53"/>
      <c r="FJ212" s="53"/>
      <c r="FK212" s="53"/>
      <c r="FL212" s="53"/>
      <c r="FM212" s="53"/>
      <c r="FN212" s="53"/>
      <c r="FO212" s="53"/>
      <c r="FP212" s="53"/>
      <c r="FQ212" s="53"/>
      <c r="FR212" s="53"/>
      <c r="FS212" s="53"/>
      <c r="FT212" s="53"/>
    </row>
    <row r="213" spans="8:195" ht="6.75" customHeight="1">
      <c r="H213" s="51"/>
      <c r="T213" s="155"/>
      <c r="U213" s="138"/>
      <c r="W213" s="137"/>
      <c r="X213" s="137"/>
      <c r="Y213" s="137"/>
      <c r="Z213" s="137"/>
      <c r="AA213" s="137"/>
      <c r="AB213" s="137"/>
      <c r="AC213" s="137"/>
      <c r="AD213" s="137"/>
      <c r="AE213" s="137"/>
      <c r="AF213" s="137"/>
      <c r="AG213" s="137"/>
      <c r="AH213" s="138"/>
      <c r="AI213" s="59"/>
      <c r="AK213" s="150"/>
      <c r="AL213" s="51"/>
      <c r="AN213" s="137"/>
      <c r="AO213" s="137"/>
      <c r="AP213" s="137"/>
      <c r="AQ213" s="137"/>
      <c r="AR213" s="137"/>
      <c r="AS213" s="137"/>
      <c r="AT213" s="137"/>
      <c r="AU213" s="137"/>
      <c r="AV213" s="137"/>
      <c r="AZ213" s="51"/>
      <c r="BA213" s="51"/>
      <c r="BB213" s="51"/>
      <c r="BD213" s="2121" t="s">
        <v>
497</v>
      </c>
      <c r="BE213" s="2121"/>
      <c r="BF213" s="2121"/>
      <c r="BG213" s="2121"/>
      <c r="BH213" s="2121"/>
      <c r="BI213" s="2121"/>
      <c r="BJ213" s="2121"/>
      <c r="BK213" s="2121"/>
      <c r="BL213" s="2121"/>
      <c r="BM213" s="2121"/>
      <c r="BN213" s="2121"/>
      <c r="BO213" s="2121"/>
      <c r="BP213" s="2121"/>
      <c r="BQ213" s="2121"/>
      <c r="BR213" s="2121"/>
      <c r="BS213" s="2121"/>
      <c r="BT213" s="2121"/>
      <c r="BU213" s="2121"/>
      <c r="BV213" s="2121"/>
      <c r="BW213" s="2121"/>
      <c r="BX213" s="2121"/>
      <c r="BY213" s="2121"/>
      <c r="BZ213" s="2121"/>
      <c r="CA213" s="2121"/>
      <c r="CB213" s="2121"/>
      <c r="CC213" s="2121"/>
      <c r="CD213" s="2121"/>
      <c r="CE213" s="2121"/>
      <c r="CF213" s="2121"/>
      <c r="CG213" s="2121"/>
      <c r="CH213" s="2121"/>
      <c r="CI213" s="2121"/>
      <c r="CJ213" s="2121"/>
      <c r="CK213" s="2121"/>
      <c r="CL213" s="2121"/>
      <c r="CM213" s="2121"/>
      <c r="CN213" s="2121"/>
      <c r="CO213" s="2121"/>
      <c r="CP213" s="2121"/>
      <c r="CQ213" s="2121"/>
      <c r="CR213" s="2121"/>
      <c r="CS213" s="2121"/>
      <c r="CT213" s="2121"/>
      <c r="CU213" s="2121"/>
      <c r="CV213" s="2121"/>
      <c r="CW213" s="2121"/>
      <c r="CX213" s="2121"/>
      <c r="CY213" s="2121"/>
      <c r="CZ213" s="2121"/>
      <c r="DA213" s="2121"/>
      <c r="DB213" s="2121"/>
      <c r="DC213" s="137"/>
      <c r="DD213" s="137"/>
      <c r="DE213" s="137"/>
      <c r="DF213" s="52"/>
      <c r="DG213" s="52"/>
      <c r="DH213" s="52"/>
      <c r="DI213" s="52"/>
      <c r="DJ213" s="52"/>
      <c r="DK213" s="52"/>
      <c r="DL213" s="52"/>
      <c r="DM213" s="52"/>
      <c r="DN213" s="52"/>
      <c r="DO213" s="52"/>
      <c r="DP213" s="52"/>
      <c r="DQ213" s="52"/>
      <c r="DR213" s="52"/>
      <c r="DS213" s="52"/>
      <c r="DT213" s="52"/>
      <c r="DU213" s="52"/>
      <c r="DV213" s="52"/>
      <c r="DW213" s="52"/>
      <c r="DX213" s="53"/>
      <c r="DY213" s="53"/>
      <c r="DZ213" s="53"/>
      <c r="EA213" s="53"/>
      <c r="EB213" s="53"/>
      <c r="EC213" s="53"/>
      <c r="ED213" s="53"/>
      <c r="EE213" s="53"/>
      <c r="EF213" s="53"/>
      <c r="EG213" s="53"/>
      <c r="EH213" s="53"/>
      <c r="EI213" s="53"/>
      <c r="EJ213" s="53"/>
      <c r="EK213" s="53"/>
      <c r="EL213" s="53"/>
      <c r="EM213" s="53"/>
      <c r="EN213" s="53"/>
      <c r="EO213" s="53"/>
      <c r="EP213" s="53"/>
      <c r="EQ213" s="53"/>
      <c r="ER213" s="53"/>
      <c r="ES213" s="53"/>
      <c r="ET213" s="53"/>
      <c r="EU213" s="53"/>
      <c r="EV213" s="53"/>
      <c r="EW213" s="53"/>
      <c r="EX213" s="53"/>
      <c r="EY213" s="53"/>
      <c r="EZ213" s="53"/>
      <c r="FA213" s="53"/>
      <c r="FB213" s="53"/>
      <c r="FC213" s="53"/>
      <c r="FD213" s="53"/>
      <c r="FE213" s="53"/>
      <c r="FF213" s="53"/>
      <c r="FG213" s="53"/>
      <c r="FH213" s="53"/>
      <c r="FI213" s="53"/>
      <c r="FJ213" s="53"/>
      <c r="FK213" s="53"/>
      <c r="FL213" s="53"/>
      <c r="FM213" s="53"/>
      <c r="FN213" s="53"/>
      <c r="FO213" s="53"/>
      <c r="FP213" s="53"/>
      <c r="FQ213" s="53"/>
      <c r="FR213" s="53"/>
      <c r="FS213" s="53"/>
      <c r="FT213" s="53"/>
    </row>
    <row r="214" spans="8:195" ht="6.75" customHeight="1">
      <c r="H214" s="51"/>
      <c r="T214" s="155"/>
      <c r="U214" s="138"/>
      <c r="W214" s="137"/>
      <c r="X214" s="137"/>
      <c r="Y214" s="137"/>
      <c r="Z214" s="137"/>
      <c r="AA214" s="137"/>
      <c r="AB214" s="137"/>
      <c r="AC214" s="137"/>
      <c r="AD214" s="137"/>
      <c r="AE214" s="137"/>
      <c r="AF214" s="137"/>
      <c r="AG214" s="137"/>
      <c r="AH214" s="138"/>
      <c r="AI214" s="59"/>
      <c r="AK214" s="150"/>
      <c r="AL214" s="51"/>
      <c r="AN214" s="137"/>
      <c r="AO214" s="137"/>
      <c r="AP214" s="137"/>
      <c r="AQ214" s="137"/>
      <c r="AR214" s="137"/>
      <c r="AS214" s="137"/>
      <c r="AT214" s="137"/>
      <c r="AU214" s="137"/>
      <c r="AV214" s="137"/>
      <c r="AZ214" s="51"/>
      <c r="BA214" s="51"/>
      <c r="BB214" s="51"/>
      <c r="BD214" s="2121"/>
      <c r="BE214" s="2121"/>
      <c r="BF214" s="2121"/>
      <c r="BG214" s="2121"/>
      <c r="BH214" s="2121"/>
      <c r="BI214" s="2121"/>
      <c r="BJ214" s="2121"/>
      <c r="BK214" s="2121"/>
      <c r="BL214" s="2121"/>
      <c r="BM214" s="2121"/>
      <c r="BN214" s="2121"/>
      <c r="BO214" s="2121"/>
      <c r="BP214" s="2121"/>
      <c r="BQ214" s="2121"/>
      <c r="BR214" s="2121"/>
      <c r="BS214" s="2121"/>
      <c r="BT214" s="2121"/>
      <c r="BU214" s="2121"/>
      <c r="BV214" s="2121"/>
      <c r="BW214" s="2121"/>
      <c r="BX214" s="2121"/>
      <c r="BY214" s="2121"/>
      <c r="BZ214" s="2121"/>
      <c r="CA214" s="2121"/>
      <c r="CB214" s="2121"/>
      <c r="CC214" s="2121"/>
      <c r="CD214" s="2121"/>
      <c r="CE214" s="2121"/>
      <c r="CF214" s="2121"/>
      <c r="CG214" s="2121"/>
      <c r="CH214" s="2121"/>
      <c r="CI214" s="2121"/>
      <c r="CJ214" s="2121"/>
      <c r="CK214" s="2121"/>
      <c r="CL214" s="2121"/>
      <c r="CM214" s="2121"/>
      <c r="CN214" s="2121"/>
      <c r="CO214" s="2121"/>
      <c r="CP214" s="2121"/>
      <c r="CQ214" s="2121"/>
      <c r="CR214" s="2121"/>
      <c r="CS214" s="2121"/>
      <c r="CT214" s="2121"/>
      <c r="CU214" s="2121"/>
      <c r="CV214" s="2121"/>
      <c r="CW214" s="2121"/>
      <c r="CX214" s="2121"/>
      <c r="CY214" s="2121"/>
      <c r="CZ214" s="2121"/>
      <c r="DA214" s="2121"/>
      <c r="DB214" s="2121"/>
      <c r="DC214" s="137"/>
      <c r="DD214" s="137"/>
      <c r="DE214" s="137"/>
      <c r="DF214" s="52"/>
      <c r="DG214" s="52"/>
      <c r="DH214" s="52"/>
      <c r="DI214" s="52"/>
      <c r="DJ214" s="52"/>
      <c r="DK214" s="52"/>
      <c r="DL214" s="52"/>
      <c r="DM214" s="52"/>
      <c r="DN214" s="52"/>
      <c r="DO214" s="52"/>
      <c r="DP214" s="52"/>
      <c r="DQ214" s="52"/>
      <c r="DR214" s="52"/>
      <c r="DS214" s="52"/>
      <c r="DT214" s="52"/>
      <c r="DU214" s="52"/>
      <c r="DV214" s="52"/>
      <c r="DW214" s="52"/>
      <c r="DX214" s="53"/>
      <c r="DY214" s="53"/>
      <c r="DZ214" s="53"/>
      <c r="EA214" s="53"/>
      <c r="EB214" s="53"/>
      <c r="EC214" s="53"/>
      <c r="ED214" s="53"/>
      <c r="EE214" s="53"/>
      <c r="EF214" s="53"/>
      <c r="EG214" s="53"/>
      <c r="EH214" s="53"/>
      <c r="EI214" s="53"/>
      <c r="EJ214" s="53"/>
      <c r="EK214" s="53"/>
      <c r="EL214" s="53"/>
      <c r="EM214" s="53"/>
      <c r="EN214" s="53"/>
      <c r="EO214" s="53"/>
      <c r="EP214" s="53"/>
      <c r="EQ214" s="53"/>
      <c r="ER214" s="53"/>
      <c r="ES214" s="53"/>
      <c r="ET214" s="53"/>
      <c r="EU214" s="53"/>
      <c r="EV214" s="53"/>
      <c r="EW214" s="53"/>
      <c r="EX214" s="53"/>
      <c r="EY214" s="53"/>
      <c r="EZ214" s="53"/>
      <c r="FA214" s="53"/>
      <c r="FB214" s="53"/>
      <c r="FC214" s="53"/>
      <c r="FD214" s="53"/>
      <c r="FE214" s="53"/>
      <c r="FF214" s="53"/>
      <c r="FG214" s="53"/>
      <c r="FH214" s="53"/>
      <c r="FI214" s="53"/>
      <c r="FJ214" s="53"/>
      <c r="FK214" s="53"/>
      <c r="FL214" s="53"/>
      <c r="FM214" s="53"/>
      <c r="FN214" s="53"/>
      <c r="FO214" s="53"/>
      <c r="FP214" s="53"/>
      <c r="FQ214" s="53"/>
      <c r="FR214" s="53"/>
      <c r="FS214" s="53"/>
      <c r="FT214" s="53"/>
    </row>
    <row r="215" spans="8:195" ht="6.75" customHeight="1">
      <c r="H215" s="51"/>
      <c r="T215" s="155"/>
      <c r="U215" s="138"/>
      <c r="W215" s="137"/>
      <c r="X215" s="137"/>
      <c r="Y215" s="137"/>
      <c r="Z215" s="137"/>
      <c r="AA215" s="137"/>
      <c r="AB215" s="137"/>
      <c r="AC215" s="137"/>
      <c r="AD215" s="137"/>
      <c r="AE215" s="137"/>
      <c r="AF215" s="137"/>
      <c r="AG215" s="137"/>
      <c r="AH215" s="138"/>
      <c r="AI215" s="59"/>
      <c r="AK215" s="150"/>
      <c r="AL215" s="51"/>
      <c r="AN215" s="137"/>
      <c r="AO215" s="137"/>
      <c r="AP215" s="137"/>
      <c r="AQ215" s="137"/>
      <c r="AR215" s="137"/>
      <c r="AS215" s="137"/>
      <c r="AT215" s="137"/>
      <c r="AU215" s="137"/>
      <c r="AV215" s="137"/>
      <c r="AZ215" s="51"/>
      <c r="BA215" s="51"/>
      <c r="BB215" s="51"/>
      <c r="BD215" s="137"/>
      <c r="BE215" s="137"/>
      <c r="BF215" s="137"/>
      <c r="BG215" s="137"/>
      <c r="BH215" s="137"/>
      <c r="BI215" s="137"/>
      <c r="BJ215" s="137"/>
      <c r="BK215" s="137"/>
      <c r="BL215" s="137"/>
      <c r="BM215" s="137"/>
      <c r="BN215" s="137"/>
      <c r="BO215" s="137"/>
      <c r="BP215" s="137"/>
      <c r="BQ215" s="137"/>
      <c r="BR215" s="137"/>
      <c r="BS215" s="137"/>
      <c r="BT215" s="137"/>
      <c r="BU215" s="137"/>
      <c r="BV215" s="137"/>
      <c r="BW215" s="137"/>
      <c r="BX215" s="137"/>
      <c r="BY215" s="137"/>
      <c r="BZ215" s="137"/>
      <c r="CA215" s="137"/>
      <c r="CB215" s="137"/>
      <c r="CC215" s="137"/>
      <c r="CD215" s="137"/>
      <c r="CE215" s="137"/>
      <c r="CF215" s="137"/>
      <c r="CG215" s="137"/>
      <c r="CH215" s="137"/>
      <c r="CI215" s="137"/>
      <c r="CJ215" s="137"/>
      <c r="CK215" s="137"/>
      <c r="CL215" s="137"/>
      <c r="CM215" s="137"/>
      <c r="CN215" s="137"/>
      <c r="CO215" s="137"/>
      <c r="CP215" s="137"/>
      <c r="CQ215" s="137"/>
      <c r="CR215" s="137"/>
      <c r="CS215" s="137"/>
      <c r="CT215" s="137"/>
      <c r="CU215" s="137"/>
      <c r="CV215" s="137"/>
      <c r="CW215" s="137"/>
      <c r="CX215" s="137"/>
      <c r="CY215" s="137"/>
      <c r="CZ215" s="137"/>
      <c r="DA215" s="137"/>
      <c r="DB215" s="137"/>
      <c r="DC215" s="137"/>
      <c r="DD215" s="137"/>
      <c r="DE215" s="137"/>
      <c r="DF215" s="52"/>
      <c r="DG215" s="52"/>
      <c r="DH215" s="52"/>
      <c r="DI215" s="52"/>
      <c r="DJ215" s="52"/>
      <c r="DK215" s="52"/>
      <c r="DL215" s="52"/>
      <c r="DM215" s="52"/>
      <c r="DN215" s="52"/>
      <c r="DO215" s="52"/>
      <c r="DP215" s="52"/>
      <c r="DQ215" s="52"/>
      <c r="DR215" s="52"/>
      <c r="DS215" s="52"/>
      <c r="DT215" s="52"/>
      <c r="DU215" s="52"/>
      <c r="DV215" s="52"/>
      <c r="DW215" s="52"/>
      <c r="DX215" s="53"/>
      <c r="DY215" s="53"/>
      <c r="DZ215" s="53"/>
      <c r="EA215" s="53"/>
      <c r="EB215" s="53"/>
      <c r="EC215" s="53"/>
      <c r="ED215" s="53"/>
      <c r="EE215" s="53"/>
      <c r="EF215" s="53"/>
      <c r="EG215" s="53"/>
      <c r="EH215" s="53"/>
      <c r="EI215" s="53"/>
      <c r="EJ215" s="53"/>
      <c r="EK215" s="53"/>
      <c r="EL215" s="53"/>
      <c r="EM215" s="53"/>
      <c r="EN215" s="53"/>
      <c r="EO215" s="53"/>
      <c r="EP215" s="53"/>
      <c r="EQ215" s="53"/>
      <c r="ER215" s="53"/>
      <c r="ES215" s="53"/>
      <c r="ET215" s="53"/>
      <c r="EU215" s="53"/>
      <c r="EV215" s="53"/>
      <c r="EW215" s="53"/>
      <c r="EX215" s="53"/>
      <c r="EY215" s="53"/>
      <c r="EZ215" s="53"/>
      <c r="FA215" s="53"/>
      <c r="FB215" s="53"/>
      <c r="FC215" s="53"/>
      <c r="FD215" s="53"/>
      <c r="FE215" s="53"/>
      <c r="FF215" s="53"/>
      <c r="FG215" s="53"/>
      <c r="FH215" s="53"/>
      <c r="FI215" s="53"/>
      <c r="FJ215" s="53"/>
      <c r="FK215" s="53"/>
      <c r="FL215" s="53"/>
      <c r="FM215" s="53"/>
      <c r="FN215" s="53"/>
      <c r="FO215" s="53"/>
      <c r="FP215" s="53"/>
      <c r="FQ215" s="53"/>
      <c r="FR215" s="53"/>
      <c r="FS215" s="53"/>
      <c r="FT215" s="53"/>
    </row>
    <row r="216" spans="8:195" ht="6.75" customHeight="1">
      <c r="H216" s="51"/>
      <c r="T216" s="155"/>
      <c r="U216" s="138"/>
      <c r="W216" s="137"/>
      <c r="X216" s="137"/>
      <c r="Y216" s="137"/>
      <c r="Z216" s="137"/>
      <c r="AA216" s="137"/>
      <c r="AB216" s="137"/>
      <c r="AC216" s="137"/>
      <c r="AD216" s="137"/>
      <c r="AE216" s="137"/>
      <c r="AF216" s="137"/>
      <c r="AG216" s="137"/>
      <c r="AH216" s="138"/>
      <c r="AI216" s="59"/>
      <c r="AK216" s="150"/>
      <c r="AL216" s="51"/>
      <c r="AN216" s="2125" t="s">
        <v>
337</v>
      </c>
      <c r="AO216" s="2125"/>
      <c r="AP216" s="2125"/>
      <c r="AQ216" s="2125"/>
      <c r="AR216" s="2125"/>
      <c r="AS216" s="2125"/>
      <c r="AT216" s="2125"/>
      <c r="AU216" s="2125"/>
      <c r="AV216" s="2125"/>
      <c r="AW216" s="2125"/>
      <c r="AX216" s="2125"/>
      <c r="AY216" s="2125"/>
      <c r="AZ216" s="2125"/>
      <c r="BA216" s="2125"/>
      <c r="BB216" s="2125"/>
      <c r="BC216" s="2125"/>
      <c r="BD216" s="2125"/>
      <c r="BE216" s="2125"/>
      <c r="BF216" s="2125"/>
      <c r="BG216" s="2125"/>
      <c r="BH216" s="2125"/>
      <c r="BI216" s="2125"/>
      <c r="BJ216" s="2125"/>
      <c r="BK216" s="2125"/>
      <c r="BL216" s="2125"/>
      <c r="BM216" s="2125"/>
      <c r="BN216" s="2125"/>
      <c r="BO216" s="2125"/>
      <c r="BP216" s="2125"/>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52"/>
      <c r="DG216" s="52"/>
      <c r="DH216" s="52"/>
      <c r="DI216" s="52"/>
      <c r="DJ216" s="52"/>
      <c r="DK216" s="52"/>
      <c r="DL216" s="52"/>
      <c r="DM216" s="52"/>
      <c r="DN216" s="52"/>
      <c r="DO216" s="52"/>
      <c r="DP216" s="52"/>
      <c r="DQ216" s="52"/>
      <c r="DR216" s="52"/>
      <c r="DS216" s="52"/>
      <c r="DT216" s="52"/>
      <c r="DU216" s="52"/>
      <c r="DV216" s="52"/>
      <c r="DW216" s="52"/>
      <c r="DX216" s="53"/>
      <c r="DY216" s="53"/>
      <c r="DZ216" s="53"/>
      <c r="EA216" s="53"/>
      <c r="EB216" s="53"/>
      <c r="EC216" s="53"/>
      <c r="ED216" s="53"/>
      <c r="EE216" s="53"/>
      <c r="EF216" s="53"/>
      <c r="EG216" s="53"/>
      <c r="EH216" s="53"/>
      <c r="EI216" s="53"/>
      <c r="EJ216" s="53"/>
      <c r="EK216" s="53"/>
      <c r="EL216" s="53"/>
      <c r="EM216" s="53"/>
      <c r="EN216" s="53"/>
      <c r="EO216" s="53"/>
      <c r="EP216" s="53"/>
      <c r="EQ216" s="53"/>
      <c r="ER216" s="53"/>
      <c r="ES216" s="53"/>
      <c r="ET216" s="53"/>
      <c r="EU216" s="53"/>
      <c r="EV216" s="53"/>
      <c r="EW216" s="53"/>
      <c r="EX216" s="53"/>
      <c r="EY216" s="53"/>
      <c r="EZ216" s="53"/>
      <c r="FA216" s="53"/>
      <c r="FB216" s="53"/>
      <c r="FC216" s="53"/>
      <c r="FD216" s="53"/>
      <c r="FE216" s="53"/>
      <c r="FF216" s="53"/>
      <c r="FG216" s="53"/>
      <c r="FH216" s="53"/>
      <c r="FI216" s="53"/>
      <c r="FJ216" s="53"/>
      <c r="FK216" s="53"/>
      <c r="FL216" s="53"/>
      <c r="FM216" s="53"/>
      <c r="FN216" s="53"/>
      <c r="FO216" s="53"/>
      <c r="FP216" s="53"/>
      <c r="FQ216" s="53"/>
      <c r="FR216" s="53"/>
      <c r="FS216" s="53"/>
      <c r="FT216" s="53"/>
    </row>
    <row r="217" spans="8:195" ht="6.75" customHeight="1">
      <c r="H217" s="51"/>
      <c r="T217" s="155"/>
      <c r="U217" s="138"/>
      <c r="W217" s="137"/>
      <c r="X217" s="137"/>
      <c r="Y217" s="137"/>
      <c r="Z217" s="137"/>
      <c r="AA217" s="137"/>
      <c r="AB217" s="137"/>
      <c r="AC217" s="137"/>
      <c r="AD217" s="137"/>
      <c r="AE217" s="137"/>
      <c r="AF217" s="137"/>
      <c r="AG217" s="137"/>
      <c r="AH217" s="138"/>
      <c r="AI217" s="59"/>
      <c r="AK217" s="151"/>
      <c r="AL217" s="149"/>
      <c r="AN217" s="2125"/>
      <c r="AO217" s="2125"/>
      <c r="AP217" s="2125"/>
      <c r="AQ217" s="2125"/>
      <c r="AR217" s="2125"/>
      <c r="AS217" s="2125"/>
      <c r="AT217" s="2125"/>
      <c r="AU217" s="2125"/>
      <c r="AV217" s="2125"/>
      <c r="AW217" s="2125"/>
      <c r="AX217" s="2125"/>
      <c r="AY217" s="2125"/>
      <c r="AZ217" s="2125"/>
      <c r="BA217" s="2125"/>
      <c r="BB217" s="2125"/>
      <c r="BC217" s="2125"/>
      <c r="BD217" s="2125"/>
      <c r="BE217" s="2125"/>
      <c r="BF217" s="2125"/>
      <c r="BG217" s="2125"/>
      <c r="BH217" s="2125"/>
      <c r="BI217" s="2125"/>
      <c r="BJ217" s="2125"/>
      <c r="BK217" s="2125"/>
      <c r="BL217" s="2125"/>
      <c r="BM217" s="2125"/>
      <c r="BN217" s="2125"/>
      <c r="BO217" s="2125"/>
      <c r="BP217" s="2125"/>
      <c r="BQ217" s="137"/>
      <c r="BR217" s="137"/>
      <c r="BS217" s="137"/>
      <c r="BT217" s="137"/>
      <c r="BU217" s="137"/>
      <c r="BV217" s="137"/>
      <c r="BW217" s="137"/>
      <c r="BX217" s="137"/>
      <c r="BY217" s="137"/>
      <c r="BZ217" s="137"/>
      <c r="CA217" s="137"/>
      <c r="CB217" s="137"/>
      <c r="CC217" s="137"/>
      <c r="CD217" s="137"/>
      <c r="CE217" s="137"/>
      <c r="CF217" s="137"/>
      <c r="CG217" s="137"/>
      <c r="CH217" s="137"/>
      <c r="CI217" s="137"/>
      <c r="CJ217" s="137"/>
      <c r="CK217" s="137"/>
      <c r="CL217" s="137"/>
      <c r="CM217" s="137"/>
      <c r="CN217" s="137"/>
      <c r="CO217" s="137"/>
      <c r="CP217" s="137"/>
      <c r="CQ217" s="137"/>
      <c r="CR217" s="137"/>
      <c r="CS217" s="137"/>
      <c r="CT217" s="137"/>
      <c r="CU217" s="137"/>
      <c r="CV217" s="137"/>
      <c r="CW217" s="137"/>
      <c r="CX217" s="137"/>
      <c r="CY217" s="137"/>
      <c r="CZ217" s="137"/>
      <c r="DA217" s="137"/>
      <c r="DB217" s="137"/>
      <c r="DC217" s="137"/>
      <c r="DD217" s="137"/>
      <c r="DE217" s="137"/>
      <c r="DF217" s="52"/>
      <c r="DG217" s="52"/>
      <c r="DH217" s="52"/>
      <c r="DI217" s="52"/>
      <c r="DJ217" s="52"/>
      <c r="DK217" s="52"/>
      <c r="DL217" s="52"/>
      <c r="DM217" s="52"/>
      <c r="DN217" s="52"/>
      <c r="DO217" s="52"/>
      <c r="DP217" s="52"/>
      <c r="DQ217" s="52"/>
      <c r="DR217" s="52"/>
      <c r="DS217" s="52"/>
      <c r="DT217" s="52"/>
      <c r="DU217" s="52"/>
      <c r="DV217" s="52"/>
      <c r="DW217" s="52"/>
      <c r="DX217" s="53"/>
      <c r="DY217" s="53"/>
      <c r="DZ217" s="53"/>
      <c r="EA217" s="53"/>
      <c r="EB217" s="53"/>
      <c r="EC217" s="53"/>
      <c r="ED217" s="53"/>
      <c r="EE217" s="53"/>
      <c r="EF217" s="53"/>
      <c r="EG217" s="53"/>
      <c r="EH217" s="53"/>
      <c r="EI217" s="53"/>
      <c r="EJ217" s="53"/>
      <c r="EK217" s="53"/>
      <c r="EL217" s="53"/>
      <c r="EM217" s="53"/>
      <c r="EN217" s="53"/>
      <c r="EO217" s="53"/>
      <c r="EP217" s="53"/>
      <c r="EQ217" s="53"/>
      <c r="ER217" s="53"/>
      <c r="ES217" s="53"/>
      <c r="ET217" s="53"/>
      <c r="EU217" s="53"/>
      <c r="EV217" s="53"/>
      <c r="EW217" s="53"/>
      <c r="EX217" s="53"/>
      <c r="EY217" s="53"/>
      <c r="EZ217" s="53"/>
      <c r="FA217" s="53"/>
      <c r="FB217" s="53"/>
      <c r="FC217" s="53"/>
      <c r="FD217" s="53"/>
      <c r="FE217" s="53"/>
      <c r="FF217" s="53"/>
      <c r="FG217" s="53"/>
      <c r="FH217" s="53"/>
      <c r="FI217" s="53"/>
      <c r="FJ217" s="53"/>
      <c r="FK217" s="53"/>
      <c r="FL217" s="53"/>
      <c r="FM217" s="53"/>
      <c r="FN217" s="53"/>
      <c r="FO217" s="53"/>
      <c r="FP217" s="53"/>
      <c r="FQ217" s="53"/>
      <c r="FR217" s="53"/>
      <c r="FS217" s="53"/>
      <c r="FT217" s="53"/>
    </row>
    <row r="218" spans="8:195" ht="6.75" customHeight="1">
      <c r="H218" s="51"/>
      <c r="T218" s="155"/>
      <c r="U218" s="138"/>
      <c r="W218" s="153"/>
      <c r="X218" s="153"/>
      <c r="Y218" s="153"/>
      <c r="Z218" s="153"/>
      <c r="AA218" s="153"/>
      <c r="AB218" s="153"/>
      <c r="AC218" s="153"/>
      <c r="AD218" s="153"/>
      <c r="AE218" s="153"/>
      <c r="AF218" s="153"/>
      <c r="AG218" s="78"/>
      <c r="AH218" s="78"/>
      <c r="AI218" s="59"/>
      <c r="AJ218" s="51"/>
      <c r="AK218" s="150"/>
      <c r="AL218" s="51"/>
      <c r="AM218" s="51"/>
      <c r="AN218" s="138"/>
      <c r="AO218" s="138"/>
      <c r="AP218" s="138"/>
      <c r="AQ218" s="138"/>
      <c r="AR218" s="138"/>
      <c r="AS218" s="138"/>
      <c r="AT218" s="138"/>
      <c r="AU218" s="138"/>
      <c r="AV218" s="138"/>
      <c r="AW218" s="51"/>
      <c r="AX218" s="51"/>
      <c r="AY218" s="51"/>
      <c r="AZ218" s="51"/>
      <c r="BA218" s="51"/>
      <c r="BB218" s="51"/>
      <c r="BC218" s="51"/>
      <c r="BD218" s="138"/>
      <c r="BE218" s="138"/>
      <c r="BF218" s="138"/>
      <c r="BG218" s="138"/>
      <c r="BH218" s="138"/>
      <c r="BI218" s="138"/>
      <c r="BJ218" s="138"/>
      <c r="BK218" s="138"/>
      <c r="BL218" s="138"/>
      <c r="BM218" s="138"/>
      <c r="BN218" s="138"/>
      <c r="BO218" s="138"/>
      <c r="BP218" s="138"/>
      <c r="BQ218" s="138"/>
      <c r="BR218" s="138"/>
      <c r="BS218" s="138"/>
      <c r="BT218" s="138"/>
      <c r="BU218" s="138"/>
      <c r="BV218" s="138"/>
      <c r="BW218" s="138"/>
      <c r="BX218" s="138"/>
      <c r="BY218" s="138"/>
      <c r="BZ218" s="138"/>
      <c r="CA218" s="138"/>
      <c r="CB218" s="138"/>
      <c r="CC218" s="138"/>
      <c r="CD218" s="138"/>
      <c r="CE218" s="138"/>
      <c r="CF218" s="138"/>
      <c r="CG218" s="138"/>
      <c r="CH218" s="138"/>
      <c r="CI218" s="138"/>
      <c r="CJ218" s="138"/>
      <c r="CK218" s="138"/>
      <c r="CL218" s="138"/>
      <c r="CM218" s="138"/>
      <c r="CN218" s="138"/>
      <c r="CO218" s="138"/>
      <c r="CP218" s="138"/>
      <c r="CQ218" s="138"/>
      <c r="CR218" s="138"/>
      <c r="CS218" s="138"/>
      <c r="CT218" s="138"/>
      <c r="CU218" s="138"/>
      <c r="CV218" s="138"/>
      <c r="CW218" s="138"/>
      <c r="CX218" s="138"/>
      <c r="CY218" s="138"/>
      <c r="CZ218" s="138"/>
      <c r="DA218" s="138"/>
      <c r="DB218" s="138"/>
      <c r="DC218" s="138"/>
      <c r="DD218" s="138"/>
      <c r="DE218" s="138"/>
    </row>
    <row r="219" spans="8:195" ht="6.75" customHeight="1">
      <c r="H219" s="51"/>
      <c r="T219" s="155"/>
      <c r="U219" s="138"/>
      <c r="AI219" s="179"/>
      <c r="AJ219" s="170"/>
      <c r="AK219" s="189"/>
      <c r="AL219" s="190"/>
      <c r="AM219" s="51"/>
      <c r="AN219" s="2141" t="s">
        <v>
498</v>
      </c>
      <c r="AO219" s="2141"/>
      <c r="AP219" s="2141"/>
      <c r="AQ219" s="2141"/>
      <c r="AR219" s="2141"/>
      <c r="AS219" s="2141"/>
      <c r="AT219" s="2141"/>
      <c r="AU219" s="2141"/>
      <c r="AV219" s="2141"/>
      <c r="AW219" s="2141"/>
      <c r="AX219" s="2141"/>
      <c r="AY219" s="2141"/>
      <c r="AZ219" s="144"/>
      <c r="BA219" s="51"/>
      <c r="BB219" s="51"/>
      <c r="BC219" s="51"/>
      <c r="BD219" s="2146" t="s">
        <v>
336</v>
      </c>
      <c r="BE219" s="2146"/>
      <c r="BF219" s="2146"/>
      <c r="BG219" s="2146"/>
      <c r="BH219" s="2146"/>
      <c r="BI219" s="2146"/>
      <c r="BJ219" s="2146"/>
      <c r="BK219" s="2146"/>
      <c r="BL219" s="2146"/>
      <c r="BM219" s="2146"/>
      <c r="BN219" s="2146"/>
      <c r="BO219" s="2146"/>
      <c r="BP219" s="2146"/>
      <c r="BQ219" s="2146"/>
      <c r="BR219" s="2146"/>
      <c r="BS219" s="2146"/>
      <c r="BT219" s="2146"/>
      <c r="BU219" s="2146"/>
      <c r="BV219" s="2146"/>
      <c r="BW219" s="2146"/>
      <c r="BX219" s="2146"/>
      <c r="BY219" s="2146"/>
      <c r="BZ219" s="2146"/>
      <c r="CA219" s="2146"/>
      <c r="CB219" s="2146"/>
      <c r="CC219" s="2146"/>
      <c r="CD219" s="2146"/>
      <c r="CE219" s="2146"/>
      <c r="CF219" s="2146"/>
      <c r="CG219" s="2146"/>
      <c r="CH219" s="2146"/>
      <c r="CI219" s="2146"/>
      <c r="CJ219" s="2146"/>
      <c r="CK219" s="2146"/>
      <c r="CL219" s="2146"/>
      <c r="CM219" s="2146"/>
      <c r="CN219" s="2146"/>
      <c r="CO219" s="2146"/>
      <c r="CP219" s="2146"/>
      <c r="CQ219" s="2146"/>
      <c r="CR219" s="2146"/>
      <c r="CS219" s="191"/>
      <c r="CT219" s="191"/>
      <c r="CU219" s="191"/>
      <c r="CV219" s="191"/>
      <c r="CW219" s="191"/>
      <c r="CX219" s="191"/>
      <c r="CY219" s="191"/>
      <c r="CZ219" s="141"/>
      <c r="DA219" s="141"/>
      <c r="DC219" s="142"/>
      <c r="DF219" s="53"/>
      <c r="DG219" s="53"/>
      <c r="DH219" s="53"/>
      <c r="DI219" s="53"/>
      <c r="DJ219" s="53"/>
      <c r="DK219" s="53"/>
      <c r="DL219" s="53"/>
      <c r="DM219" s="53"/>
      <c r="DN219" s="53"/>
      <c r="DO219" s="53"/>
      <c r="DP219" s="53"/>
      <c r="DQ219" s="53"/>
      <c r="DR219" s="53"/>
      <c r="DS219" s="53"/>
      <c r="DT219" s="53"/>
      <c r="DU219" s="53"/>
      <c r="DV219" s="53"/>
      <c r="DW219" s="53"/>
      <c r="DX219" s="53"/>
      <c r="DY219" s="53"/>
      <c r="DZ219" s="53"/>
      <c r="EA219" s="53"/>
      <c r="EB219" s="53"/>
      <c r="EC219" s="53"/>
      <c r="ED219" s="53"/>
      <c r="EE219" s="53"/>
      <c r="EF219" s="53"/>
      <c r="EG219" s="53"/>
      <c r="EH219" s="53"/>
      <c r="EI219" s="53"/>
      <c r="EJ219" s="53"/>
      <c r="EK219" s="53"/>
      <c r="EL219" s="53"/>
      <c r="EM219" s="53"/>
      <c r="EN219" s="53"/>
      <c r="EO219" s="53"/>
      <c r="EP219" s="53"/>
      <c r="EQ219" s="53"/>
      <c r="ER219" s="53"/>
      <c r="ES219" s="53"/>
      <c r="ET219" s="53"/>
      <c r="EU219" s="53"/>
      <c r="EV219" s="53"/>
      <c r="EW219" s="53"/>
      <c r="EX219" s="53"/>
      <c r="EY219" s="53"/>
      <c r="EZ219" s="53"/>
      <c r="FA219" s="53"/>
      <c r="FB219" s="53"/>
      <c r="FC219" s="53"/>
      <c r="FD219" s="53"/>
      <c r="FE219" s="53"/>
      <c r="FF219" s="53"/>
      <c r="FG219" s="53"/>
      <c r="FH219" s="53"/>
      <c r="FI219" s="53"/>
      <c r="FJ219" s="53"/>
      <c r="FK219" s="53"/>
      <c r="FL219" s="53"/>
      <c r="FM219" s="53"/>
      <c r="FN219" s="53"/>
      <c r="FO219" s="53"/>
      <c r="FP219" s="53"/>
      <c r="FQ219" s="53"/>
      <c r="FR219" s="53"/>
      <c r="FS219" s="53"/>
      <c r="FT219" s="53"/>
      <c r="FU219" s="53"/>
      <c r="FV219" s="53"/>
      <c r="FW219" s="53"/>
      <c r="FX219" s="53"/>
      <c r="FY219" s="53"/>
      <c r="FZ219" s="53"/>
      <c r="GA219" s="53"/>
      <c r="GB219" s="53"/>
      <c r="GC219" s="53"/>
      <c r="GD219" s="53"/>
      <c r="GE219" s="53"/>
      <c r="GF219" s="53"/>
      <c r="GG219" s="53"/>
      <c r="GH219" s="53"/>
      <c r="GI219" s="53"/>
      <c r="GJ219" s="53"/>
      <c r="GK219" s="53"/>
      <c r="GL219" s="53"/>
      <c r="GM219" s="53"/>
    </row>
    <row r="220" spans="8:195" ht="6.75" customHeight="1">
      <c r="H220" s="51"/>
      <c r="T220" s="155"/>
      <c r="U220" s="138"/>
      <c r="AI220" s="179"/>
      <c r="AK220" s="150"/>
      <c r="AL220" s="51"/>
      <c r="AM220" s="51"/>
      <c r="AN220" s="2141"/>
      <c r="AO220" s="2141"/>
      <c r="AP220" s="2141"/>
      <c r="AQ220" s="2141"/>
      <c r="AR220" s="2141"/>
      <c r="AS220" s="2141"/>
      <c r="AT220" s="2141"/>
      <c r="AU220" s="2141"/>
      <c r="AV220" s="2141"/>
      <c r="AW220" s="2141"/>
      <c r="AX220" s="2141"/>
      <c r="AY220" s="2141"/>
      <c r="AZ220" s="58"/>
      <c r="BA220" s="149"/>
      <c r="BB220" s="149"/>
      <c r="BC220" s="51"/>
      <c r="BD220" s="2146"/>
      <c r="BE220" s="2146"/>
      <c r="BF220" s="2146"/>
      <c r="BG220" s="2146"/>
      <c r="BH220" s="2146"/>
      <c r="BI220" s="2146"/>
      <c r="BJ220" s="2146"/>
      <c r="BK220" s="2146"/>
      <c r="BL220" s="2146"/>
      <c r="BM220" s="2146"/>
      <c r="BN220" s="2146"/>
      <c r="BO220" s="2146"/>
      <c r="BP220" s="2146"/>
      <c r="BQ220" s="2146"/>
      <c r="BR220" s="2146"/>
      <c r="BS220" s="2146"/>
      <c r="BT220" s="2146"/>
      <c r="BU220" s="2146"/>
      <c r="BV220" s="2146"/>
      <c r="BW220" s="2146"/>
      <c r="BX220" s="2146"/>
      <c r="BY220" s="2146"/>
      <c r="BZ220" s="2146"/>
      <c r="CA220" s="2146"/>
      <c r="CB220" s="2146"/>
      <c r="CC220" s="2146"/>
      <c r="CD220" s="2146"/>
      <c r="CE220" s="2146"/>
      <c r="CF220" s="2146"/>
      <c r="CG220" s="2146"/>
      <c r="CH220" s="2146"/>
      <c r="CI220" s="2146"/>
      <c r="CJ220" s="2146"/>
      <c r="CK220" s="2146"/>
      <c r="CL220" s="2146"/>
      <c r="CM220" s="2146"/>
      <c r="CN220" s="2146"/>
      <c r="CO220" s="2146"/>
      <c r="CP220" s="2146"/>
      <c r="CQ220" s="2146"/>
      <c r="CR220" s="2146"/>
      <c r="CS220" s="191"/>
      <c r="CT220" s="191"/>
      <c r="CU220" s="191"/>
      <c r="CV220" s="191"/>
      <c r="CW220" s="191"/>
      <c r="CX220" s="191"/>
      <c r="CY220" s="191"/>
      <c r="CZ220" s="141"/>
      <c r="DA220" s="141"/>
      <c r="DC220" s="142"/>
      <c r="DF220" s="53"/>
      <c r="DG220" s="53"/>
      <c r="DH220" s="53"/>
      <c r="DI220" s="53"/>
      <c r="DJ220" s="53"/>
      <c r="DK220" s="53"/>
      <c r="DL220" s="53"/>
      <c r="DM220" s="53"/>
      <c r="DN220" s="53"/>
      <c r="DO220" s="53"/>
      <c r="DP220" s="53"/>
      <c r="DQ220" s="53"/>
      <c r="DR220" s="53"/>
      <c r="DS220" s="53"/>
      <c r="DT220" s="53"/>
      <c r="DU220" s="53"/>
      <c r="DV220" s="53"/>
      <c r="DW220" s="53"/>
      <c r="DX220" s="53"/>
      <c r="DY220" s="53"/>
      <c r="DZ220" s="53"/>
      <c r="EA220" s="53"/>
      <c r="EB220" s="53"/>
      <c r="EC220" s="53"/>
      <c r="ED220" s="53"/>
      <c r="EE220" s="53"/>
      <c r="EF220" s="53"/>
      <c r="EG220" s="53"/>
      <c r="EH220" s="53"/>
      <c r="EI220" s="53"/>
      <c r="EJ220" s="53"/>
      <c r="EK220" s="53"/>
      <c r="EL220" s="53"/>
      <c r="EM220" s="53"/>
      <c r="EN220" s="53"/>
      <c r="EO220" s="53"/>
      <c r="EP220" s="53"/>
      <c r="EQ220" s="53"/>
      <c r="ER220" s="53"/>
      <c r="ES220" s="53"/>
      <c r="ET220" s="53"/>
      <c r="EU220" s="53"/>
      <c r="EV220" s="53"/>
      <c r="EW220" s="53"/>
      <c r="EX220" s="53"/>
      <c r="EY220" s="53"/>
      <c r="EZ220" s="53"/>
      <c r="FA220" s="53"/>
      <c r="FB220" s="53"/>
      <c r="FC220" s="53"/>
      <c r="FD220" s="53"/>
      <c r="FE220" s="53"/>
      <c r="FF220" s="53"/>
      <c r="FG220" s="53"/>
      <c r="FH220" s="53"/>
      <c r="FI220" s="53"/>
      <c r="FJ220" s="53"/>
      <c r="FK220" s="53"/>
      <c r="FL220" s="53"/>
      <c r="FM220" s="53"/>
      <c r="FN220" s="53"/>
      <c r="FO220" s="53"/>
      <c r="FP220" s="53"/>
      <c r="FQ220" s="53"/>
      <c r="FR220" s="53"/>
      <c r="FS220" s="53"/>
      <c r="FT220" s="53"/>
      <c r="FU220" s="53"/>
      <c r="FV220" s="53"/>
      <c r="FW220" s="53"/>
      <c r="FX220" s="53"/>
      <c r="FY220" s="53"/>
      <c r="FZ220" s="53"/>
      <c r="GA220" s="53"/>
      <c r="GB220" s="53"/>
      <c r="GC220" s="53"/>
      <c r="GD220" s="53"/>
      <c r="GE220" s="53"/>
      <c r="GF220" s="53"/>
      <c r="GG220" s="53"/>
      <c r="GH220" s="53"/>
      <c r="GI220" s="53"/>
      <c r="GJ220" s="53"/>
      <c r="GK220" s="53"/>
      <c r="GL220" s="53"/>
      <c r="GM220" s="53"/>
    </row>
    <row r="221" spans="8:195" ht="6.75" customHeight="1">
      <c r="H221" s="51"/>
      <c r="T221" s="155"/>
      <c r="U221" s="138"/>
      <c r="AI221" s="179"/>
      <c r="AK221" s="150"/>
      <c r="AL221" s="51"/>
      <c r="AM221" s="51"/>
      <c r="AN221" s="192"/>
      <c r="AO221" s="192"/>
      <c r="AP221" s="192"/>
      <c r="AQ221" s="192"/>
      <c r="AR221" s="192"/>
      <c r="AS221" s="192"/>
      <c r="AT221" s="192"/>
      <c r="AU221" s="192"/>
      <c r="AV221" s="192"/>
      <c r="AW221" s="192"/>
      <c r="AX221" s="192"/>
      <c r="AY221" s="192"/>
      <c r="AZ221" s="144"/>
      <c r="BA221" s="51"/>
      <c r="BB221" s="51"/>
      <c r="BC221" s="51"/>
      <c r="BD221" s="2146" t="s">
        <v>
335</v>
      </c>
      <c r="BE221" s="2146"/>
      <c r="BF221" s="2146"/>
      <c r="BG221" s="2146"/>
      <c r="BH221" s="2146"/>
      <c r="BI221" s="2146"/>
      <c r="BJ221" s="2146"/>
      <c r="BK221" s="2146"/>
      <c r="BL221" s="2146"/>
      <c r="BM221" s="2146"/>
      <c r="BN221" s="2146"/>
      <c r="BO221" s="2146"/>
      <c r="BP221" s="2146"/>
      <c r="BQ221" s="2146"/>
      <c r="BR221" s="2146"/>
      <c r="BS221" s="144"/>
      <c r="BT221" s="144"/>
      <c r="BU221" s="144"/>
      <c r="BV221" s="144"/>
      <c r="BW221" s="144"/>
      <c r="BX221" s="144"/>
      <c r="BY221" s="144"/>
      <c r="BZ221" s="144"/>
      <c r="CA221" s="144"/>
      <c r="CB221" s="144"/>
      <c r="CC221" s="144"/>
      <c r="CD221" s="144"/>
      <c r="CE221" s="144"/>
      <c r="CF221" s="144"/>
      <c r="CG221" s="144"/>
      <c r="CH221" s="144"/>
      <c r="CI221" s="144"/>
      <c r="CJ221" s="144"/>
      <c r="CK221" s="144"/>
      <c r="CL221" s="144"/>
      <c r="CM221" s="144"/>
      <c r="CN221" s="144"/>
      <c r="CO221" s="144"/>
      <c r="CP221" s="144"/>
      <c r="CQ221" s="187"/>
      <c r="CR221" s="187"/>
      <c r="CS221" s="191"/>
      <c r="CT221" s="191"/>
      <c r="CU221" s="191"/>
      <c r="CV221" s="191"/>
      <c r="CW221" s="191"/>
      <c r="CX221" s="191"/>
      <c r="CY221" s="191"/>
      <c r="CZ221" s="141"/>
      <c r="DA221" s="141"/>
      <c r="DC221" s="142"/>
      <c r="DF221" s="53"/>
      <c r="DG221" s="53"/>
      <c r="DH221" s="53"/>
      <c r="DI221" s="53"/>
      <c r="DJ221" s="53"/>
      <c r="DK221" s="53"/>
      <c r="DL221" s="53"/>
      <c r="DM221" s="53"/>
      <c r="DN221" s="53"/>
      <c r="DO221" s="53"/>
      <c r="DP221" s="53"/>
      <c r="DQ221" s="53"/>
      <c r="DR221" s="53"/>
      <c r="DS221" s="53"/>
      <c r="DT221" s="53"/>
      <c r="DU221" s="53"/>
      <c r="DV221" s="53"/>
      <c r="DW221" s="53"/>
      <c r="DX221" s="53"/>
      <c r="DY221" s="53"/>
      <c r="DZ221" s="53"/>
      <c r="EA221" s="53"/>
      <c r="EB221" s="53"/>
      <c r="EC221" s="53"/>
      <c r="ED221" s="53"/>
      <c r="EE221" s="53"/>
      <c r="EF221" s="53"/>
      <c r="EG221" s="53"/>
      <c r="EH221" s="53"/>
      <c r="EI221" s="53"/>
      <c r="EJ221" s="53"/>
      <c r="EK221" s="53"/>
      <c r="EL221" s="53"/>
      <c r="EM221" s="53"/>
      <c r="EN221" s="53"/>
      <c r="EO221" s="53"/>
      <c r="EP221" s="53"/>
      <c r="EQ221" s="53"/>
      <c r="ER221" s="53"/>
      <c r="ES221" s="53"/>
      <c r="ET221" s="53"/>
      <c r="EU221" s="53"/>
      <c r="EV221" s="53"/>
      <c r="EW221" s="53"/>
      <c r="EX221" s="53"/>
      <c r="EY221" s="53"/>
      <c r="EZ221" s="53"/>
      <c r="FA221" s="53"/>
      <c r="FB221" s="53"/>
      <c r="FC221" s="53"/>
      <c r="FD221" s="53"/>
      <c r="FE221" s="53"/>
      <c r="FF221" s="53"/>
      <c r="FG221" s="53"/>
      <c r="FH221" s="53"/>
      <c r="FI221" s="53"/>
      <c r="FJ221" s="53"/>
      <c r="FK221" s="53"/>
      <c r="FL221" s="53"/>
      <c r="FM221" s="53"/>
      <c r="FN221" s="53"/>
      <c r="FO221" s="53"/>
      <c r="FP221" s="53"/>
      <c r="FQ221" s="53"/>
      <c r="FR221" s="53"/>
      <c r="FS221" s="53"/>
      <c r="FT221" s="53"/>
      <c r="FU221" s="53"/>
      <c r="FV221" s="53"/>
      <c r="FW221" s="53"/>
      <c r="FX221" s="53"/>
      <c r="FY221" s="53"/>
      <c r="FZ221" s="53"/>
      <c r="GA221" s="53"/>
      <c r="GB221" s="53"/>
      <c r="GC221" s="53"/>
      <c r="GD221" s="53"/>
      <c r="GE221" s="53"/>
      <c r="GF221" s="53"/>
      <c r="GG221" s="53"/>
      <c r="GH221" s="53"/>
      <c r="GI221" s="53"/>
      <c r="GJ221" s="53"/>
      <c r="GK221" s="53"/>
      <c r="GL221" s="53"/>
      <c r="GM221" s="53"/>
    </row>
    <row r="222" spans="8:195" ht="6.75" customHeight="1">
      <c r="H222" s="51"/>
      <c r="T222" s="155"/>
      <c r="U222" s="138"/>
      <c r="AI222" s="51"/>
      <c r="AJ222" s="171"/>
      <c r="AK222" s="193"/>
      <c r="AL222" s="171"/>
      <c r="AM222" s="171"/>
      <c r="AN222" s="194"/>
      <c r="AO222" s="194"/>
      <c r="AP222" s="194"/>
      <c r="AQ222" s="194"/>
      <c r="AR222" s="194"/>
      <c r="AS222" s="194"/>
      <c r="AT222" s="194"/>
      <c r="AU222" s="194"/>
      <c r="AV222" s="194"/>
      <c r="AW222" s="194"/>
      <c r="AX222" s="194"/>
      <c r="AY222" s="194"/>
      <c r="AZ222" s="140"/>
      <c r="BA222" s="171"/>
      <c r="BB222" s="171"/>
      <c r="BC222" s="51"/>
      <c r="BD222" s="2158"/>
      <c r="BE222" s="2158"/>
      <c r="BF222" s="2158"/>
      <c r="BG222" s="2158"/>
      <c r="BH222" s="2158"/>
      <c r="BI222" s="2158"/>
      <c r="BJ222" s="2158"/>
      <c r="BK222" s="2158"/>
      <c r="BL222" s="2158"/>
      <c r="BM222" s="2158"/>
      <c r="BN222" s="2158"/>
      <c r="BO222" s="2158"/>
      <c r="BP222" s="2158"/>
      <c r="BQ222" s="2158"/>
      <c r="BR222" s="2158"/>
      <c r="BS222" s="144"/>
      <c r="BT222" s="144"/>
      <c r="BU222" s="144"/>
      <c r="BV222" s="144"/>
      <c r="BW222" s="144"/>
      <c r="BX222" s="144"/>
      <c r="BY222" s="144"/>
      <c r="BZ222" s="144"/>
      <c r="CA222" s="144"/>
      <c r="CB222" s="144"/>
      <c r="CC222" s="144"/>
      <c r="CD222" s="144"/>
      <c r="CE222" s="144"/>
      <c r="CF222" s="144"/>
      <c r="CG222" s="144"/>
      <c r="CH222" s="144"/>
      <c r="CI222" s="144"/>
      <c r="CJ222" s="144"/>
      <c r="CK222" s="144"/>
      <c r="CL222" s="144"/>
      <c r="CM222" s="144"/>
      <c r="CN222" s="144"/>
      <c r="CO222" s="144"/>
      <c r="CP222" s="144"/>
      <c r="CQ222" s="187"/>
      <c r="CR222" s="187"/>
      <c r="CS222" s="191"/>
      <c r="CT222" s="191"/>
      <c r="CU222" s="191"/>
      <c r="CV222" s="191"/>
      <c r="CW222" s="191"/>
      <c r="CX222" s="191"/>
      <c r="CY222" s="191"/>
      <c r="CZ222" s="141"/>
      <c r="DA222" s="141"/>
      <c r="DC222" s="142"/>
    </row>
    <row r="223" spans="8:195" ht="6.75" customHeight="1">
      <c r="H223" s="51"/>
      <c r="S223" s="51"/>
      <c r="T223" s="150"/>
      <c r="U223" s="51"/>
      <c r="V223" s="51"/>
      <c r="W223" s="51"/>
      <c r="X223" s="51"/>
      <c r="Y223" s="51"/>
      <c r="Z223" s="51"/>
      <c r="AA223" s="51"/>
      <c r="AB223" s="51"/>
      <c r="AC223" s="51"/>
      <c r="AD223" s="51"/>
      <c r="AE223" s="51"/>
      <c r="AF223" s="51"/>
      <c r="AG223" s="51"/>
      <c r="AH223" s="51"/>
      <c r="AI223" s="51"/>
      <c r="AJ223" s="160"/>
      <c r="AK223" s="150"/>
      <c r="AL223" s="51"/>
      <c r="AM223" s="51"/>
      <c r="AN223" s="138"/>
      <c r="AO223" s="138"/>
      <c r="AP223" s="138"/>
      <c r="AQ223" s="138"/>
      <c r="AR223" s="138"/>
      <c r="AS223" s="138"/>
      <c r="AT223" s="138"/>
      <c r="AU223" s="138"/>
      <c r="AV223" s="137"/>
      <c r="AW223" s="137"/>
      <c r="AX223" s="137"/>
      <c r="AY223" s="51"/>
      <c r="AZ223" s="51"/>
      <c r="BA223" s="51"/>
      <c r="BB223" s="51"/>
      <c r="BC223" s="51"/>
      <c r="BD223" s="137"/>
      <c r="BE223" s="137"/>
      <c r="BF223" s="137"/>
      <c r="BG223" s="137"/>
      <c r="BH223" s="137"/>
      <c r="BI223" s="137"/>
      <c r="BJ223" s="137"/>
      <c r="BK223" s="137"/>
      <c r="BL223" s="137"/>
      <c r="BM223" s="137"/>
      <c r="BN223" s="137"/>
      <c r="BO223" s="137"/>
      <c r="BP223" s="137"/>
      <c r="BQ223" s="137"/>
      <c r="BR223" s="137"/>
      <c r="BS223" s="137"/>
      <c r="BT223" s="137"/>
      <c r="BU223" s="137"/>
      <c r="BV223" s="137"/>
      <c r="BW223" s="137"/>
      <c r="BX223" s="137"/>
      <c r="BY223" s="137"/>
      <c r="BZ223" s="137"/>
      <c r="CA223" s="137"/>
      <c r="CB223" s="137"/>
      <c r="CC223" s="137"/>
      <c r="CD223" s="137"/>
      <c r="CE223" s="137"/>
      <c r="CF223" s="137"/>
      <c r="CG223" s="137"/>
      <c r="CH223" s="137"/>
      <c r="CI223" s="137"/>
      <c r="CJ223" s="137"/>
      <c r="CK223" s="137"/>
      <c r="CL223" s="137"/>
      <c r="CM223" s="137"/>
      <c r="CN223" s="137"/>
      <c r="CO223" s="137"/>
      <c r="CP223" s="137"/>
      <c r="CQ223" s="137"/>
      <c r="CR223" s="137"/>
      <c r="CS223" s="137"/>
      <c r="CT223" s="137"/>
      <c r="CU223" s="137"/>
      <c r="CV223" s="137"/>
      <c r="CW223" s="137"/>
      <c r="CX223" s="137"/>
      <c r="CY223" s="137"/>
      <c r="CZ223" s="137"/>
      <c r="DA223" s="137"/>
      <c r="DB223" s="137"/>
      <c r="DC223" s="137"/>
      <c r="DF223" s="53"/>
      <c r="DG223" s="53"/>
      <c r="DH223" s="53"/>
      <c r="DI223" s="53"/>
      <c r="DJ223" s="53"/>
      <c r="DK223" s="53"/>
      <c r="DL223" s="53"/>
      <c r="DM223" s="53"/>
    </row>
    <row r="224" spans="8:195" ht="6.75" customHeight="1">
      <c r="H224" s="51"/>
      <c r="T224" s="155"/>
      <c r="U224" s="138"/>
      <c r="AK224" s="156"/>
      <c r="AL224" s="146"/>
      <c r="AN224" s="2125" t="s">
        <v>
228</v>
      </c>
      <c r="AO224" s="2125"/>
      <c r="AP224" s="2125"/>
      <c r="AQ224" s="2125"/>
      <c r="AR224" s="2125"/>
      <c r="AS224" s="2125"/>
      <c r="AT224" s="2125"/>
      <c r="AU224" s="137"/>
      <c r="AV224" s="137"/>
      <c r="AW224" s="137"/>
      <c r="AX224" s="137"/>
      <c r="AY224" s="138"/>
      <c r="AZ224" s="138"/>
      <c r="BA224" s="138"/>
      <c r="BB224" s="138"/>
      <c r="BC224" s="137"/>
      <c r="BD224" s="2121" t="s">
        <v>
499</v>
      </c>
      <c r="BE224" s="2121"/>
      <c r="BF224" s="2121"/>
      <c r="BG224" s="2121"/>
      <c r="BH224" s="2121"/>
      <c r="BI224" s="2121"/>
      <c r="BJ224" s="2121"/>
      <c r="BK224" s="2121"/>
      <c r="BL224" s="2121"/>
      <c r="BM224" s="2121"/>
      <c r="BN224" s="2121"/>
      <c r="BO224" s="2121"/>
      <c r="BP224" s="2121"/>
      <c r="BQ224" s="2121"/>
      <c r="BR224" s="2121"/>
      <c r="BS224" s="2121"/>
      <c r="BT224" s="2121"/>
      <c r="BU224" s="2121"/>
      <c r="BV224" s="2121"/>
      <c r="BW224" s="2121"/>
      <c r="BX224" s="2121"/>
      <c r="BY224" s="2121"/>
      <c r="BZ224" s="2121"/>
      <c r="CA224" s="2121"/>
      <c r="CB224" s="2121"/>
      <c r="CC224" s="2121"/>
      <c r="CD224" s="2121"/>
      <c r="CE224" s="2121"/>
      <c r="CF224" s="2121"/>
      <c r="CG224" s="2121"/>
      <c r="CH224" s="2121"/>
      <c r="CI224" s="2121"/>
      <c r="CJ224" s="2121"/>
      <c r="CK224" s="2121"/>
      <c r="CL224" s="2121"/>
      <c r="CM224" s="2121"/>
      <c r="CN224" s="2121"/>
      <c r="CO224" s="2121"/>
      <c r="CP224" s="2121"/>
      <c r="CQ224" s="2121"/>
      <c r="CR224" s="2121"/>
      <c r="CS224" s="2121"/>
      <c r="CT224" s="2121"/>
      <c r="CU224" s="2121"/>
      <c r="CV224" s="2121"/>
      <c r="CW224" s="2121"/>
      <c r="CX224" s="2121"/>
      <c r="CY224" s="2121"/>
      <c r="CZ224" s="2121"/>
      <c r="DA224" s="2121"/>
      <c r="DB224" s="2121"/>
      <c r="DC224" s="137"/>
      <c r="DD224" s="137"/>
      <c r="DE224" s="137"/>
      <c r="DF224" s="53"/>
      <c r="DG224" s="53"/>
      <c r="DH224" s="53"/>
      <c r="DI224" s="53"/>
      <c r="DJ224" s="53"/>
      <c r="DK224" s="53"/>
      <c r="DL224" s="53"/>
      <c r="DM224" s="53"/>
    </row>
    <row r="225" spans="8:209" ht="7.5" customHeight="1">
      <c r="H225" s="51"/>
      <c r="T225" s="155"/>
      <c r="U225" s="138"/>
      <c r="AJ225" s="51"/>
      <c r="AK225" s="151"/>
      <c r="AL225" s="51"/>
      <c r="AN225" s="2125"/>
      <c r="AO225" s="2125"/>
      <c r="AP225" s="2125"/>
      <c r="AQ225" s="2125"/>
      <c r="AR225" s="2125"/>
      <c r="AS225" s="2125"/>
      <c r="AT225" s="2125"/>
      <c r="AU225" s="137"/>
      <c r="AV225" s="54"/>
      <c r="AW225" s="54"/>
      <c r="AX225" s="54"/>
      <c r="AY225" s="54"/>
      <c r="AZ225" s="54"/>
      <c r="BA225" s="54"/>
      <c r="BB225" s="54"/>
      <c r="BC225" s="137"/>
      <c r="BD225" s="2121"/>
      <c r="BE225" s="2121"/>
      <c r="BF225" s="2121"/>
      <c r="BG225" s="2121"/>
      <c r="BH225" s="2121"/>
      <c r="BI225" s="2121"/>
      <c r="BJ225" s="2121"/>
      <c r="BK225" s="2121"/>
      <c r="BL225" s="2121"/>
      <c r="BM225" s="2121"/>
      <c r="BN225" s="2121"/>
      <c r="BO225" s="2121"/>
      <c r="BP225" s="2121"/>
      <c r="BQ225" s="2121"/>
      <c r="BR225" s="2121"/>
      <c r="BS225" s="2121"/>
      <c r="BT225" s="2121"/>
      <c r="BU225" s="2121"/>
      <c r="BV225" s="2121"/>
      <c r="BW225" s="2121"/>
      <c r="BX225" s="2121"/>
      <c r="BY225" s="2121"/>
      <c r="BZ225" s="2121"/>
      <c r="CA225" s="2121"/>
      <c r="CB225" s="2121"/>
      <c r="CC225" s="2121"/>
      <c r="CD225" s="2121"/>
      <c r="CE225" s="2121"/>
      <c r="CF225" s="2121"/>
      <c r="CG225" s="2121"/>
      <c r="CH225" s="2121"/>
      <c r="CI225" s="2121"/>
      <c r="CJ225" s="2121"/>
      <c r="CK225" s="2121"/>
      <c r="CL225" s="2121"/>
      <c r="CM225" s="2121"/>
      <c r="CN225" s="2121"/>
      <c r="CO225" s="2121"/>
      <c r="CP225" s="2121"/>
      <c r="CQ225" s="2121"/>
      <c r="CR225" s="2121"/>
      <c r="CS225" s="2121"/>
      <c r="CT225" s="2121"/>
      <c r="CU225" s="2121"/>
      <c r="CV225" s="2121"/>
      <c r="CW225" s="2121"/>
      <c r="CX225" s="2121"/>
      <c r="CY225" s="2121"/>
      <c r="CZ225" s="2121"/>
      <c r="DA225" s="2121"/>
      <c r="DB225" s="2121"/>
      <c r="DC225" s="137"/>
      <c r="DD225" s="137"/>
      <c r="DE225" s="137"/>
      <c r="DF225" s="53"/>
      <c r="DG225" s="53"/>
      <c r="DH225" s="53"/>
      <c r="DI225" s="53"/>
      <c r="DJ225" s="53"/>
      <c r="DK225" s="53"/>
      <c r="DL225" s="53"/>
      <c r="DM225" s="53"/>
    </row>
    <row r="226" spans="8:209" ht="7.5" customHeight="1">
      <c r="H226" s="51"/>
      <c r="S226" s="51"/>
      <c r="T226" s="150"/>
      <c r="U226" s="51"/>
      <c r="V226" s="51"/>
      <c r="W226" s="51"/>
      <c r="X226" s="51"/>
      <c r="Y226" s="51"/>
      <c r="Z226" s="51"/>
      <c r="AA226" s="51"/>
      <c r="AB226" s="51"/>
      <c r="AC226" s="51"/>
      <c r="AD226" s="51"/>
      <c r="AE226" s="51"/>
      <c r="AF226" s="51"/>
      <c r="AG226" s="51"/>
      <c r="AH226" s="51"/>
      <c r="AI226" s="51"/>
      <c r="AJ226" s="51"/>
      <c r="AK226" s="150"/>
      <c r="AL226" s="51"/>
      <c r="AM226" s="51"/>
      <c r="AN226" s="138"/>
      <c r="AO226" s="138"/>
      <c r="AP226" s="138"/>
      <c r="AQ226" s="138"/>
      <c r="AR226" s="138"/>
      <c r="AS226" s="138"/>
      <c r="AT226" s="138"/>
      <c r="AU226" s="138"/>
      <c r="AV226" s="137"/>
      <c r="AW226" s="137"/>
      <c r="AX226" s="137"/>
      <c r="AY226" s="51"/>
      <c r="AZ226" s="51"/>
      <c r="BA226" s="51"/>
      <c r="BB226" s="51"/>
      <c r="BC226" s="51"/>
      <c r="BD226" s="137"/>
      <c r="BE226" s="137"/>
      <c r="BF226" s="137"/>
      <c r="BG226" s="137"/>
      <c r="BH226" s="137"/>
      <c r="BI226" s="137"/>
      <c r="BJ226" s="137"/>
      <c r="BK226" s="137"/>
      <c r="BL226" s="137"/>
      <c r="BM226" s="137"/>
      <c r="BN226" s="137"/>
      <c r="BO226" s="137"/>
      <c r="BP226" s="137"/>
      <c r="BQ226" s="137"/>
      <c r="BR226" s="137"/>
      <c r="BS226" s="137"/>
      <c r="BT226" s="137"/>
      <c r="BU226" s="137"/>
      <c r="BV226" s="137"/>
      <c r="BW226" s="137"/>
      <c r="BX226" s="137"/>
      <c r="BY226" s="137"/>
      <c r="BZ226" s="137"/>
      <c r="CA226" s="137"/>
      <c r="CB226" s="137"/>
      <c r="CC226" s="137"/>
      <c r="CD226" s="137"/>
      <c r="CE226" s="137"/>
      <c r="CF226" s="137"/>
      <c r="CG226" s="137"/>
      <c r="CH226" s="137"/>
      <c r="CI226" s="137"/>
      <c r="CJ226" s="137"/>
      <c r="CK226" s="137"/>
      <c r="CL226" s="137"/>
      <c r="CM226" s="137"/>
      <c r="CN226" s="137"/>
      <c r="CO226" s="137"/>
      <c r="CP226" s="137"/>
      <c r="CQ226" s="137"/>
      <c r="CR226" s="137"/>
      <c r="CS226" s="137"/>
      <c r="CT226" s="137"/>
      <c r="CU226" s="137"/>
      <c r="CV226" s="137"/>
      <c r="CW226" s="137"/>
      <c r="CX226" s="137"/>
      <c r="CY226" s="137"/>
      <c r="CZ226" s="137"/>
      <c r="DA226" s="137"/>
      <c r="DB226" s="137"/>
      <c r="DC226" s="137"/>
      <c r="DF226" s="53"/>
      <c r="DG226" s="53"/>
      <c r="DH226" s="53"/>
      <c r="DI226" s="53"/>
      <c r="DJ226" s="53"/>
      <c r="DK226" s="53"/>
      <c r="DL226" s="53"/>
      <c r="DM226" s="53"/>
    </row>
    <row r="227" spans="8:209" ht="6.75" customHeight="1">
      <c r="H227" s="51"/>
      <c r="T227" s="155"/>
      <c r="U227" s="138"/>
      <c r="AK227" s="156"/>
      <c r="AL227" s="146"/>
      <c r="AN227" s="2121" t="s">
        <v>
190</v>
      </c>
      <c r="AO227" s="2121"/>
      <c r="AP227" s="2121"/>
      <c r="AQ227" s="2121"/>
      <c r="AR227" s="2121"/>
      <c r="AS227" s="2121"/>
      <c r="AT227" s="2121"/>
      <c r="AU227" s="2121"/>
      <c r="AV227" s="2121"/>
      <c r="AW227" s="2121"/>
      <c r="AX227" s="2121"/>
      <c r="AY227" s="2126"/>
      <c r="AZ227" s="2126"/>
      <c r="BA227" s="2126"/>
      <c r="BB227" s="138"/>
      <c r="BC227" s="137"/>
      <c r="BD227" s="2121" t="s">
        <v>
500</v>
      </c>
      <c r="BE227" s="2121"/>
      <c r="BF227" s="2121"/>
      <c r="BG227" s="2121"/>
      <c r="BH227" s="2121"/>
      <c r="BI227" s="2121"/>
      <c r="BJ227" s="2121"/>
      <c r="BK227" s="2121"/>
      <c r="BL227" s="2121"/>
      <c r="BM227" s="2121"/>
      <c r="BN227" s="2121"/>
      <c r="BO227" s="2121"/>
      <c r="BP227" s="2121"/>
      <c r="BQ227" s="2121"/>
      <c r="BR227" s="2121"/>
      <c r="BS227" s="2121"/>
      <c r="BT227" s="2121"/>
      <c r="BU227" s="2121"/>
      <c r="BV227" s="2121"/>
      <c r="BW227" s="2121"/>
      <c r="BX227" s="2121"/>
      <c r="BY227" s="2121"/>
      <c r="BZ227" s="2121"/>
      <c r="CA227" s="2121"/>
      <c r="CB227" s="2121"/>
      <c r="CC227" s="2121"/>
      <c r="CD227" s="2121"/>
      <c r="CE227" s="2121"/>
      <c r="CF227" s="2121"/>
      <c r="CG227" s="2121"/>
      <c r="CH227" s="2121"/>
      <c r="CI227" s="2121"/>
      <c r="CJ227" s="2121"/>
      <c r="CK227" s="2121"/>
      <c r="CL227" s="2121"/>
      <c r="CM227" s="2121"/>
      <c r="CN227" s="2121"/>
      <c r="CO227" s="2121"/>
      <c r="CP227" s="2121"/>
      <c r="CQ227" s="2121"/>
      <c r="CR227" s="2121"/>
      <c r="CS227" s="2121"/>
      <c r="CT227" s="2121"/>
      <c r="CU227" s="2121"/>
      <c r="CV227" s="2121"/>
      <c r="CW227" s="2121"/>
      <c r="CX227" s="2121"/>
      <c r="CY227" s="2121"/>
      <c r="CZ227" s="2121"/>
      <c r="DA227" s="2121"/>
      <c r="DB227" s="2121"/>
      <c r="DC227" s="2126"/>
      <c r="DD227" s="2126"/>
      <c r="DE227" s="137"/>
      <c r="DF227" s="53"/>
      <c r="DG227" s="53"/>
      <c r="DH227" s="53"/>
      <c r="DI227" s="53"/>
      <c r="DJ227" s="53"/>
      <c r="DK227" s="53"/>
      <c r="DL227" s="53"/>
      <c r="DM227" s="53"/>
    </row>
    <row r="228" spans="8:209" ht="6.75" customHeight="1">
      <c r="H228" s="51"/>
      <c r="T228" s="155"/>
      <c r="U228" s="138"/>
      <c r="AJ228" s="51"/>
      <c r="AK228" s="151"/>
      <c r="AL228" s="149"/>
      <c r="AN228" s="2121"/>
      <c r="AO228" s="2121"/>
      <c r="AP228" s="2121"/>
      <c r="AQ228" s="2121"/>
      <c r="AR228" s="2121"/>
      <c r="AS228" s="2121"/>
      <c r="AT228" s="2121"/>
      <c r="AU228" s="2121"/>
      <c r="AV228" s="2121"/>
      <c r="AW228" s="2121"/>
      <c r="AX228" s="2121"/>
      <c r="AY228" s="2126"/>
      <c r="AZ228" s="2126"/>
      <c r="BA228" s="2126"/>
      <c r="BB228" s="54"/>
      <c r="BC228" s="137"/>
      <c r="BD228" s="2121"/>
      <c r="BE228" s="2121"/>
      <c r="BF228" s="2121"/>
      <c r="BG228" s="2121"/>
      <c r="BH228" s="2121"/>
      <c r="BI228" s="2121"/>
      <c r="BJ228" s="2121"/>
      <c r="BK228" s="2121"/>
      <c r="BL228" s="2121"/>
      <c r="BM228" s="2121"/>
      <c r="BN228" s="2121"/>
      <c r="BO228" s="2121"/>
      <c r="BP228" s="2121"/>
      <c r="BQ228" s="2121"/>
      <c r="BR228" s="2121"/>
      <c r="BS228" s="2121"/>
      <c r="BT228" s="2121"/>
      <c r="BU228" s="2121"/>
      <c r="BV228" s="2121"/>
      <c r="BW228" s="2121"/>
      <c r="BX228" s="2121"/>
      <c r="BY228" s="2121"/>
      <c r="BZ228" s="2121"/>
      <c r="CA228" s="2121"/>
      <c r="CB228" s="2121"/>
      <c r="CC228" s="2121"/>
      <c r="CD228" s="2121"/>
      <c r="CE228" s="2121"/>
      <c r="CF228" s="2121"/>
      <c r="CG228" s="2121"/>
      <c r="CH228" s="2121"/>
      <c r="CI228" s="2121"/>
      <c r="CJ228" s="2121"/>
      <c r="CK228" s="2121"/>
      <c r="CL228" s="2121"/>
      <c r="CM228" s="2121"/>
      <c r="CN228" s="2121"/>
      <c r="CO228" s="2121"/>
      <c r="CP228" s="2121"/>
      <c r="CQ228" s="2121"/>
      <c r="CR228" s="2121"/>
      <c r="CS228" s="2121"/>
      <c r="CT228" s="2121"/>
      <c r="CU228" s="2121"/>
      <c r="CV228" s="2121"/>
      <c r="CW228" s="2121"/>
      <c r="CX228" s="2121"/>
      <c r="CY228" s="2121"/>
      <c r="CZ228" s="2121"/>
      <c r="DA228" s="2121"/>
      <c r="DB228" s="2121"/>
      <c r="DC228" s="2126"/>
      <c r="DD228" s="2126"/>
      <c r="DE228" s="137"/>
    </row>
    <row r="229" spans="8:209" ht="6.75" customHeight="1">
      <c r="H229" s="51"/>
      <c r="S229" s="51"/>
      <c r="T229" s="150"/>
      <c r="U229" s="51"/>
      <c r="V229" s="51"/>
      <c r="W229" s="51"/>
      <c r="X229" s="51"/>
      <c r="Y229" s="51"/>
      <c r="Z229" s="51"/>
      <c r="AA229" s="51"/>
      <c r="AB229" s="51"/>
      <c r="AC229" s="51"/>
      <c r="AD229" s="51"/>
      <c r="AE229" s="51"/>
      <c r="AF229" s="51"/>
      <c r="AG229" s="51"/>
      <c r="AH229" s="51"/>
      <c r="AI229" s="51"/>
      <c r="AJ229" s="51"/>
      <c r="AK229" s="150"/>
      <c r="AL229" s="51"/>
      <c r="AM229" s="51"/>
      <c r="AN229" s="138"/>
      <c r="AO229" s="138"/>
      <c r="AP229" s="138"/>
      <c r="AQ229" s="138"/>
      <c r="AR229" s="138"/>
      <c r="AS229" s="138"/>
      <c r="AT229" s="138"/>
      <c r="AU229" s="138"/>
      <c r="AV229" s="137"/>
      <c r="AW229" s="137"/>
      <c r="AX229" s="137"/>
      <c r="AY229" s="51"/>
      <c r="AZ229" s="51"/>
      <c r="BA229" s="51"/>
      <c r="BB229" s="51"/>
      <c r="BC229" s="51"/>
      <c r="BD229" s="2121" t="s">
        <v>
501</v>
      </c>
      <c r="BE229" s="2121"/>
      <c r="BF229" s="2121"/>
      <c r="BG229" s="2121"/>
      <c r="BH229" s="2121"/>
      <c r="BI229" s="2121"/>
      <c r="BJ229" s="2121"/>
      <c r="BK229" s="2121"/>
      <c r="BL229" s="2121"/>
      <c r="BM229" s="2121"/>
      <c r="BN229" s="2121"/>
      <c r="BO229" s="2121"/>
      <c r="BP229" s="2121"/>
      <c r="BQ229" s="2121"/>
      <c r="BR229" s="2121"/>
      <c r="BS229" s="2121"/>
      <c r="BT229" s="2121"/>
      <c r="BU229" s="2121"/>
      <c r="BV229" s="2121"/>
      <c r="BW229" s="2121"/>
      <c r="BX229" s="2121"/>
      <c r="BY229" s="2121"/>
      <c r="BZ229" s="2121"/>
      <c r="CA229" s="2121"/>
      <c r="CB229" s="2121"/>
      <c r="CC229" s="2121"/>
      <c r="CD229" s="2121"/>
      <c r="CE229" s="2121"/>
      <c r="CF229" s="2121"/>
      <c r="CG229" s="2121"/>
      <c r="CH229" s="2121"/>
      <c r="CI229" s="2121"/>
      <c r="CJ229" s="2121"/>
      <c r="CK229" s="2121"/>
      <c r="CL229" s="2121"/>
      <c r="CM229" s="2121"/>
      <c r="CN229" s="2121"/>
      <c r="CO229" s="2121"/>
      <c r="CP229" s="2121"/>
      <c r="CQ229" s="2121"/>
      <c r="CR229" s="2121"/>
      <c r="CS229" s="2121"/>
      <c r="CT229" s="2121"/>
      <c r="CU229" s="2121"/>
      <c r="CV229" s="2121"/>
      <c r="CW229" s="2121"/>
      <c r="CX229" s="2121"/>
      <c r="CY229" s="2121"/>
      <c r="CZ229" s="2121"/>
      <c r="DA229" s="2121"/>
      <c r="DB229" s="2121"/>
      <c r="DC229" s="137"/>
      <c r="DD229" s="137"/>
      <c r="DE229" s="137"/>
    </row>
    <row r="230" spans="8:209" ht="7.5" customHeight="1">
      <c r="H230" s="51"/>
      <c r="S230" s="51"/>
      <c r="T230" s="150"/>
      <c r="U230" s="51"/>
      <c r="V230" s="51"/>
      <c r="W230" s="51"/>
      <c r="X230" s="51"/>
      <c r="Y230" s="51"/>
      <c r="Z230" s="51"/>
      <c r="AA230" s="51"/>
      <c r="AB230" s="51"/>
      <c r="AC230" s="51"/>
      <c r="AD230" s="51"/>
      <c r="AE230" s="51"/>
      <c r="AF230" s="51"/>
      <c r="AG230" s="51"/>
      <c r="AH230" s="51"/>
      <c r="AI230" s="51"/>
      <c r="AJ230" s="51"/>
      <c r="AK230" s="150"/>
      <c r="AL230" s="51"/>
      <c r="AM230" s="51"/>
      <c r="AN230" s="138"/>
      <c r="AO230" s="138"/>
      <c r="AP230" s="138"/>
      <c r="AQ230" s="138"/>
      <c r="AR230" s="138"/>
      <c r="AS230" s="138"/>
      <c r="AT230" s="138"/>
      <c r="AU230" s="138"/>
      <c r="AV230" s="137"/>
      <c r="AW230" s="137"/>
      <c r="AX230" s="137"/>
      <c r="AY230" s="51"/>
      <c r="AZ230" s="51"/>
      <c r="BA230" s="51"/>
      <c r="BB230" s="51"/>
      <c r="BC230" s="51"/>
      <c r="BD230" s="2121"/>
      <c r="BE230" s="2121"/>
      <c r="BF230" s="2121"/>
      <c r="BG230" s="2121"/>
      <c r="BH230" s="2121"/>
      <c r="BI230" s="2121"/>
      <c r="BJ230" s="2121"/>
      <c r="BK230" s="2121"/>
      <c r="BL230" s="2121"/>
      <c r="BM230" s="2121"/>
      <c r="BN230" s="2121"/>
      <c r="BO230" s="2121"/>
      <c r="BP230" s="2121"/>
      <c r="BQ230" s="2121"/>
      <c r="BR230" s="2121"/>
      <c r="BS230" s="2121"/>
      <c r="BT230" s="2121"/>
      <c r="BU230" s="2121"/>
      <c r="BV230" s="2121"/>
      <c r="BW230" s="2121"/>
      <c r="BX230" s="2121"/>
      <c r="BY230" s="2121"/>
      <c r="BZ230" s="2121"/>
      <c r="CA230" s="2121"/>
      <c r="CB230" s="2121"/>
      <c r="CC230" s="2121"/>
      <c r="CD230" s="2121"/>
      <c r="CE230" s="2121"/>
      <c r="CF230" s="2121"/>
      <c r="CG230" s="2121"/>
      <c r="CH230" s="2121"/>
      <c r="CI230" s="2121"/>
      <c r="CJ230" s="2121"/>
      <c r="CK230" s="2121"/>
      <c r="CL230" s="2121"/>
      <c r="CM230" s="2121"/>
      <c r="CN230" s="2121"/>
      <c r="CO230" s="2121"/>
      <c r="CP230" s="2121"/>
      <c r="CQ230" s="2121"/>
      <c r="CR230" s="2121"/>
      <c r="CS230" s="2121"/>
      <c r="CT230" s="2121"/>
      <c r="CU230" s="2121"/>
      <c r="CV230" s="2121"/>
      <c r="CW230" s="2121"/>
      <c r="CX230" s="2121"/>
      <c r="CY230" s="2121"/>
      <c r="CZ230" s="2121"/>
      <c r="DA230" s="2121"/>
      <c r="DB230" s="2121"/>
      <c r="DC230" s="137"/>
      <c r="DD230" s="137"/>
      <c r="DE230" s="137"/>
      <c r="DF230" s="53"/>
      <c r="DG230" s="53"/>
      <c r="DH230" s="53"/>
      <c r="DI230" s="53"/>
      <c r="DJ230" s="53"/>
      <c r="DK230" s="53"/>
      <c r="DL230" s="53"/>
      <c r="DM230" s="53"/>
      <c r="DN230" s="53"/>
      <c r="DO230" s="53"/>
      <c r="DP230" s="53"/>
      <c r="DQ230" s="53"/>
      <c r="DR230" s="53"/>
      <c r="DS230" s="53"/>
      <c r="DT230" s="53"/>
      <c r="DU230" s="53"/>
      <c r="DV230" s="53"/>
      <c r="DW230" s="53"/>
      <c r="DX230" s="53"/>
      <c r="DY230" s="53"/>
      <c r="DZ230" s="53"/>
      <c r="EA230" s="53"/>
      <c r="EB230" s="53"/>
      <c r="EC230" s="53"/>
      <c r="ED230" s="53"/>
      <c r="EE230" s="53"/>
      <c r="EF230" s="53"/>
      <c r="EG230" s="53"/>
      <c r="EH230" s="53"/>
      <c r="EI230" s="53"/>
      <c r="EJ230" s="53"/>
      <c r="EK230" s="53"/>
      <c r="EL230" s="53"/>
      <c r="EM230" s="53"/>
      <c r="EN230" s="53"/>
      <c r="EO230" s="53"/>
      <c r="EP230" s="53"/>
      <c r="EQ230" s="53"/>
      <c r="ER230" s="53"/>
      <c r="ES230" s="53"/>
      <c r="ET230" s="53"/>
      <c r="EU230" s="53"/>
      <c r="EV230" s="53"/>
      <c r="EW230" s="53"/>
      <c r="EX230" s="53"/>
      <c r="EY230" s="53"/>
      <c r="EZ230" s="53"/>
      <c r="FA230" s="53"/>
      <c r="FB230" s="53"/>
      <c r="FC230" s="53"/>
      <c r="FD230" s="53"/>
      <c r="FE230" s="53"/>
      <c r="FF230" s="53"/>
      <c r="FG230" s="53"/>
      <c r="FH230" s="53"/>
      <c r="FI230" s="53"/>
      <c r="FJ230" s="53"/>
      <c r="FK230" s="53"/>
      <c r="FL230" s="53"/>
      <c r="FM230" s="53"/>
      <c r="FN230" s="53"/>
      <c r="FO230" s="53"/>
      <c r="FP230" s="53"/>
      <c r="FQ230" s="53"/>
      <c r="FR230" s="53"/>
      <c r="FS230" s="53"/>
      <c r="FT230" s="53"/>
      <c r="FU230" s="53"/>
      <c r="FV230" s="53"/>
      <c r="FW230" s="53"/>
      <c r="FX230" s="53"/>
      <c r="FY230" s="53"/>
      <c r="FZ230" s="53"/>
      <c r="GA230" s="53"/>
      <c r="GB230" s="53"/>
      <c r="GC230" s="53"/>
      <c r="GD230" s="53"/>
      <c r="GE230" s="53"/>
      <c r="GF230" s="53"/>
      <c r="GG230" s="53"/>
      <c r="GH230" s="53"/>
      <c r="GI230" s="53"/>
      <c r="GJ230" s="53"/>
      <c r="GK230" s="53"/>
      <c r="GL230" s="53"/>
      <c r="GM230" s="53"/>
      <c r="GN230" s="53"/>
      <c r="GO230" s="53"/>
      <c r="GP230" s="53"/>
      <c r="GQ230" s="53"/>
      <c r="GR230" s="53"/>
      <c r="GS230" s="53"/>
    </row>
    <row r="231" spans="8:209" ht="6.75" customHeight="1">
      <c r="H231" s="51"/>
      <c r="S231" s="51"/>
      <c r="T231" s="150"/>
      <c r="U231" s="51"/>
      <c r="V231" s="51"/>
      <c r="W231" s="51"/>
      <c r="X231" s="51"/>
      <c r="Y231" s="51"/>
      <c r="Z231" s="51"/>
      <c r="AA231" s="51"/>
      <c r="AB231" s="51"/>
      <c r="AC231" s="51"/>
      <c r="AD231" s="51"/>
      <c r="AE231" s="51"/>
      <c r="AF231" s="51"/>
      <c r="AG231" s="51"/>
      <c r="AH231" s="51"/>
      <c r="AI231" s="51"/>
      <c r="AJ231" s="51"/>
      <c r="AK231" s="150"/>
      <c r="AL231" s="51"/>
      <c r="AM231" s="51"/>
      <c r="AN231" s="138"/>
      <c r="AO231" s="138"/>
      <c r="AP231" s="138"/>
      <c r="AQ231" s="138"/>
      <c r="AR231" s="138"/>
      <c r="AS231" s="138"/>
      <c r="AT231" s="138"/>
      <c r="AU231" s="138"/>
      <c r="AV231" s="137"/>
      <c r="AW231" s="137"/>
      <c r="AX231" s="137"/>
      <c r="AY231" s="51"/>
      <c r="AZ231" s="51"/>
      <c r="BA231" s="51"/>
      <c r="BB231" s="51"/>
      <c r="BC231" s="51"/>
      <c r="BD231" s="137"/>
      <c r="BE231" s="137"/>
      <c r="BF231" s="137"/>
      <c r="BG231" s="137"/>
      <c r="BH231" s="137"/>
      <c r="BI231" s="137"/>
      <c r="BJ231" s="137"/>
      <c r="BK231" s="137"/>
      <c r="BL231" s="137"/>
      <c r="BM231" s="137"/>
      <c r="BN231" s="137"/>
      <c r="BO231" s="137"/>
      <c r="BP231" s="137"/>
      <c r="BQ231" s="137"/>
      <c r="BR231" s="137"/>
      <c r="BS231" s="137"/>
      <c r="BT231" s="137"/>
      <c r="BU231" s="137"/>
      <c r="BV231" s="137"/>
      <c r="BW231" s="137"/>
      <c r="BX231" s="137"/>
      <c r="BY231" s="137"/>
      <c r="BZ231" s="137"/>
      <c r="CA231" s="137"/>
      <c r="CB231" s="137"/>
      <c r="CC231" s="137"/>
      <c r="CD231" s="137"/>
      <c r="CE231" s="137"/>
      <c r="CF231" s="137"/>
      <c r="CG231" s="137"/>
      <c r="CH231" s="137"/>
      <c r="CI231" s="137"/>
      <c r="CJ231" s="137"/>
      <c r="CK231" s="137"/>
      <c r="CL231" s="137"/>
      <c r="CM231" s="137"/>
      <c r="CN231" s="137"/>
      <c r="CO231" s="137"/>
      <c r="CP231" s="137"/>
      <c r="CQ231" s="137"/>
      <c r="CR231" s="137"/>
      <c r="CS231" s="137"/>
      <c r="CT231" s="137"/>
      <c r="CU231" s="137"/>
      <c r="CV231" s="137"/>
      <c r="CW231" s="137"/>
      <c r="CX231" s="137"/>
      <c r="CY231" s="137"/>
      <c r="CZ231" s="137"/>
      <c r="DA231" s="137"/>
      <c r="DB231" s="137"/>
      <c r="DC231" s="137"/>
      <c r="DD231" s="137"/>
      <c r="DE231" s="137"/>
      <c r="DF231" s="53"/>
      <c r="DG231" s="53"/>
      <c r="DH231" s="53"/>
      <c r="DI231" s="53"/>
      <c r="DJ231" s="53"/>
      <c r="DK231" s="53"/>
      <c r="DL231" s="53"/>
      <c r="DM231" s="53"/>
      <c r="DN231" s="53"/>
      <c r="DO231" s="53"/>
      <c r="DP231" s="53"/>
      <c r="DQ231" s="53"/>
      <c r="DR231" s="53"/>
      <c r="DS231" s="53"/>
    </row>
    <row r="232" spans="8:209" ht="6.75" customHeight="1">
      <c r="H232" s="51"/>
      <c r="S232" s="51"/>
      <c r="T232" s="150"/>
      <c r="U232" s="51"/>
      <c r="V232" s="51"/>
      <c r="W232" s="51"/>
      <c r="X232" s="51"/>
      <c r="Y232" s="51"/>
      <c r="Z232" s="51"/>
      <c r="AA232" s="51"/>
      <c r="AB232" s="51"/>
      <c r="AC232" s="51"/>
      <c r="AD232" s="51"/>
      <c r="AE232" s="51"/>
      <c r="AF232" s="51"/>
      <c r="AG232" s="51"/>
      <c r="AH232" s="51"/>
      <c r="AI232" s="51"/>
      <c r="AJ232" s="51"/>
      <c r="AK232" s="150"/>
      <c r="AL232" s="51"/>
      <c r="AM232" s="138"/>
      <c r="AN232" s="2136" t="s">
        <v>
502</v>
      </c>
      <c r="AO232" s="2136"/>
      <c r="AP232" s="2136"/>
      <c r="AQ232" s="2136"/>
      <c r="AR232" s="2136"/>
      <c r="AS232" s="2136"/>
      <c r="AT232" s="2136"/>
      <c r="AU232" s="2136"/>
      <c r="AV232" s="2136"/>
      <c r="AW232" s="2136"/>
      <c r="AX232" s="2136"/>
      <c r="AY232" s="2136"/>
      <c r="AZ232" s="2136"/>
      <c r="BA232" s="2136"/>
      <c r="BB232" s="138"/>
      <c r="BC232" s="138"/>
      <c r="BD232" s="2131" t="s">
        <v>
503</v>
      </c>
      <c r="BE232" s="2131"/>
      <c r="BF232" s="2131"/>
      <c r="BG232" s="2131"/>
      <c r="BH232" s="2131"/>
      <c r="BI232" s="2131"/>
      <c r="BJ232" s="2131"/>
      <c r="BK232" s="2131"/>
      <c r="BL232" s="2131"/>
      <c r="BM232" s="2131"/>
      <c r="BN232" s="2131"/>
      <c r="BO232" s="2131"/>
      <c r="BP232" s="2131"/>
      <c r="BQ232" s="2131"/>
      <c r="BR232" s="2131"/>
      <c r="BS232" s="2131"/>
      <c r="BT232" s="2131"/>
      <c r="BU232" s="2131"/>
      <c r="BV232" s="2131"/>
      <c r="BW232" s="2131"/>
      <c r="BX232" s="2131"/>
      <c r="BY232" s="2131"/>
      <c r="BZ232" s="2131"/>
      <c r="CA232" s="2131"/>
      <c r="CB232" s="2131"/>
      <c r="CC232" s="2131"/>
      <c r="CD232" s="137"/>
      <c r="CE232" s="137"/>
      <c r="CF232" s="137"/>
      <c r="CG232" s="137"/>
      <c r="CH232" s="137"/>
      <c r="CI232" s="137"/>
      <c r="CJ232" s="137"/>
      <c r="CK232" s="137"/>
      <c r="CL232" s="137"/>
      <c r="CM232" s="137"/>
      <c r="CN232" s="137"/>
      <c r="CO232" s="137"/>
      <c r="CP232" s="137"/>
      <c r="CQ232" s="137"/>
      <c r="CR232" s="137"/>
      <c r="CS232" s="137"/>
      <c r="CT232" s="137"/>
      <c r="CU232" s="137"/>
      <c r="CV232" s="137"/>
      <c r="CW232" s="137"/>
      <c r="CX232" s="137"/>
      <c r="CY232" s="137"/>
      <c r="CZ232" s="137"/>
      <c r="DA232" s="137"/>
      <c r="DB232" s="137"/>
      <c r="DC232" s="137"/>
      <c r="DD232" s="137"/>
      <c r="DE232" s="137"/>
      <c r="DF232" s="53"/>
      <c r="DG232" s="53"/>
      <c r="DH232" s="53"/>
      <c r="DI232" s="53"/>
      <c r="DJ232" s="53"/>
      <c r="DK232" s="53"/>
      <c r="DL232" s="53"/>
      <c r="DM232" s="53"/>
      <c r="DN232" s="53"/>
      <c r="DO232" s="53"/>
      <c r="DP232" s="53"/>
      <c r="DQ232" s="53"/>
      <c r="DR232" s="53"/>
      <c r="DS232" s="53"/>
      <c r="DT232" s="53"/>
      <c r="DU232" s="53"/>
      <c r="DV232" s="53"/>
      <c r="DW232" s="53"/>
      <c r="DX232" s="53"/>
      <c r="DY232" s="53"/>
      <c r="DZ232" s="53"/>
      <c r="EA232" s="53"/>
      <c r="EB232" s="53"/>
      <c r="EC232" s="53"/>
      <c r="ED232" s="53"/>
      <c r="EE232" s="53"/>
      <c r="EF232" s="53"/>
      <c r="EG232" s="53"/>
      <c r="EH232" s="53"/>
      <c r="EI232" s="53"/>
      <c r="EJ232" s="53"/>
      <c r="EK232" s="53"/>
      <c r="EL232" s="53"/>
      <c r="EM232" s="53"/>
      <c r="EN232" s="53"/>
      <c r="EO232" s="53"/>
      <c r="EP232" s="53"/>
      <c r="EQ232" s="53"/>
      <c r="ER232" s="53"/>
      <c r="ES232" s="53"/>
      <c r="ET232" s="53"/>
      <c r="EU232" s="53"/>
      <c r="EV232" s="53"/>
      <c r="EW232" s="53"/>
      <c r="EX232" s="53"/>
      <c r="EY232" s="53"/>
      <c r="EZ232" s="53"/>
      <c r="FA232" s="53"/>
      <c r="FB232" s="53"/>
      <c r="FC232" s="53"/>
      <c r="FD232" s="53"/>
      <c r="FE232" s="53"/>
      <c r="FF232" s="53"/>
      <c r="FG232" s="53"/>
      <c r="FH232" s="53"/>
      <c r="FI232" s="53"/>
      <c r="FJ232" s="53"/>
      <c r="FK232" s="53"/>
      <c r="FL232" s="53"/>
      <c r="FM232" s="53"/>
      <c r="FN232" s="53"/>
      <c r="FO232" s="53"/>
      <c r="FP232" s="53"/>
      <c r="FQ232" s="53"/>
      <c r="FR232" s="53"/>
      <c r="FS232" s="53"/>
      <c r="FT232" s="53"/>
      <c r="FU232" s="53"/>
      <c r="FV232" s="53"/>
      <c r="FW232" s="53"/>
      <c r="FX232" s="53"/>
      <c r="FY232" s="53"/>
      <c r="FZ232" s="53"/>
      <c r="GA232" s="53"/>
      <c r="GB232" s="53"/>
      <c r="GC232" s="53"/>
      <c r="GD232" s="53"/>
      <c r="GE232" s="53"/>
      <c r="GF232" s="53"/>
      <c r="GG232" s="53"/>
      <c r="GH232" s="53"/>
      <c r="GI232" s="53"/>
      <c r="GJ232" s="53"/>
      <c r="GK232" s="53"/>
      <c r="GL232" s="53"/>
      <c r="GM232" s="53"/>
      <c r="GN232" s="53"/>
      <c r="GO232" s="53"/>
      <c r="GP232" s="53"/>
      <c r="GQ232" s="53"/>
      <c r="GR232" s="53"/>
      <c r="GS232" s="53"/>
    </row>
    <row r="233" spans="8:209" ht="6.75" customHeight="1">
      <c r="H233" s="51"/>
      <c r="S233" s="51"/>
      <c r="T233" s="150"/>
      <c r="U233" s="51"/>
      <c r="V233" s="51"/>
      <c r="W233" s="51"/>
      <c r="X233" s="51"/>
      <c r="Y233" s="51"/>
      <c r="Z233" s="51"/>
      <c r="AA233" s="51"/>
      <c r="AB233" s="51"/>
      <c r="AC233" s="51"/>
      <c r="AD233" s="51"/>
      <c r="AE233" s="51"/>
      <c r="AF233" s="51"/>
      <c r="AG233" s="51"/>
      <c r="AH233" s="51"/>
      <c r="AI233" s="51"/>
      <c r="AJ233" s="51"/>
      <c r="AK233" s="151"/>
      <c r="AL233" s="149"/>
      <c r="AM233" s="138"/>
      <c r="AN233" s="2136"/>
      <c r="AO233" s="2136"/>
      <c r="AP233" s="2136"/>
      <c r="AQ233" s="2136"/>
      <c r="AR233" s="2136"/>
      <c r="AS233" s="2136"/>
      <c r="AT233" s="2136"/>
      <c r="AU233" s="2136"/>
      <c r="AV233" s="2136"/>
      <c r="AW233" s="2136"/>
      <c r="AX233" s="2136"/>
      <c r="AY233" s="2136"/>
      <c r="AZ233" s="2136"/>
      <c r="BA233" s="2136"/>
      <c r="BB233" s="54"/>
      <c r="BC233" s="138"/>
      <c r="BD233" s="2131"/>
      <c r="BE233" s="2131"/>
      <c r="BF233" s="2131"/>
      <c r="BG233" s="2131"/>
      <c r="BH233" s="2131"/>
      <c r="BI233" s="2131"/>
      <c r="BJ233" s="2131"/>
      <c r="BK233" s="2131"/>
      <c r="BL233" s="2131"/>
      <c r="BM233" s="2131"/>
      <c r="BN233" s="2131"/>
      <c r="BO233" s="2131"/>
      <c r="BP233" s="2131"/>
      <c r="BQ233" s="2131"/>
      <c r="BR233" s="2131"/>
      <c r="BS233" s="2131"/>
      <c r="BT233" s="2131"/>
      <c r="BU233" s="2131"/>
      <c r="BV233" s="2131"/>
      <c r="BW233" s="2131"/>
      <c r="BX233" s="2131"/>
      <c r="BY233" s="2131"/>
      <c r="BZ233" s="2131"/>
      <c r="CA233" s="2131"/>
      <c r="CB233" s="2131"/>
      <c r="CC233" s="2131"/>
      <c r="CD233" s="137"/>
      <c r="CE233" s="137"/>
      <c r="CF233" s="137"/>
      <c r="CG233" s="137"/>
      <c r="CH233" s="137"/>
      <c r="CI233" s="137"/>
      <c r="CJ233" s="137"/>
      <c r="CK233" s="137"/>
      <c r="CL233" s="137"/>
      <c r="CM233" s="137"/>
      <c r="CN233" s="137"/>
      <c r="CO233" s="137"/>
      <c r="CP233" s="137"/>
      <c r="CQ233" s="137"/>
      <c r="CR233" s="137"/>
      <c r="CS233" s="137"/>
      <c r="CT233" s="137"/>
      <c r="CU233" s="137"/>
      <c r="CV233" s="137"/>
      <c r="CW233" s="137"/>
      <c r="CX233" s="137"/>
      <c r="CY233" s="137"/>
      <c r="CZ233" s="137"/>
      <c r="DA233" s="137"/>
      <c r="DB233" s="137"/>
      <c r="DC233" s="137"/>
      <c r="DD233" s="137"/>
      <c r="DE233" s="137"/>
      <c r="DF233" s="53"/>
      <c r="DG233" s="53"/>
      <c r="DH233" s="53"/>
      <c r="DI233" s="53"/>
      <c r="DJ233" s="53"/>
      <c r="DK233" s="53"/>
      <c r="DL233" s="53"/>
      <c r="DM233" s="53"/>
      <c r="DN233" s="53"/>
      <c r="DO233" s="53"/>
      <c r="DP233" s="53"/>
      <c r="DQ233" s="53"/>
      <c r="DR233" s="53"/>
      <c r="DS233" s="53"/>
    </row>
    <row r="234" spans="8:209" ht="6.75" customHeight="1">
      <c r="H234" s="51"/>
      <c r="S234" s="51"/>
      <c r="T234" s="150"/>
      <c r="U234" s="51"/>
      <c r="V234" s="51"/>
      <c r="W234" s="51"/>
      <c r="X234" s="51"/>
      <c r="Y234" s="51"/>
      <c r="Z234" s="51"/>
      <c r="AA234" s="51"/>
      <c r="AB234" s="51"/>
      <c r="AC234" s="51"/>
      <c r="AD234" s="51"/>
      <c r="AE234" s="51"/>
      <c r="AF234" s="51"/>
      <c r="AG234" s="51"/>
      <c r="AH234" s="51"/>
      <c r="AI234" s="51"/>
      <c r="AJ234" s="51"/>
      <c r="AK234" s="150"/>
      <c r="AL234" s="51"/>
      <c r="AM234" s="51"/>
      <c r="AN234" s="138"/>
      <c r="AO234" s="138"/>
      <c r="AP234" s="138"/>
      <c r="AQ234" s="138"/>
      <c r="AR234" s="138"/>
      <c r="AS234" s="138"/>
      <c r="AT234" s="138"/>
      <c r="AU234" s="138"/>
      <c r="AV234" s="137"/>
      <c r="AW234" s="137"/>
      <c r="AX234" s="137"/>
      <c r="AY234" s="51"/>
      <c r="AZ234" s="51"/>
      <c r="BA234" s="51"/>
      <c r="BB234" s="51"/>
      <c r="BC234" s="51"/>
      <c r="BD234" s="137"/>
      <c r="BE234" s="137"/>
      <c r="BF234" s="137"/>
      <c r="BG234" s="137"/>
      <c r="BH234" s="137"/>
      <c r="BI234" s="137"/>
      <c r="BJ234" s="137"/>
      <c r="BK234" s="137"/>
      <c r="BL234" s="137"/>
      <c r="BM234" s="137"/>
      <c r="BN234" s="137"/>
      <c r="BO234" s="137"/>
      <c r="BP234" s="137"/>
      <c r="BQ234" s="137"/>
      <c r="BR234" s="137"/>
      <c r="BS234" s="137"/>
      <c r="BT234" s="137"/>
      <c r="BU234" s="137"/>
      <c r="BV234" s="137"/>
      <c r="BW234" s="137"/>
      <c r="BX234" s="137"/>
      <c r="BY234" s="137"/>
      <c r="BZ234" s="137"/>
      <c r="CA234" s="137"/>
      <c r="CB234" s="137"/>
      <c r="CC234" s="137"/>
      <c r="CD234" s="137"/>
      <c r="CE234" s="137"/>
      <c r="CF234" s="137"/>
      <c r="CG234" s="137"/>
      <c r="CH234" s="137"/>
      <c r="CI234" s="137"/>
      <c r="CJ234" s="137"/>
      <c r="CK234" s="137"/>
      <c r="CL234" s="137"/>
      <c r="CM234" s="137"/>
      <c r="CN234" s="137"/>
      <c r="CO234" s="137"/>
      <c r="CP234" s="137"/>
      <c r="CQ234" s="137"/>
      <c r="CR234" s="137"/>
      <c r="CS234" s="137"/>
      <c r="CT234" s="137"/>
      <c r="CU234" s="137"/>
      <c r="CV234" s="137"/>
      <c r="CW234" s="137"/>
      <c r="CX234" s="137"/>
      <c r="CY234" s="137"/>
      <c r="CZ234" s="137"/>
      <c r="DA234" s="137"/>
      <c r="DB234" s="137"/>
      <c r="DC234" s="137"/>
      <c r="DD234" s="137"/>
      <c r="DE234" s="137"/>
      <c r="DF234" s="53"/>
      <c r="DG234" s="53"/>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c r="EP234" s="53"/>
      <c r="EQ234" s="53"/>
      <c r="ER234" s="53"/>
      <c r="ES234" s="53"/>
      <c r="ET234" s="53"/>
      <c r="EU234" s="53"/>
      <c r="EV234" s="53"/>
      <c r="EW234" s="53"/>
      <c r="EX234" s="53"/>
      <c r="EY234" s="53"/>
      <c r="EZ234" s="53"/>
      <c r="FA234" s="53"/>
      <c r="FB234" s="53"/>
      <c r="FC234" s="53"/>
      <c r="FD234" s="53"/>
      <c r="FE234" s="53"/>
      <c r="FF234" s="53"/>
      <c r="FG234" s="53"/>
      <c r="FH234" s="53"/>
      <c r="FI234" s="53"/>
      <c r="FJ234" s="53"/>
      <c r="FK234" s="53"/>
      <c r="FL234" s="53"/>
      <c r="FM234" s="53"/>
      <c r="FN234" s="53"/>
      <c r="FO234" s="53"/>
      <c r="FP234" s="53"/>
      <c r="FQ234" s="53"/>
      <c r="FR234" s="53"/>
      <c r="FS234" s="53"/>
      <c r="FT234" s="53"/>
      <c r="FU234" s="53"/>
      <c r="FV234" s="53"/>
      <c r="FW234" s="53"/>
      <c r="FX234" s="53"/>
      <c r="FY234" s="53"/>
      <c r="FZ234" s="53"/>
      <c r="GA234" s="53"/>
      <c r="GB234" s="53"/>
      <c r="GC234" s="53"/>
      <c r="GD234" s="53"/>
      <c r="GE234" s="53"/>
      <c r="GF234" s="53"/>
      <c r="GG234" s="53"/>
      <c r="GH234" s="53"/>
      <c r="GI234" s="53"/>
      <c r="GJ234" s="53"/>
      <c r="GK234" s="53"/>
      <c r="GL234" s="53"/>
      <c r="GM234" s="53"/>
      <c r="GN234" s="53"/>
      <c r="GO234" s="53"/>
      <c r="GP234" s="53"/>
      <c r="GQ234" s="53"/>
      <c r="GR234" s="53"/>
      <c r="GS234" s="53"/>
      <c r="GT234" s="53"/>
      <c r="GU234" s="53"/>
      <c r="GV234" s="53"/>
      <c r="GW234" s="53"/>
      <c r="GX234" s="53"/>
      <c r="GY234" s="53"/>
      <c r="GZ234" s="53"/>
      <c r="HA234" s="53"/>
    </row>
    <row r="235" spans="8:209" ht="6.75" customHeight="1">
      <c r="H235" s="51"/>
      <c r="S235" s="51"/>
      <c r="T235" s="150"/>
      <c r="U235" s="51"/>
      <c r="V235" s="51"/>
      <c r="W235" s="51"/>
      <c r="X235" s="51"/>
      <c r="Y235" s="51"/>
      <c r="Z235" s="51"/>
      <c r="AA235" s="51"/>
      <c r="AB235" s="51"/>
      <c r="AC235" s="51"/>
      <c r="AD235" s="51"/>
      <c r="AE235" s="51"/>
      <c r="AF235" s="51"/>
      <c r="AG235" s="51"/>
      <c r="AH235" s="51"/>
      <c r="AI235" s="51"/>
      <c r="AJ235" s="51"/>
      <c r="AK235" s="156"/>
      <c r="AL235" s="146"/>
      <c r="AM235" s="51"/>
      <c r="AN235" s="2131" t="s">
        <v>
225</v>
      </c>
      <c r="AO235" s="2131"/>
      <c r="AP235" s="2131"/>
      <c r="AQ235" s="2131"/>
      <c r="AR235" s="2131"/>
      <c r="AS235" s="2131"/>
      <c r="AT235" s="2131"/>
      <c r="AU235" s="2131"/>
      <c r="AV235" s="2131"/>
      <c r="AW235" s="2131"/>
      <c r="AX235" s="2131"/>
      <c r="AY235" s="2131"/>
      <c r="AZ235" s="2131"/>
      <c r="BA235" s="2131"/>
      <c r="BB235" s="51"/>
      <c r="BC235" s="51"/>
      <c r="BD235" s="2125" t="s">
        <v>
334</v>
      </c>
      <c r="BE235" s="2125"/>
      <c r="BF235" s="2125"/>
      <c r="BG235" s="2125"/>
      <c r="BH235" s="2125"/>
      <c r="BI235" s="2125"/>
      <c r="BJ235" s="2125"/>
      <c r="BK235" s="2125"/>
      <c r="BL235" s="2125"/>
      <c r="BM235" s="2125"/>
      <c r="BN235" s="2125"/>
      <c r="BO235" s="2125"/>
      <c r="BP235" s="2125"/>
      <c r="BQ235" s="2125"/>
      <c r="BR235" s="2125"/>
      <c r="BS235" s="2125"/>
      <c r="BT235" s="2125"/>
      <c r="BU235" s="2125"/>
      <c r="BV235" s="2125"/>
      <c r="BW235" s="2125"/>
      <c r="BX235" s="2125"/>
      <c r="BY235" s="2125"/>
      <c r="BZ235" s="2125"/>
      <c r="CA235" s="2125"/>
      <c r="CB235" s="2125"/>
      <c r="CC235" s="2125"/>
      <c r="CD235" s="2125"/>
      <c r="CE235" s="2125"/>
      <c r="CF235" s="2125"/>
      <c r="CG235" s="2125"/>
      <c r="CH235" s="137"/>
      <c r="CI235" s="137"/>
      <c r="CJ235" s="137"/>
      <c r="CK235" s="137"/>
      <c r="CL235" s="137"/>
      <c r="CM235" s="137"/>
      <c r="CN235" s="137"/>
      <c r="CO235" s="137"/>
      <c r="CP235" s="137"/>
      <c r="CQ235" s="137"/>
      <c r="CR235" s="137"/>
      <c r="CS235" s="137"/>
      <c r="CT235" s="137"/>
      <c r="CU235" s="137"/>
      <c r="CV235" s="137"/>
      <c r="CW235" s="137"/>
      <c r="CX235" s="137"/>
      <c r="CY235" s="137"/>
      <c r="CZ235" s="137"/>
      <c r="DA235" s="137"/>
      <c r="DB235" s="137"/>
      <c r="DC235" s="137"/>
      <c r="DD235" s="137"/>
      <c r="DE235" s="137"/>
      <c r="DF235" s="53"/>
      <c r="DG235" s="53"/>
      <c r="DH235" s="53"/>
      <c r="DI235" s="53"/>
      <c r="DJ235" s="53"/>
      <c r="DK235" s="53"/>
      <c r="DL235" s="53"/>
      <c r="DM235" s="53"/>
      <c r="DN235" s="53"/>
      <c r="DO235" s="53"/>
      <c r="DP235" s="53"/>
      <c r="DQ235" s="53"/>
      <c r="DR235" s="53"/>
      <c r="DS235" s="53"/>
      <c r="DT235" s="53"/>
      <c r="DU235" s="53"/>
      <c r="DV235" s="53"/>
      <c r="DW235" s="53"/>
      <c r="DX235" s="53"/>
      <c r="DY235" s="53"/>
      <c r="DZ235" s="53"/>
      <c r="EA235" s="53"/>
      <c r="EB235" s="53"/>
      <c r="EC235" s="53"/>
      <c r="ED235" s="53"/>
      <c r="EE235" s="53"/>
      <c r="EF235" s="53"/>
      <c r="EG235" s="53"/>
      <c r="EH235" s="53"/>
      <c r="EI235" s="53"/>
      <c r="EJ235" s="53"/>
      <c r="EK235" s="53"/>
      <c r="EL235" s="53"/>
      <c r="EM235" s="53"/>
      <c r="EN235" s="53"/>
      <c r="EO235" s="53"/>
      <c r="EP235" s="53"/>
      <c r="EQ235" s="53"/>
      <c r="ER235" s="53"/>
      <c r="ES235" s="53"/>
      <c r="ET235" s="53"/>
      <c r="EU235" s="53"/>
      <c r="EV235" s="53"/>
      <c r="EW235" s="53"/>
      <c r="EX235" s="53"/>
      <c r="EY235" s="53"/>
      <c r="EZ235" s="53"/>
      <c r="FA235" s="53"/>
      <c r="FB235" s="53"/>
      <c r="FC235" s="53"/>
      <c r="FD235" s="53"/>
      <c r="FE235" s="53"/>
      <c r="FF235" s="53"/>
      <c r="FG235" s="53"/>
      <c r="FH235" s="53"/>
      <c r="FI235" s="53"/>
      <c r="FJ235" s="53"/>
      <c r="FK235" s="53"/>
      <c r="FL235" s="53"/>
      <c r="FM235" s="53"/>
      <c r="FN235" s="53"/>
      <c r="FO235" s="53"/>
      <c r="FP235" s="53"/>
      <c r="FQ235" s="53"/>
      <c r="FR235" s="53"/>
      <c r="FS235" s="53"/>
      <c r="FT235" s="53"/>
      <c r="FU235" s="53"/>
      <c r="FV235" s="53"/>
      <c r="FW235" s="53"/>
      <c r="FX235" s="53"/>
      <c r="FY235" s="53"/>
      <c r="FZ235" s="53"/>
      <c r="GA235" s="53"/>
      <c r="GB235" s="53"/>
      <c r="GC235" s="53"/>
      <c r="GD235" s="53"/>
      <c r="GE235" s="53"/>
      <c r="GF235" s="53"/>
      <c r="GG235" s="53"/>
      <c r="GH235" s="53"/>
      <c r="GI235" s="53"/>
      <c r="GJ235" s="53"/>
      <c r="GK235" s="53"/>
      <c r="GL235" s="53"/>
      <c r="GM235" s="53"/>
      <c r="GN235" s="53"/>
      <c r="GO235" s="53"/>
      <c r="GP235" s="53"/>
      <c r="GQ235" s="53"/>
      <c r="GR235" s="53"/>
      <c r="GS235" s="53"/>
      <c r="GT235" s="53"/>
      <c r="GU235" s="53"/>
      <c r="GV235" s="53"/>
      <c r="GW235" s="53"/>
      <c r="GX235" s="53"/>
      <c r="GY235" s="53"/>
      <c r="GZ235" s="53"/>
      <c r="HA235" s="53"/>
    </row>
    <row r="236" spans="8:209" ht="6.75" customHeight="1">
      <c r="H236" s="51"/>
      <c r="S236" s="51"/>
      <c r="T236" s="150"/>
      <c r="U236" s="51"/>
      <c r="V236" s="51"/>
      <c r="W236" s="51"/>
      <c r="X236" s="51"/>
      <c r="Y236" s="51"/>
      <c r="Z236" s="51"/>
      <c r="AA236" s="51"/>
      <c r="AB236" s="51"/>
      <c r="AC236" s="51"/>
      <c r="AD236" s="51"/>
      <c r="AE236" s="51"/>
      <c r="AF236" s="51"/>
      <c r="AG236" s="51"/>
      <c r="AH236" s="51"/>
      <c r="AI236" s="51"/>
      <c r="AJ236" s="51"/>
      <c r="AK236" s="149"/>
      <c r="AL236" s="149"/>
      <c r="AM236" s="51"/>
      <c r="AN236" s="2131"/>
      <c r="AO236" s="2131"/>
      <c r="AP236" s="2131"/>
      <c r="AQ236" s="2131"/>
      <c r="AR236" s="2131"/>
      <c r="AS236" s="2131"/>
      <c r="AT236" s="2131"/>
      <c r="AU236" s="2131"/>
      <c r="AV236" s="2131"/>
      <c r="AW236" s="2131"/>
      <c r="AX236" s="2131"/>
      <c r="AY236" s="2131"/>
      <c r="AZ236" s="2131"/>
      <c r="BA236" s="2131"/>
      <c r="BB236" s="149"/>
      <c r="BC236" s="51"/>
      <c r="BD236" s="2125"/>
      <c r="BE236" s="2125"/>
      <c r="BF236" s="2125"/>
      <c r="BG236" s="2125"/>
      <c r="BH236" s="2125"/>
      <c r="BI236" s="2125"/>
      <c r="BJ236" s="2125"/>
      <c r="BK236" s="2125"/>
      <c r="BL236" s="2125"/>
      <c r="BM236" s="2125"/>
      <c r="BN236" s="2125"/>
      <c r="BO236" s="2125"/>
      <c r="BP236" s="2125"/>
      <c r="BQ236" s="2125"/>
      <c r="BR236" s="2125"/>
      <c r="BS236" s="2125"/>
      <c r="BT236" s="2125"/>
      <c r="BU236" s="2125"/>
      <c r="BV236" s="2125"/>
      <c r="BW236" s="2125"/>
      <c r="BX236" s="2125"/>
      <c r="BY236" s="2125"/>
      <c r="BZ236" s="2125"/>
      <c r="CA236" s="2125"/>
      <c r="CB236" s="2125"/>
      <c r="CC236" s="2125"/>
      <c r="CD236" s="2125"/>
      <c r="CE236" s="2125"/>
      <c r="CF236" s="2125"/>
      <c r="CG236" s="2125"/>
      <c r="CH236" s="137"/>
      <c r="CI236" s="137"/>
      <c r="CJ236" s="137"/>
      <c r="CK236" s="137"/>
      <c r="CL236" s="137"/>
      <c r="CM236" s="137"/>
      <c r="CN236" s="137"/>
      <c r="CO236" s="137"/>
      <c r="CP236" s="137"/>
      <c r="CQ236" s="137"/>
      <c r="CR236" s="137"/>
      <c r="CS236" s="137"/>
      <c r="CT236" s="137"/>
      <c r="CU236" s="137"/>
      <c r="CV236" s="137"/>
      <c r="CW236" s="137"/>
      <c r="CX236" s="137"/>
      <c r="CY236" s="137"/>
      <c r="CZ236" s="137"/>
      <c r="DA236" s="137"/>
      <c r="DB236" s="137"/>
      <c r="DC236" s="137"/>
      <c r="DD236" s="137"/>
      <c r="DE236" s="137"/>
      <c r="DF236" s="53"/>
      <c r="DG236" s="53"/>
      <c r="DH236" s="53"/>
      <c r="DI236" s="53"/>
      <c r="DJ236" s="53"/>
      <c r="DK236" s="53"/>
      <c r="DL236" s="53"/>
      <c r="DM236" s="53"/>
      <c r="DN236" s="53"/>
      <c r="DO236" s="53"/>
      <c r="DP236" s="53"/>
      <c r="DQ236" s="53"/>
      <c r="DR236" s="53"/>
      <c r="DS236" s="53"/>
      <c r="DT236" s="53"/>
      <c r="DU236" s="53"/>
      <c r="DV236" s="53"/>
      <c r="DW236" s="53"/>
      <c r="DX236" s="53"/>
      <c r="DY236" s="53"/>
      <c r="DZ236" s="53"/>
      <c r="EA236" s="53"/>
      <c r="EB236" s="53"/>
      <c r="EC236" s="53"/>
      <c r="ED236" s="53"/>
      <c r="EE236" s="53"/>
      <c r="EF236" s="53"/>
      <c r="EG236" s="53"/>
      <c r="EH236" s="53"/>
      <c r="EI236" s="53"/>
      <c r="EJ236" s="53"/>
      <c r="EK236" s="53"/>
      <c r="EL236" s="53"/>
      <c r="EM236" s="53"/>
      <c r="EN236" s="53"/>
      <c r="EO236" s="53"/>
      <c r="EP236" s="53"/>
      <c r="EQ236" s="53"/>
      <c r="ER236" s="53"/>
      <c r="ES236" s="53"/>
      <c r="ET236" s="53"/>
      <c r="EU236" s="53"/>
      <c r="EV236" s="53"/>
      <c r="EW236" s="53"/>
      <c r="EX236" s="53"/>
      <c r="EY236" s="53"/>
      <c r="EZ236" s="53"/>
      <c r="FA236" s="53"/>
      <c r="FB236" s="53"/>
      <c r="FC236" s="53"/>
      <c r="FD236" s="53"/>
      <c r="FE236" s="53"/>
      <c r="FF236" s="53"/>
      <c r="FG236" s="53"/>
      <c r="FH236" s="53"/>
      <c r="FI236" s="53"/>
      <c r="FJ236" s="53"/>
      <c r="FK236" s="53"/>
      <c r="FL236" s="53"/>
      <c r="FM236" s="53"/>
      <c r="FN236" s="53"/>
      <c r="FO236" s="53"/>
      <c r="FP236" s="53"/>
      <c r="FQ236" s="53"/>
      <c r="FR236" s="53"/>
      <c r="FS236" s="53"/>
      <c r="FT236" s="53"/>
      <c r="FU236" s="53"/>
      <c r="FV236" s="53"/>
      <c r="FW236" s="53"/>
      <c r="FX236" s="53"/>
      <c r="FY236" s="53"/>
      <c r="FZ236" s="53"/>
      <c r="GA236" s="53"/>
      <c r="GB236" s="53"/>
      <c r="GC236" s="53"/>
      <c r="GD236" s="53"/>
      <c r="GE236" s="53"/>
      <c r="GF236" s="53"/>
      <c r="GG236" s="53"/>
      <c r="GH236" s="53"/>
      <c r="GI236" s="53"/>
      <c r="GJ236" s="53"/>
      <c r="GK236" s="53"/>
      <c r="GL236" s="53"/>
      <c r="GM236" s="53"/>
      <c r="GN236" s="53"/>
      <c r="GO236" s="53"/>
      <c r="GP236" s="53"/>
      <c r="GQ236" s="53"/>
      <c r="GR236" s="53"/>
      <c r="GS236" s="53"/>
      <c r="GT236" s="53"/>
      <c r="GU236" s="53"/>
      <c r="GV236" s="53"/>
      <c r="GW236" s="53"/>
      <c r="GX236" s="53"/>
      <c r="GY236" s="53"/>
      <c r="GZ236" s="53"/>
      <c r="HA236" s="53"/>
    </row>
    <row r="237" spans="8:209" ht="6.75" customHeight="1">
      <c r="H237" s="51"/>
      <c r="T237" s="155"/>
      <c r="U237" s="138"/>
      <c r="BA237" s="51"/>
      <c r="BB237" s="51"/>
      <c r="DF237" s="53"/>
      <c r="DG237" s="53"/>
      <c r="DH237" s="53"/>
      <c r="DI237" s="53"/>
      <c r="DJ237" s="53"/>
      <c r="DK237" s="53"/>
      <c r="DL237" s="53"/>
      <c r="DM237" s="53"/>
      <c r="DN237" s="53"/>
      <c r="DO237" s="53"/>
      <c r="DP237" s="53"/>
      <c r="DQ237" s="53"/>
      <c r="DR237" s="53"/>
      <c r="DS237" s="53"/>
      <c r="DT237" s="53"/>
      <c r="DU237" s="53"/>
      <c r="DV237" s="53"/>
      <c r="DW237" s="53"/>
      <c r="DX237" s="53"/>
      <c r="DY237" s="53"/>
      <c r="DZ237" s="53"/>
      <c r="EA237" s="53"/>
      <c r="EB237" s="53"/>
      <c r="EC237" s="53"/>
      <c r="ED237" s="53"/>
      <c r="EE237" s="53"/>
      <c r="EF237" s="53"/>
      <c r="EG237" s="53"/>
      <c r="EH237" s="53"/>
      <c r="EI237" s="53"/>
      <c r="EJ237" s="53"/>
      <c r="EK237" s="53"/>
      <c r="EL237" s="53"/>
      <c r="EM237" s="53"/>
      <c r="EN237" s="53"/>
      <c r="EO237" s="53"/>
      <c r="EP237" s="53"/>
      <c r="EQ237" s="53"/>
      <c r="ER237" s="53"/>
      <c r="ES237" s="53"/>
      <c r="ET237" s="53"/>
      <c r="EU237" s="53"/>
      <c r="EV237" s="53"/>
      <c r="EW237" s="53"/>
      <c r="EX237" s="53"/>
      <c r="EY237" s="53"/>
      <c r="EZ237" s="53"/>
      <c r="FA237" s="53"/>
      <c r="FB237" s="53"/>
      <c r="FC237" s="53"/>
      <c r="FD237" s="53"/>
      <c r="FE237" s="53"/>
      <c r="FF237" s="53"/>
      <c r="FG237" s="53"/>
      <c r="FH237" s="53"/>
      <c r="FI237" s="53"/>
      <c r="FJ237" s="53"/>
      <c r="FK237" s="53"/>
      <c r="FL237" s="53"/>
      <c r="FM237" s="53"/>
      <c r="FN237" s="53"/>
      <c r="FO237" s="53"/>
      <c r="FP237" s="53"/>
      <c r="FQ237" s="53"/>
      <c r="FR237" s="53"/>
      <c r="FS237" s="53"/>
      <c r="FT237" s="53"/>
      <c r="FU237" s="53"/>
      <c r="FV237" s="53"/>
      <c r="FW237" s="53"/>
      <c r="FX237" s="53"/>
      <c r="FY237" s="53"/>
      <c r="FZ237" s="53"/>
      <c r="GA237" s="53"/>
      <c r="GB237" s="53"/>
      <c r="GC237" s="53"/>
      <c r="GD237" s="53"/>
      <c r="GE237" s="53"/>
      <c r="GF237" s="53"/>
      <c r="GG237" s="53"/>
      <c r="GH237" s="53"/>
      <c r="GI237" s="53"/>
      <c r="GJ237" s="53"/>
      <c r="GK237" s="53"/>
      <c r="GL237" s="53"/>
      <c r="GM237" s="53"/>
      <c r="GN237" s="53"/>
      <c r="GO237" s="53"/>
      <c r="GP237" s="53"/>
      <c r="GQ237" s="53"/>
      <c r="GR237" s="53"/>
      <c r="GS237" s="53"/>
      <c r="GT237" s="53"/>
      <c r="GU237" s="53"/>
      <c r="GV237" s="53"/>
      <c r="GW237" s="53"/>
      <c r="GX237" s="53"/>
      <c r="GY237" s="53"/>
      <c r="GZ237" s="53"/>
      <c r="HA237" s="53"/>
    </row>
    <row r="238" spans="8:209" ht="6.75" customHeight="1">
      <c r="H238" s="51"/>
      <c r="T238" s="195"/>
      <c r="U238" s="55"/>
      <c r="W238" s="2121" t="s">
        <v>
333</v>
      </c>
      <c r="X238" s="2121"/>
      <c r="Y238" s="2121"/>
      <c r="Z238" s="2121"/>
      <c r="AA238" s="2121"/>
      <c r="AB238" s="2121"/>
      <c r="AC238" s="2121"/>
      <c r="AD238" s="2121"/>
      <c r="AE238" s="2121"/>
      <c r="AF238" s="2121"/>
      <c r="AG238" s="55"/>
      <c r="AH238" s="55"/>
      <c r="AI238" s="55"/>
      <c r="AJ238" s="146"/>
      <c r="AK238" s="146"/>
      <c r="AL238" s="146"/>
      <c r="AN238" s="2125" t="s">
        <v>
222</v>
      </c>
      <c r="AO238" s="2125"/>
      <c r="AP238" s="2125"/>
      <c r="AQ238" s="2125"/>
      <c r="AR238" s="2125"/>
      <c r="AS238" s="2125"/>
      <c r="AT238" s="2125"/>
      <c r="AU238" s="2125"/>
      <c r="AV238" s="137"/>
      <c r="AW238" s="137"/>
      <c r="AX238" s="137"/>
      <c r="AY238" s="137"/>
      <c r="AZ238" s="137"/>
      <c r="BA238" s="51"/>
      <c r="BB238" s="146"/>
      <c r="BD238" s="2121" t="s">
        <v>
332</v>
      </c>
      <c r="BE238" s="2121"/>
      <c r="BF238" s="2121"/>
      <c r="BG238" s="2121"/>
      <c r="BH238" s="2121"/>
      <c r="BI238" s="2121"/>
      <c r="BJ238" s="2121"/>
      <c r="BK238" s="2121"/>
      <c r="BL238" s="2121"/>
      <c r="BM238" s="2121"/>
      <c r="BN238" s="2121"/>
      <c r="BO238" s="2121"/>
      <c r="BP238" s="2121"/>
      <c r="BQ238" s="2121"/>
      <c r="BR238" s="2121"/>
      <c r="BS238" s="2121"/>
      <c r="BT238" s="2121"/>
      <c r="BU238" s="2121"/>
      <c r="BV238" s="2121"/>
      <c r="BW238" s="2121"/>
      <c r="BX238" s="2121"/>
      <c r="BY238" s="2121"/>
      <c r="BZ238" s="2121"/>
      <c r="CA238" s="2121"/>
      <c r="CB238" s="2121"/>
      <c r="CC238" s="2121"/>
      <c r="CD238" s="2121"/>
      <c r="CE238" s="2121"/>
      <c r="CF238" s="2121"/>
      <c r="CG238" s="2121"/>
      <c r="CH238" s="2121"/>
      <c r="CI238" s="2121"/>
      <c r="CJ238" s="2121"/>
      <c r="CK238" s="2121"/>
      <c r="CL238" s="2121"/>
      <c r="CM238" s="2121"/>
      <c r="CN238" s="2121"/>
      <c r="CO238" s="2121"/>
      <c r="CP238" s="2121"/>
      <c r="CQ238" s="2121"/>
      <c r="CR238" s="2121"/>
      <c r="CS238" s="2121"/>
      <c r="CT238" s="2121"/>
      <c r="CU238" s="2121"/>
      <c r="CV238" s="2121"/>
      <c r="CW238" s="2121"/>
      <c r="CX238" s="2121"/>
      <c r="CY238" s="2121"/>
      <c r="CZ238" s="2121"/>
      <c r="DA238" s="2121"/>
      <c r="DB238" s="2121"/>
      <c r="DC238" s="2121"/>
      <c r="DD238" s="2121"/>
      <c r="DE238" s="137"/>
      <c r="DF238" s="53"/>
      <c r="DG238" s="53"/>
      <c r="DH238" s="53"/>
      <c r="DI238" s="53"/>
      <c r="DJ238" s="53"/>
      <c r="DK238" s="53"/>
      <c r="DL238" s="53"/>
      <c r="DM238" s="53"/>
      <c r="DN238" s="53"/>
      <c r="DO238" s="53"/>
      <c r="DP238" s="53"/>
      <c r="DQ238" s="53"/>
      <c r="DR238" s="53"/>
      <c r="DS238" s="53"/>
      <c r="DT238" s="53"/>
      <c r="DU238" s="53"/>
      <c r="DV238" s="53"/>
      <c r="DW238" s="53"/>
      <c r="DX238" s="53"/>
      <c r="DY238" s="53"/>
      <c r="DZ238" s="53"/>
      <c r="EA238" s="53"/>
      <c r="EB238" s="53"/>
      <c r="EC238" s="53"/>
      <c r="ED238" s="53"/>
      <c r="EE238" s="53"/>
      <c r="EF238" s="53"/>
      <c r="EG238" s="53"/>
      <c r="EH238" s="53"/>
      <c r="EI238" s="53"/>
      <c r="EJ238" s="53"/>
      <c r="EK238" s="53"/>
      <c r="EL238" s="53"/>
      <c r="EM238" s="53"/>
      <c r="EN238" s="53"/>
      <c r="EO238" s="53"/>
      <c r="EP238" s="53"/>
      <c r="EQ238" s="53"/>
      <c r="ER238" s="53"/>
      <c r="ES238" s="53"/>
      <c r="ET238" s="53"/>
      <c r="EU238" s="53"/>
      <c r="EV238" s="53"/>
      <c r="EW238" s="53"/>
      <c r="EX238" s="53"/>
      <c r="EY238" s="53"/>
      <c r="EZ238" s="53"/>
      <c r="FA238" s="53"/>
      <c r="FB238" s="53"/>
      <c r="FC238" s="53"/>
      <c r="FD238" s="53"/>
      <c r="FE238" s="53"/>
      <c r="FF238" s="53"/>
      <c r="FG238" s="53"/>
      <c r="FH238" s="53"/>
      <c r="FI238" s="53"/>
      <c r="FJ238" s="53"/>
      <c r="FK238" s="53"/>
      <c r="FL238" s="53"/>
      <c r="FM238" s="53"/>
      <c r="FN238" s="53"/>
      <c r="FO238" s="53"/>
      <c r="FP238" s="53"/>
      <c r="FQ238" s="53"/>
      <c r="FR238" s="53"/>
      <c r="FS238" s="53"/>
      <c r="FT238" s="53"/>
      <c r="FU238" s="53"/>
      <c r="FV238" s="53"/>
      <c r="FW238" s="53"/>
      <c r="FX238" s="53"/>
      <c r="FY238" s="53"/>
      <c r="FZ238" s="53"/>
      <c r="GA238" s="53"/>
      <c r="GB238" s="53"/>
      <c r="GC238" s="53"/>
      <c r="GD238" s="53"/>
      <c r="GE238" s="53"/>
      <c r="GF238" s="53"/>
      <c r="GG238" s="53"/>
      <c r="GH238" s="53"/>
      <c r="GI238" s="53"/>
      <c r="GJ238" s="53"/>
      <c r="GK238" s="53"/>
      <c r="GL238" s="53"/>
      <c r="GM238" s="53"/>
      <c r="GN238" s="53"/>
      <c r="GO238" s="53"/>
      <c r="GP238" s="53"/>
      <c r="GQ238" s="53"/>
      <c r="GR238" s="53"/>
      <c r="GS238" s="53"/>
      <c r="GT238" s="53"/>
      <c r="GU238" s="53"/>
      <c r="GV238" s="53"/>
      <c r="GW238" s="53"/>
      <c r="GX238" s="53"/>
      <c r="GY238" s="53"/>
      <c r="GZ238" s="53"/>
      <c r="HA238" s="53"/>
    </row>
    <row r="239" spans="8:209" ht="6.75" customHeight="1">
      <c r="H239" s="51"/>
      <c r="R239" s="51"/>
      <c r="S239" s="51"/>
      <c r="T239" s="149"/>
      <c r="U239" s="151"/>
      <c r="W239" s="2121"/>
      <c r="X239" s="2121"/>
      <c r="Y239" s="2121"/>
      <c r="Z239" s="2121"/>
      <c r="AA239" s="2121"/>
      <c r="AB239" s="2121"/>
      <c r="AC239" s="2121"/>
      <c r="AD239" s="2121"/>
      <c r="AE239" s="2121"/>
      <c r="AF239" s="2121"/>
      <c r="AG239" s="137"/>
      <c r="AH239" s="137"/>
      <c r="AI239" s="137"/>
      <c r="AK239" s="151"/>
      <c r="AL239" s="51"/>
      <c r="AN239" s="2125"/>
      <c r="AO239" s="2125"/>
      <c r="AP239" s="2125"/>
      <c r="AQ239" s="2125"/>
      <c r="AR239" s="2125"/>
      <c r="AS239" s="2125"/>
      <c r="AT239" s="2125"/>
      <c r="AU239" s="2125"/>
      <c r="AV239" s="137"/>
      <c r="AW239" s="54"/>
      <c r="AX239" s="54"/>
      <c r="AY239" s="54"/>
      <c r="AZ239" s="54"/>
      <c r="BA239" s="149"/>
      <c r="BD239" s="2121"/>
      <c r="BE239" s="2121"/>
      <c r="BF239" s="2121"/>
      <c r="BG239" s="2121"/>
      <c r="BH239" s="2121"/>
      <c r="BI239" s="2121"/>
      <c r="BJ239" s="2121"/>
      <c r="BK239" s="2121"/>
      <c r="BL239" s="2121"/>
      <c r="BM239" s="2121"/>
      <c r="BN239" s="2121"/>
      <c r="BO239" s="2121"/>
      <c r="BP239" s="2121"/>
      <c r="BQ239" s="2121"/>
      <c r="BR239" s="2121"/>
      <c r="BS239" s="2121"/>
      <c r="BT239" s="2121"/>
      <c r="BU239" s="2121"/>
      <c r="BV239" s="2121"/>
      <c r="BW239" s="2121"/>
      <c r="BX239" s="2121"/>
      <c r="BY239" s="2121"/>
      <c r="BZ239" s="2121"/>
      <c r="CA239" s="2121"/>
      <c r="CB239" s="2121"/>
      <c r="CC239" s="2121"/>
      <c r="CD239" s="2121"/>
      <c r="CE239" s="2121"/>
      <c r="CF239" s="2121"/>
      <c r="CG239" s="2121"/>
      <c r="CH239" s="2121"/>
      <c r="CI239" s="2121"/>
      <c r="CJ239" s="2121"/>
      <c r="CK239" s="2121"/>
      <c r="CL239" s="2121"/>
      <c r="CM239" s="2121"/>
      <c r="CN239" s="2121"/>
      <c r="CO239" s="2121"/>
      <c r="CP239" s="2121"/>
      <c r="CQ239" s="2121"/>
      <c r="CR239" s="2121"/>
      <c r="CS239" s="2121"/>
      <c r="CT239" s="2121"/>
      <c r="CU239" s="2121"/>
      <c r="CV239" s="2121"/>
      <c r="CW239" s="2121"/>
      <c r="CX239" s="2121"/>
      <c r="CY239" s="2121"/>
      <c r="CZ239" s="2121"/>
      <c r="DA239" s="2121"/>
      <c r="DB239" s="2121"/>
      <c r="DC239" s="2121"/>
      <c r="DD239" s="2121"/>
      <c r="DE239" s="137"/>
      <c r="DF239" s="53"/>
      <c r="DG239" s="53"/>
      <c r="DH239" s="53"/>
      <c r="DI239" s="53"/>
      <c r="DJ239" s="53"/>
      <c r="DK239" s="53"/>
      <c r="DL239" s="53"/>
      <c r="DM239" s="53"/>
      <c r="DN239" s="53"/>
      <c r="DO239" s="53"/>
      <c r="DP239" s="53"/>
      <c r="DQ239" s="53"/>
      <c r="DR239" s="53"/>
      <c r="DS239" s="53"/>
      <c r="DT239" s="53"/>
      <c r="DU239" s="53"/>
      <c r="DV239" s="53"/>
      <c r="DW239" s="53"/>
      <c r="DX239" s="53"/>
      <c r="DY239" s="53"/>
      <c r="DZ239" s="53"/>
      <c r="EA239" s="53"/>
      <c r="EB239" s="53"/>
      <c r="EC239" s="53"/>
      <c r="ED239" s="53"/>
      <c r="EE239" s="53"/>
      <c r="EF239" s="53"/>
      <c r="EG239" s="53"/>
      <c r="EH239" s="53"/>
      <c r="EI239" s="53"/>
      <c r="EJ239" s="53"/>
      <c r="EK239" s="53"/>
      <c r="EL239" s="53"/>
      <c r="EM239" s="53"/>
      <c r="EN239" s="53"/>
      <c r="EO239" s="53"/>
      <c r="EP239" s="53"/>
      <c r="EQ239" s="53"/>
      <c r="ER239" s="53"/>
      <c r="ES239" s="53"/>
      <c r="ET239" s="53"/>
      <c r="EU239" s="53"/>
      <c r="EV239" s="53"/>
      <c r="EW239" s="53"/>
      <c r="EX239" s="53"/>
      <c r="EY239" s="53"/>
      <c r="EZ239" s="53"/>
      <c r="FA239" s="53"/>
      <c r="FB239" s="53"/>
      <c r="FC239" s="53"/>
      <c r="FD239" s="53"/>
      <c r="FE239" s="53"/>
      <c r="FF239" s="53"/>
      <c r="FG239" s="53"/>
      <c r="FH239" s="53"/>
      <c r="FI239" s="53"/>
      <c r="FJ239" s="53"/>
      <c r="FK239" s="53"/>
      <c r="FL239" s="53"/>
      <c r="FM239" s="53"/>
      <c r="FN239" s="53"/>
      <c r="FO239" s="53"/>
      <c r="FP239" s="53"/>
      <c r="FQ239" s="53"/>
      <c r="FR239" s="53"/>
      <c r="FS239" s="53"/>
      <c r="FT239" s="53"/>
      <c r="FU239" s="53"/>
      <c r="FV239" s="53"/>
      <c r="FW239" s="53"/>
      <c r="FX239" s="53"/>
      <c r="FY239" s="53"/>
      <c r="FZ239" s="53"/>
      <c r="GA239" s="53"/>
      <c r="GB239" s="53"/>
      <c r="GC239" s="53"/>
      <c r="GD239" s="53"/>
      <c r="GE239" s="53"/>
      <c r="GF239" s="53"/>
      <c r="GG239" s="53"/>
      <c r="GH239" s="53"/>
      <c r="GI239" s="53"/>
      <c r="GJ239" s="53"/>
      <c r="GK239" s="53"/>
      <c r="GL239" s="53"/>
      <c r="GM239" s="53"/>
      <c r="GN239" s="53"/>
      <c r="GO239" s="53"/>
      <c r="GP239" s="53"/>
      <c r="GQ239" s="53"/>
      <c r="GR239" s="53"/>
      <c r="GS239" s="53"/>
      <c r="GT239" s="53"/>
      <c r="GU239" s="53"/>
      <c r="GV239" s="53"/>
      <c r="GW239" s="53"/>
      <c r="GX239" s="53"/>
      <c r="GY239" s="53"/>
      <c r="GZ239" s="53"/>
      <c r="HA239" s="53"/>
    </row>
    <row r="240" spans="8:209" ht="6.75" customHeight="1">
      <c r="H240" s="51"/>
      <c r="R240" s="51"/>
      <c r="S240" s="51"/>
      <c r="T240" s="51"/>
      <c r="U240" s="150"/>
      <c r="W240" s="137"/>
      <c r="X240" s="137"/>
      <c r="Y240" s="137"/>
      <c r="Z240" s="137"/>
      <c r="AA240" s="137"/>
      <c r="AB240" s="137"/>
      <c r="AC240" s="137"/>
      <c r="AD240" s="137"/>
      <c r="AE240" s="137"/>
      <c r="AF240" s="137"/>
      <c r="AG240" s="137"/>
      <c r="AH240" s="137"/>
      <c r="AI240" s="137"/>
      <c r="AK240" s="150"/>
      <c r="AL240" s="51"/>
      <c r="AN240" s="153"/>
      <c r="AO240" s="153"/>
      <c r="AP240" s="153"/>
      <c r="AQ240" s="153"/>
      <c r="AR240" s="153"/>
      <c r="AS240" s="153"/>
      <c r="AT240" s="153"/>
      <c r="AU240" s="153"/>
      <c r="AV240" s="137"/>
      <c r="AW240" s="138"/>
      <c r="AX240" s="138"/>
      <c r="AY240" s="138"/>
      <c r="AZ240" s="138"/>
      <c r="BA240" s="51"/>
      <c r="BD240" s="137"/>
      <c r="BE240" s="137"/>
      <c r="BF240" s="137"/>
      <c r="BG240" s="137"/>
      <c r="BH240" s="137"/>
      <c r="BI240" s="137"/>
      <c r="BJ240" s="137"/>
      <c r="BK240" s="137"/>
      <c r="BL240" s="137"/>
      <c r="BM240" s="137"/>
      <c r="BN240" s="137"/>
      <c r="BO240" s="137"/>
      <c r="BP240" s="137"/>
      <c r="BQ240" s="137"/>
      <c r="BR240" s="137"/>
      <c r="BS240" s="137"/>
      <c r="BT240" s="137"/>
      <c r="BU240" s="137"/>
      <c r="BV240" s="137"/>
      <c r="BW240" s="137"/>
      <c r="BX240" s="137"/>
      <c r="BY240" s="137"/>
      <c r="BZ240" s="137"/>
      <c r="CA240" s="137"/>
      <c r="CB240" s="137"/>
      <c r="CC240" s="137"/>
      <c r="CD240" s="137"/>
      <c r="CE240" s="137"/>
      <c r="CF240" s="137"/>
      <c r="CG240" s="137"/>
      <c r="CH240" s="137"/>
      <c r="CI240" s="137"/>
      <c r="CJ240" s="137"/>
      <c r="CK240" s="137"/>
      <c r="CL240" s="137"/>
      <c r="CM240" s="137"/>
      <c r="CN240" s="137"/>
      <c r="CO240" s="137"/>
      <c r="CP240" s="137"/>
      <c r="CQ240" s="137"/>
      <c r="CR240" s="137"/>
      <c r="CS240" s="137"/>
      <c r="CT240" s="137"/>
      <c r="CU240" s="137"/>
      <c r="CV240" s="137"/>
      <c r="CW240" s="137"/>
      <c r="CX240" s="137"/>
      <c r="CY240" s="137"/>
      <c r="CZ240" s="137"/>
      <c r="DA240" s="137"/>
      <c r="DB240" s="137"/>
      <c r="DC240" s="137"/>
      <c r="DD240" s="137"/>
      <c r="DE240" s="137"/>
      <c r="DF240" s="53"/>
      <c r="DG240" s="53"/>
      <c r="DH240" s="53"/>
      <c r="DI240" s="53"/>
      <c r="DJ240" s="53"/>
      <c r="DK240" s="53"/>
      <c r="DL240" s="53"/>
      <c r="DM240" s="53"/>
      <c r="DN240" s="53"/>
      <c r="DO240" s="53"/>
      <c r="DP240" s="53"/>
      <c r="DQ240" s="53"/>
      <c r="DR240" s="53"/>
      <c r="DS240" s="53"/>
      <c r="DT240" s="53"/>
      <c r="DU240" s="53"/>
      <c r="DV240" s="53"/>
      <c r="DW240" s="53"/>
      <c r="DX240" s="53"/>
      <c r="DY240" s="53"/>
      <c r="DZ240" s="53"/>
      <c r="EA240" s="53"/>
      <c r="EB240" s="53"/>
      <c r="EC240" s="53"/>
      <c r="ED240" s="53"/>
      <c r="EE240" s="53"/>
      <c r="EF240" s="53"/>
      <c r="EG240" s="53"/>
      <c r="EH240" s="53"/>
      <c r="EI240" s="53"/>
      <c r="EJ240" s="53"/>
      <c r="EK240" s="53"/>
      <c r="EL240" s="53"/>
      <c r="EM240" s="53"/>
      <c r="EN240" s="53"/>
      <c r="EO240" s="53"/>
      <c r="EP240" s="53"/>
      <c r="EQ240" s="53"/>
      <c r="ER240" s="53"/>
      <c r="ES240" s="53"/>
      <c r="ET240" s="53"/>
      <c r="EU240" s="53"/>
      <c r="EV240" s="53"/>
      <c r="EW240" s="53"/>
      <c r="EX240" s="53"/>
      <c r="EY240" s="53"/>
      <c r="EZ240" s="53"/>
      <c r="FA240" s="53"/>
      <c r="FB240" s="53"/>
      <c r="FC240" s="53"/>
      <c r="FD240" s="53"/>
      <c r="FE240" s="53"/>
      <c r="FF240" s="53"/>
      <c r="FG240" s="53"/>
      <c r="FH240" s="53"/>
      <c r="FI240" s="53"/>
      <c r="FJ240" s="53"/>
      <c r="FK240" s="53"/>
      <c r="FL240" s="53"/>
      <c r="FM240" s="53"/>
      <c r="FN240" s="53"/>
      <c r="FO240" s="53"/>
      <c r="FP240" s="53"/>
      <c r="FQ240" s="53"/>
      <c r="FR240" s="53"/>
      <c r="FS240" s="53"/>
      <c r="FT240" s="53"/>
      <c r="FU240" s="53"/>
      <c r="FV240" s="53"/>
      <c r="FW240" s="53"/>
      <c r="FX240" s="53"/>
      <c r="FY240" s="53"/>
      <c r="FZ240" s="53"/>
      <c r="GA240" s="53"/>
      <c r="GB240" s="53"/>
      <c r="GC240" s="53"/>
      <c r="GD240" s="53"/>
      <c r="GE240" s="53"/>
      <c r="GF240" s="53"/>
      <c r="GG240" s="53"/>
      <c r="GH240" s="53"/>
      <c r="GI240" s="53"/>
      <c r="GJ240" s="53"/>
      <c r="GK240" s="53"/>
      <c r="GL240" s="53"/>
      <c r="GM240" s="53"/>
      <c r="GN240" s="53"/>
      <c r="GO240" s="53"/>
      <c r="GP240" s="53"/>
      <c r="GQ240" s="53"/>
      <c r="GR240" s="53"/>
      <c r="GS240" s="53"/>
      <c r="GT240" s="53"/>
      <c r="GU240" s="53"/>
      <c r="GV240" s="53"/>
      <c r="GW240" s="53"/>
      <c r="GX240" s="53"/>
      <c r="GY240" s="53"/>
      <c r="GZ240" s="53"/>
      <c r="HA240" s="53"/>
    </row>
    <row r="241" spans="6:211" ht="6.75" customHeight="1">
      <c r="H241" s="51"/>
      <c r="R241" s="51"/>
      <c r="S241" s="51"/>
      <c r="T241" s="51"/>
      <c r="U241" s="150"/>
      <c r="W241" s="2161" t="s">
        <v>
504</v>
      </c>
      <c r="X241" s="2161"/>
      <c r="Y241" s="2161"/>
      <c r="Z241" s="2161"/>
      <c r="AA241" s="2161"/>
      <c r="AB241" s="2161"/>
      <c r="AC241" s="2161"/>
      <c r="AD241" s="2161"/>
      <c r="AE241" s="2161"/>
      <c r="AF241" s="2161"/>
      <c r="AG241" s="137"/>
      <c r="AH241" s="137"/>
      <c r="AI241" s="137"/>
      <c r="AK241" s="150"/>
      <c r="AL241" s="51"/>
      <c r="AN241" s="2125" t="s">
        <v>
331</v>
      </c>
      <c r="AO241" s="2125"/>
      <c r="AP241" s="2125"/>
      <c r="AQ241" s="2125"/>
      <c r="AR241" s="2125"/>
      <c r="AS241" s="2125"/>
      <c r="AT241" s="2125"/>
      <c r="AU241" s="2125"/>
      <c r="AV241" s="2125"/>
      <c r="AW241" s="2125"/>
      <c r="AX241" s="2125"/>
      <c r="AY241" s="2125"/>
      <c r="AZ241" s="138"/>
      <c r="BA241" s="51"/>
      <c r="BD241" s="2121" t="s">
        <v>
330</v>
      </c>
      <c r="BE241" s="2121"/>
      <c r="BF241" s="2121"/>
      <c r="BG241" s="2121"/>
      <c r="BH241" s="2121"/>
      <c r="BI241" s="2121"/>
      <c r="BJ241" s="2121"/>
      <c r="BK241" s="2121"/>
      <c r="BL241" s="2121"/>
      <c r="BM241" s="2121"/>
      <c r="BN241" s="2121"/>
      <c r="BO241" s="2121"/>
      <c r="BP241" s="2121"/>
      <c r="BQ241" s="2121"/>
      <c r="BR241" s="2121"/>
      <c r="BS241" s="2121"/>
      <c r="BT241" s="2121"/>
      <c r="BU241" s="2121"/>
      <c r="BV241" s="2121"/>
      <c r="BW241" s="2121"/>
      <c r="BX241" s="2121"/>
      <c r="BY241" s="2121"/>
      <c r="BZ241" s="2121"/>
      <c r="CA241" s="2121"/>
      <c r="CB241" s="2121"/>
      <c r="CC241" s="2121"/>
      <c r="CD241" s="2121"/>
      <c r="CE241" s="2121"/>
      <c r="CF241" s="2121"/>
      <c r="CG241" s="2121"/>
      <c r="CH241" s="2121"/>
      <c r="CI241" s="2121"/>
      <c r="CJ241" s="2121"/>
      <c r="CK241" s="2121"/>
      <c r="CL241" s="2121"/>
      <c r="CM241" s="2121"/>
      <c r="CN241" s="2121"/>
      <c r="CO241" s="2121"/>
      <c r="CP241" s="2121"/>
      <c r="CQ241" s="2121"/>
      <c r="CR241" s="2121"/>
      <c r="CS241" s="2121"/>
      <c r="CT241" s="2121"/>
      <c r="CU241" s="2121"/>
      <c r="CV241" s="2121"/>
      <c r="CW241" s="2121"/>
      <c r="CX241" s="2121"/>
      <c r="CY241" s="2121"/>
      <c r="CZ241" s="2121"/>
      <c r="DA241" s="2121"/>
      <c r="DB241" s="2121"/>
      <c r="DC241" s="2121"/>
      <c r="DD241" s="2121"/>
      <c r="DE241" s="137"/>
      <c r="DF241" s="53"/>
      <c r="DG241" s="53"/>
      <c r="DH241" s="53"/>
      <c r="DI241" s="53"/>
      <c r="DJ241" s="53"/>
      <c r="DK241" s="53"/>
      <c r="DL241" s="53"/>
      <c r="DM241" s="53"/>
      <c r="DN241" s="53"/>
      <c r="DO241" s="53"/>
      <c r="DP241" s="53"/>
      <c r="DQ241" s="53"/>
      <c r="DR241" s="53"/>
      <c r="DS241" s="53"/>
      <c r="DT241" s="53"/>
      <c r="DU241" s="53"/>
      <c r="DV241" s="53"/>
      <c r="DW241" s="53"/>
      <c r="DX241" s="53"/>
      <c r="DY241" s="53"/>
      <c r="DZ241" s="53"/>
      <c r="EA241" s="53"/>
      <c r="EB241" s="53"/>
      <c r="EC241" s="53"/>
      <c r="ED241" s="53"/>
      <c r="EE241" s="53"/>
      <c r="EF241" s="53"/>
      <c r="EG241" s="53"/>
      <c r="EH241" s="53"/>
      <c r="EI241" s="53"/>
      <c r="EJ241" s="53"/>
      <c r="EK241" s="53"/>
      <c r="EL241" s="53"/>
      <c r="EM241" s="53"/>
      <c r="EN241" s="53"/>
      <c r="EO241" s="53"/>
      <c r="EP241" s="53"/>
      <c r="EQ241" s="53"/>
      <c r="ER241" s="53"/>
      <c r="ES241" s="53"/>
      <c r="ET241" s="53"/>
      <c r="EU241" s="53"/>
      <c r="EV241" s="53"/>
      <c r="EW241" s="53"/>
      <c r="EX241" s="53"/>
      <c r="EY241" s="53"/>
      <c r="EZ241" s="53"/>
      <c r="FA241" s="53"/>
      <c r="FB241" s="53"/>
      <c r="FC241" s="53"/>
      <c r="FD241" s="53"/>
      <c r="FE241" s="53"/>
      <c r="FF241" s="53"/>
      <c r="FG241" s="53"/>
      <c r="FH241" s="53"/>
      <c r="FI241" s="53"/>
      <c r="FJ241" s="53"/>
      <c r="FK241" s="53"/>
      <c r="FL241" s="53"/>
      <c r="FM241" s="53"/>
      <c r="FN241" s="53"/>
      <c r="FO241" s="53"/>
      <c r="FP241" s="53"/>
      <c r="FQ241" s="53"/>
      <c r="FR241" s="53"/>
      <c r="FS241" s="53"/>
      <c r="FT241" s="53"/>
      <c r="FU241" s="53"/>
      <c r="FV241" s="53"/>
      <c r="FW241" s="53"/>
      <c r="FX241" s="53"/>
      <c r="FY241" s="53"/>
      <c r="FZ241" s="53"/>
      <c r="GA241" s="53"/>
      <c r="GB241" s="53"/>
      <c r="GC241" s="53"/>
      <c r="GD241" s="53"/>
      <c r="GE241" s="53"/>
      <c r="GF241" s="53"/>
      <c r="GG241" s="53"/>
      <c r="GH241" s="53"/>
      <c r="GI241" s="53"/>
      <c r="GJ241" s="53"/>
      <c r="GK241" s="53"/>
      <c r="GL241" s="53"/>
      <c r="GM241" s="53"/>
      <c r="GN241" s="53"/>
      <c r="GO241" s="53"/>
      <c r="GP241" s="53"/>
      <c r="GQ241" s="53"/>
      <c r="GR241" s="53"/>
      <c r="GS241" s="53"/>
      <c r="GT241" s="53"/>
      <c r="GU241" s="53"/>
      <c r="GV241" s="53"/>
      <c r="GW241" s="53"/>
      <c r="GX241" s="53"/>
      <c r="GY241" s="53"/>
      <c r="GZ241" s="53"/>
      <c r="HA241" s="53"/>
    </row>
    <row r="242" spans="6:211" ht="6.75" customHeight="1">
      <c r="H242" s="51"/>
      <c r="R242" s="51"/>
      <c r="S242" s="51"/>
      <c r="T242" s="51"/>
      <c r="U242" s="150"/>
      <c r="W242" s="2161"/>
      <c r="X242" s="2161"/>
      <c r="Y242" s="2161"/>
      <c r="Z242" s="2161"/>
      <c r="AA242" s="2161"/>
      <c r="AB242" s="2161"/>
      <c r="AC242" s="2161"/>
      <c r="AD242" s="2161"/>
      <c r="AE242" s="2161"/>
      <c r="AF242" s="2161"/>
      <c r="AK242" s="151"/>
      <c r="AL242" s="149"/>
      <c r="AN242" s="2125"/>
      <c r="AO242" s="2125"/>
      <c r="AP242" s="2125"/>
      <c r="AQ242" s="2125"/>
      <c r="AR242" s="2125"/>
      <c r="AS242" s="2125"/>
      <c r="AT242" s="2125"/>
      <c r="AU242" s="2125"/>
      <c r="AV242" s="2125"/>
      <c r="AW242" s="2125"/>
      <c r="AX242" s="2125"/>
      <c r="AY242" s="2125"/>
      <c r="AZ242" s="51"/>
      <c r="BA242" s="149"/>
      <c r="BB242" s="149"/>
      <c r="BD242" s="2121"/>
      <c r="BE242" s="2121"/>
      <c r="BF242" s="2121"/>
      <c r="BG242" s="2121"/>
      <c r="BH242" s="2121"/>
      <c r="BI242" s="2121"/>
      <c r="BJ242" s="2121"/>
      <c r="BK242" s="2121"/>
      <c r="BL242" s="2121"/>
      <c r="BM242" s="2121"/>
      <c r="BN242" s="2121"/>
      <c r="BO242" s="2121"/>
      <c r="BP242" s="2121"/>
      <c r="BQ242" s="2121"/>
      <c r="BR242" s="2121"/>
      <c r="BS242" s="2121"/>
      <c r="BT242" s="2121"/>
      <c r="BU242" s="2121"/>
      <c r="BV242" s="2121"/>
      <c r="BW242" s="2121"/>
      <c r="BX242" s="2121"/>
      <c r="BY242" s="2121"/>
      <c r="BZ242" s="2121"/>
      <c r="CA242" s="2121"/>
      <c r="CB242" s="2121"/>
      <c r="CC242" s="2121"/>
      <c r="CD242" s="2121"/>
      <c r="CE242" s="2121"/>
      <c r="CF242" s="2121"/>
      <c r="CG242" s="2121"/>
      <c r="CH242" s="2121"/>
      <c r="CI242" s="2121"/>
      <c r="CJ242" s="2121"/>
      <c r="CK242" s="2121"/>
      <c r="CL242" s="2121"/>
      <c r="CM242" s="2121"/>
      <c r="CN242" s="2121"/>
      <c r="CO242" s="2121"/>
      <c r="CP242" s="2121"/>
      <c r="CQ242" s="2121"/>
      <c r="CR242" s="2121"/>
      <c r="CS242" s="2121"/>
      <c r="CT242" s="2121"/>
      <c r="CU242" s="2121"/>
      <c r="CV242" s="2121"/>
      <c r="CW242" s="2121"/>
      <c r="CX242" s="2121"/>
      <c r="CY242" s="2121"/>
      <c r="CZ242" s="2121"/>
      <c r="DA242" s="2121"/>
      <c r="DB242" s="2121"/>
      <c r="DC242" s="2121"/>
      <c r="DD242" s="2121"/>
    </row>
    <row r="243" spans="6:211" ht="6.75" customHeight="1">
      <c r="H243" s="51"/>
      <c r="R243" s="51"/>
      <c r="S243" s="51"/>
      <c r="T243" s="51"/>
      <c r="U243" s="149"/>
      <c r="W243" s="2161"/>
      <c r="X243" s="2161"/>
      <c r="Y243" s="2161"/>
      <c r="Z243" s="2161"/>
      <c r="AA243" s="2161"/>
      <c r="AB243" s="2161"/>
      <c r="AC243" s="2161"/>
      <c r="AD243" s="2161"/>
      <c r="AE243" s="2161"/>
      <c r="AF243" s="2161"/>
      <c r="AK243" s="150"/>
      <c r="AL243" s="51"/>
      <c r="AN243" s="137"/>
      <c r="AO243" s="137"/>
      <c r="AP243" s="137"/>
      <c r="AQ243" s="137"/>
      <c r="AR243" s="137"/>
      <c r="AS243" s="137"/>
      <c r="AT243" s="137"/>
      <c r="AU243" s="137"/>
      <c r="AV243" s="137"/>
      <c r="AW243" s="137"/>
      <c r="AX243" s="137"/>
      <c r="AY243" s="137"/>
      <c r="AZ243" s="137"/>
      <c r="BA243" s="137"/>
      <c r="BB243" s="137"/>
      <c r="BC243" s="137"/>
      <c r="BD243" s="137"/>
      <c r="BE243" s="137"/>
      <c r="BF243" s="137"/>
      <c r="BG243" s="137"/>
      <c r="BH243" s="137"/>
      <c r="BI243" s="137"/>
      <c r="BJ243" s="137"/>
      <c r="BK243" s="137"/>
      <c r="BL243" s="137"/>
      <c r="BM243" s="137"/>
      <c r="BN243" s="137"/>
      <c r="BO243" s="137"/>
      <c r="BP243" s="137"/>
      <c r="BQ243" s="137"/>
      <c r="BR243" s="137"/>
      <c r="BS243" s="137"/>
      <c r="BT243" s="137"/>
      <c r="BU243" s="137"/>
      <c r="BV243" s="137"/>
      <c r="BW243" s="137"/>
      <c r="BX243" s="137"/>
      <c r="BY243" s="137"/>
      <c r="BZ243" s="137"/>
      <c r="CA243" s="137"/>
      <c r="CB243" s="137"/>
      <c r="CC243" s="137"/>
      <c r="CD243" s="137"/>
      <c r="CE243" s="137"/>
      <c r="CF243" s="137"/>
      <c r="CG243" s="137"/>
      <c r="CH243" s="137"/>
      <c r="CI243" s="137"/>
      <c r="CJ243" s="137"/>
      <c r="CK243" s="137"/>
      <c r="CL243" s="137"/>
      <c r="CM243" s="137"/>
      <c r="CN243" s="137"/>
      <c r="CO243" s="137"/>
      <c r="CP243" s="137"/>
      <c r="CQ243" s="137"/>
      <c r="CR243" s="137"/>
      <c r="CS243" s="137"/>
      <c r="CT243" s="137"/>
      <c r="CU243" s="137"/>
      <c r="CV243" s="137"/>
      <c r="CW243" s="137"/>
      <c r="CX243" s="137"/>
      <c r="CY243" s="137"/>
      <c r="CZ243" s="137"/>
      <c r="DA243" s="137"/>
      <c r="DB243" s="137"/>
      <c r="DC243" s="137"/>
      <c r="DD243" s="137"/>
      <c r="DE243" s="137"/>
    </row>
    <row r="244" spans="6:211" ht="6.75" customHeight="1">
      <c r="R244" s="51"/>
      <c r="S244" s="51"/>
      <c r="T244" s="51"/>
      <c r="U244" s="51"/>
      <c r="W244" s="2161"/>
      <c r="X244" s="2161"/>
      <c r="Y244" s="2161"/>
      <c r="Z244" s="2161"/>
      <c r="AA244" s="2161"/>
      <c r="AB244" s="2161"/>
      <c r="AC244" s="2161"/>
      <c r="AD244" s="2161"/>
      <c r="AE244" s="2161"/>
      <c r="AF244" s="2161"/>
      <c r="AK244" s="150"/>
      <c r="AL244" s="51"/>
      <c r="AN244" s="2125" t="s">
        <v>
329</v>
      </c>
      <c r="AO244" s="2125"/>
      <c r="AP244" s="2125"/>
      <c r="AQ244" s="2125"/>
      <c r="AR244" s="2125"/>
      <c r="AS244" s="2125"/>
      <c r="AT244" s="2125"/>
      <c r="AU244" s="2125"/>
      <c r="AV244" s="2125"/>
      <c r="AW244" s="2125"/>
      <c r="AX244" s="2125"/>
      <c r="AY244" s="2125"/>
      <c r="AZ244" s="2125"/>
      <c r="BA244" s="2125"/>
      <c r="BB244" s="2125"/>
      <c r="BC244" s="2125"/>
      <c r="BD244" s="2125"/>
      <c r="BE244" s="2125"/>
      <c r="BF244" s="2125"/>
      <c r="BG244" s="2125"/>
      <c r="BH244" s="2125"/>
      <c r="BI244" s="2125"/>
      <c r="BJ244" s="137"/>
      <c r="BK244" s="137"/>
      <c r="BL244" s="137"/>
      <c r="BM244" s="137"/>
      <c r="BN244" s="137"/>
      <c r="BO244" s="137"/>
      <c r="BP244" s="137"/>
      <c r="BQ244" s="137"/>
      <c r="BR244" s="137"/>
      <c r="BS244" s="137"/>
      <c r="BT244" s="137"/>
      <c r="BU244" s="137"/>
      <c r="BV244" s="137"/>
      <c r="BW244" s="137"/>
      <c r="BX244" s="137"/>
      <c r="BY244" s="137"/>
      <c r="BZ244" s="137"/>
      <c r="CA244" s="137"/>
      <c r="CB244" s="137"/>
      <c r="CC244" s="137"/>
      <c r="CD244" s="137"/>
      <c r="CE244" s="137"/>
      <c r="CF244" s="137"/>
      <c r="CG244" s="137"/>
      <c r="CH244" s="137"/>
      <c r="CI244" s="137"/>
      <c r="CJ244" s="137"/>
      <c r="CK244" s="137"/>
      <c r="CL244" s="137"/>
      <c r="CM244" s="137"/>
      <c r="CN244" s="137"/>
      <c r="CO244" s="137"/>
      <c r="CP244" s="137"/>
      <c r="CQ244" s="137"/>
      <c r="CR244" s="137"/>
      <c r="CS244" s="137"/>
      <c r="CT244" s="137"/>
      <c r="CU244" s="137"/>
      <c r="CV244" s="137"/>
      <c r="CW244" s="137"/>
      <c r="CX244" s="137"/>
      <c r="CY244" s="137"/>
      <c r="CZ244" s="137"/>
      <c r="DA244" s="137"/>
      <c r="DB244" s="137"/>
      <c r="DC244" s="137"/>
      <c r="DD244" s="137"/>
      <c r="DE244" s="137"/>
    </row>
    <row r="245" spans="6:211" ht="6.75" customHeight="1">
      <c r="R245" s="51"/>
      <c r="S245" s="51"/>
      <c r="T245" s="51"/>
      <c r="U245" s="51"/>
      <c r="W245" s="2161"/>
      <c r="X245" s="2161"/>
      <c r="Y245" s="2161"/>
      <c r="Z245" s="2161"/>
      <c r="AA245" s="2161"/>
      <c r="AB245" s="2161"/>
      <c r="AC245" s="2161"/>
      <c r="AD245" s="2161"/>
      <c r="AE245" s="2161"/>
      <c r="AF245" s="2161"/>
      <c r="AG245" s="196"/>
      <c r="AH245" s="196"/>
      <c r="AK245" s="151"/>
      <c r="AL245" s="149"/>
      <c r="AN245" s="2125"/>
      <c r="AO245" s="2125"/>
      <c r="AP245" s="2125"/>
      <c r="AQ245" s="2125"/>
      <c r="AR245" s="2125"/>
      <c r="AS245" s="2125"/>
      <c r="AT245" s="2125"/>
      <c r="AU245" s="2125"/>
      <c r="AV245" s="2125"/>
      <c r="AW245" s="2125"/>
      <c r="AX245" s="2125"/>
      <c r="AY245" s="2125"/>
      <c r="AZ245" s="2125"/>
      <c r="BA245" s="2125"/>
      <c r="BB245" s="2125"/>
      <c r="BC245" s="2125"/>
      <c r="BD245" s="2125"/>
      <c r="BE245" s="2125"/>
      <c r="BF245" s="2125"/>
      <c r="BG245" s="2125"/>
      <c r="BH245" s="2125"/>
      <c r="BI245" s="2125"/>
      <c r="BJ245" s="153"/>
      <c r="BK245" s="153"/>
      <c r="BL245" s="153"/>
      <c r="BM245" s="153"/>
      <c r="BN245" s="153"/>
      <c r="BO245" s="153"/>
      <c r="BP245" s="137"/>
      <c r="BQ245" s="137"/>
      <c r="BR245" s="137"/>
      <c r="BS245" s="137"/>
      <c r="BT245" s="137"/>
      <c r="BU245" s="137"/>
      <c r="BV245" s="137"/>
      <c r="BW245" s="137"/>
      <c r="BX245" s="137"/>
      <c r="BY245" s="137"/>
      <c r="BZ245" s="137"/>
      <c r="CA245" s="137"/>
      <c r="CB245" s="137"/>
      <c r="CC245" s="137"/>
      <c r="CD245" s="137"/>
      <c r="CE245" s="137"/>
      <c r="CF245" s="137"/>
      <c r="CG245" s="137"/>
      <c r="CH245" s="137"/>
      <c r="CI245" s="137"/>
      <c r="CJ245" s="137"/>
      <c r="CK245" s="137"/>
      <c r="CL245" s="137"/>
      <c r="CM245" s="137"/>
      <c r="CN245" s="137"/>
      <c r="CO245" s="137"/>
      <c r="CP245" s="137"/>
      <c r="CQ245" s="137"/>
      <c r="CR245" s="137"/>
      <c r="CS245" s="137"/>
      <c r="CT245" s="137"/>
      <c r="CU245" s="137"/>
      <c r="CV245" s="137"/>
      <c r="CW245" s="137"/>
      <c r="CX245" s="137"/>
      <c r="CY245" s="137"/>
      <c r="CZ245" s="137"/>
      <c r="DA245" s="137"/>
      <c r="DB245" s="137"/>
      <c r="DC245" s="137"/>
      <c r="DD245" s="137"/>
      <c r="DE245" s="137"/>
    </row>
    <row r="246" spans="6:211" ht="6.75" customHeight="1">
      <c r="H246" s="51"/>
      <c r="R246" s="51"/>
      <c r="S246" s="51"/>
      <c r="T246" s="51"/>
      <c r="U246" s="51"/>
      <c r="W246" s="2159" t="s">
        <v>
505</v>
      </c>
      <c r="X246" s="2160"/>
      <c r="Y246" s="2160"/>
      <c r="Z246" s="2160"/>
      <c r="AA246" s="2160"/>
      <c r="AB246" s="2160"/>
      <c r="AC246" s="2160"/>
      <c r="AD246" s="2160"/>
      <c r="AE246" s="2160"/>
      <c r="AF246" s="2160"/>
      <c r="AG246" s="2160"/>
      <c r="AH246" s="2160"/>
      <c r="AK246" s="150"/>
      <c r="AL246" s="51"/>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c r="BO246" s="137"/>
      <c r="BP246" s="137"/>
      <c r="BQ246" s="137"/>
      <c r="BR246" s="137"/>
      <c r="BS246" s="137"/>
      <c r="BT246" s="137"/>
      <c r="BU246" s="137"/>
      <c r="BV246" s="137"/>
      <c r="BW246" s="137"/>
      <c r="BX246" s="137"/>
      <c r="BY246" s="137"/>
      <c r="BZ246" s="137"/>
      <c r="CA246" s="137"/>
      <c r="CB246" s="137"/>
      <c r="CC246" s="137"/>
      <c r="CD246" s="137"/>
      <c r="CE246" s="137"/>
      <c r="CF246" s="137"/>
      <c r="CG246" s="137"/>
      <c r="CH246" s="137"/>
      <c r="CI246" s="137"/>
      <c r="CJ246" s="137"/>
      <c r="CK246" s="137"/>
      <c r="CL246" s="137"/>
      <c r="CM246" s="137"/>
      <c r="CN246" s="137"/>
      <c r="CO246" s="137"/>
      <c r="CP246" s="137"/>
      <c r="CQ246" s="137"/>
      <c r="CR246" s="137"/>
      <c r="CS246" s="137"/>
      <c r="CT246" s="137"/>
      <c r="CU246" s="137"/>
      <c r="CV246" s="137"/>
      <c r="CW246" s="137"/>
      <c r="CX246" s="137"/>
      <c r="CY246" s="137"/>
      <c r="CZ246" s="137"/>
      <c r="DA246" s="137"/>
      <c r="DB246" s="137"/>
      <c r="DC246" s="137"/>
      <c r="DD246" s="137"/>
      <c r="DE246" s="137"/>
    </row>
    <row r="247" spans="6:211" ht="6.75" customHeight="1">
      <c r="H247" s="51"/>
      <c r="R247" s="51"/>
      <c r="S247" s="51"/>
      <c r="T247" s="51"/>
      <c r="U247" s="51"/>
      <c r="W247" s="2160"/>
      <c r="X247" s="2160"/>
      <c r="Y247" s="2160"/>
      <c r="Z247" s="2160"/>
      <c r="AA247" s="2160"/>
      <c r="AB247" s="2160"/>
      <c r="AC247" s="2160"/>
      <c r="AD247" s="2160"/>
      <c r="AE247" s="2160"/>
      <c r="AF247" s="2160"/>
      <c r="AG247" s="2160"/>
      <c r="AH247" s="2160"/>
      <c r="AK247" s="150"/>
      <c r="AL247" s="51"/>
      <c r="AN247" s="2125" t="s">
        <v>
70</v>
      </c>
      <c r="AO247" s="2125"/>
      <c r="AP247" s="2125"/>
      <c r="AQ247" s="2125"/>
      <c r="AR247" s="2125"/>
      <c r="AS247" s="2125"/>
      <c r="AT247" s="2125"/>
      <c r="AU247" s="2125"/>
      <c r="AV247" s="2125"/>
      <c r="AW247" s="2125"/>
      <c r="AX247" s="2125"/>
      <c r="AY247" s="137"/>
      <c r="AZ247" s="137"/>
      <c r="BA247" s="137"/>
      <c r="BB247" s="137"/>
      <c r="BC247" s="137"/>
      <c r="BD247" s="2121" t="s">
        <v>
327</v>
      </c>
      <c r="BE247" s="2126"/>
      <c r="BF247" s="2126"/>
      <c r="BG247" s="2126"/>
      <c r="BH247" s="2126"/>
      <c r="BI247" s="2126"/>
      <c r="BJ247" s="2126"/>
      <c r="BK247" s="2126"/>
      <c r="BL247" s="2126"/>
      <c r="BM247" s="2126"/>
      <c r="BN247" s="2126"/>
      <c r="BO247" s="2126"/>
      <c r="BP247" s="2126"/>
      <c r="BQ247" s="2126"/>
      <c r="BR247" s="2126"/>
      <c r="BS247" s="2126"/>
      <c r="BT247" s="2126"/>
      <c r="BU247" s="2126"/>
      <c r="BV247" s="2126"/>
      <c r="BW247" s="2126"/>
      <c r="BX247" s="2126"/>
      <c r="BY247" s="2126"/>
      <c r="BZ247" s="2126"/>
      <c r="CA247" s="2126"/>
      <c r="CB247" s="2126"/>
      <c r="CC247" s="2126"/>
      <c r="CD247" s="2126"/>
      <c r="CE247" s="2126"/>
      <c r="CF247" s="2126"/>
      <c r="CG247" s="2126"/>
      <c r="CH247" s="2126"/>
      <c r="CI247" s="2126"/>
      <c r="CJ247" s="2126"/>
      <c r="CK247" s="2126"/>
      <c r="CL247" s="2126"/>
      <c r="CM247" s="2126"/>
      <c r="CN247" s="2126"/>
      <c r="CO247" s="2126"/>
      <c r="CP247" s="2126"/>
      <c r="CQ247" s="2126"/>
      <c r="CR247" s="2126"/>
      <c r="CS247" s="2126"/>
      <c r="CT247" s="2126"/>
      <c r="CU247" s="2126"/>
      <c r="CV247" s="2126"/>
      <c r="CW247" s="2126"/>
      <c r="CX247" s="2126"/>
      <c r="CY247" s="2126"/>
      <c r="CZ247" s="2126"/>
      <c r="DA247" s="2126"/>
      <c r="DB247" s="2126"/>
      <c r="DC247" s="2126"/>
      <c r="DD247" s="2126"/>
      <c r="DE247" s="137"/>
    </row>
    <row r="248" spans="6:211" ht="6.75" customHeight="1">
      <c r="F248" s="158"/>
      <c r="G248" s="137"/>
      <c r="H248" s="137"/>
      <c r="I248" s="137"/>
      <c r="J248" s="137"/>
      <c r="K248" s="137"/>
      <c r="L248" s="137"/>
      <c r="M248" s="137"/>
      <c r="N248" s="137"/>
      <c r="O248" s="137"/>
      <c r="R248" s="51"/>
      <c r="S248" s="51"/>
      <c r="T248" s="51"/>
      <c r="U248" s="51"/>
      <c r="AK248" s="151"/>
      <c r="AL248" s="149"/>
      <c r="AN248" s="2125"/>
      <c r="AO248" s="2125"/>
      <c r="AP248" s="2125"/>
      <c r="AQ248" s="2125"/>
      <c r="AR248" s="2125"/>
      <c r="AS248" s="2125"/>
      <c r="AT248" s="2125"/>
      <c r="AU248" s="2125"/>
      <c r="AV248" s="2125"/>
      <c r="AW248" s="2125"/>
      <c r="AX248" s="2125"/>
      <c r="AY248" s="137"/>
      <c r="AZ248" s="54"/>
      <c r="BA248" s="54"/>
      <c r="BB248" s="54"/>
      <c r="BD248" s="2126"/>
      <c r="BE248" s="2126"/>
      <c r="BF248" s="2126"/>
      <c r="BG248" s="2126"/>
      <c r="BH248" s="2126"/>
      <c r="BI248" s="2126"/>
      <c r="BJ248" s="2126"/>
      <c r="BK248" s="2126"/>
      <c r="BL248" s="2126"/>
      <c r="BM248" s="2126"/>
      <c r="BN248" s="2126"/>
      <c r="BO248" s="2126"/>
      <c r="BP248" s="2126"/>
      <c r="BQ248" s="2126"/>
      <c r="BR248" s="2126"/>
      <c r="BS248" s="2126"/>
      <c r="BT248" s="2126"/>
      <c r="BU248" s="2126"/>
      <c r="BV248" s="2126"/>
      <c r="BW248" s="2126"/>
      <c r="BX248" s="2126"/>
      <c r="BY248" s="2126"/>
      <c r="BZ248" s="2126"/>
      <c r="CA248" s="2126"/>
      <c r="CB248" s="2126"/>
      <c r="CC248" s="2126"/>
      <c r="CD248" s="2126"/>
      <c r="CE248" s="2126"/>
      <c r="CF248" s="2126"/>
      <c r="CG248" s="2126"/>
      <c r="CH248" s="2126"/>
      <c r="CI248" s="2126"/>
      <c r="CJ248" s="2126"/>
      <c r="CK248" s="2126"/>
      <c r="CL248" s="2126"/>
      <c r="CM248" s="2126"/>
      <c r="CN248" s="2126"/>
      <c r="CO248" s="2126"/>
      <c r="CP248" s="2126"/>
      <c r="CQ248" s="2126"/>
      <c r="CR248" s="2126"/>
      <c r="CS248" s="2126"/>
      <c r="CT248" s="2126"/>
      <c r="CU248" s="2126"/>
      <c r="CV248" s="2126"/>
      <c r="CW248" s="2126"/>
      <c r="CX248" s="2126"/>
      <c r="CY248" s="2126"/>
      <c r="CZ248" s="2126"/>
      <c r="DA248" s="2126"/>
      <c r="DB248" s="2126"/>
      <c r="DC248" s="2126"/>
      <c r="DD248" s="2126"/>
    </row>
    <row r="249" spans="6:211" ht="6.75" customHeight="1">
      <c r="F249" s="137"/>
      <c r="G249" s="137"/>
      <c r="H249" s="137"/>
      <c r="I249" s="137"/>
      <c r="J249" s="137"/>
      <c r="K249" s="137"/>
      <c r="L249" s="137"/>
      <c r="M249" s="137"/>
      <c r="N249" s="137"/>
      <c r="O249" s="137"/>
      <c r="P249" s="157"/>
      <c r="Q249" s="157"/>
      <c r="R249" s="51"/>
      <c r="S249" s="51"/>
      <c r="T249" s="51"/>
      <c r="U249" s="51"/>
      <c r="W249" s="2163" t="s">
        <v>
325</v>
      </c>
      <c r="X249" s="2163"/>
      <c r="Y249" s="2163"/>
      <c r="Z249" s="2163"/>
      <c r="AA249" s="2163"/>
      <c r="AB249" s="2163"/>
      <c r="AC249" s="2163"/>
      <c r="AD249" s="2163"/>
      <c r="AE249" s="2163"/>
      <c r="AF249" s="2163"/>
      <c r="AK249" s="150"/>
      <c r="AL249" s="51"/>
      <c r="AM249" s="51"/>
      <c r="AN249" s="138"/>
      <c r="AO249" s="138"/>
      <c r="AP249" s="138"/>
      <c r="AQ249" s="138"/>
      <c r="AR249" s="138"/>
      <c r="AS249" s="138"/>
      <c r="AT249" s="138"/>
      <c r="AU249" s="138"/>
      <c r="AV249" s="138"/>
      <c r="AW249" s="138"/>
      <c r="AX249" s="138"/>
      <c r="AY249" s="138"/>
      <c r="AZ249" s="98"/>
      <c r="BA249" s="138"/>
      <c r="BB249" s="138"/>
      <c r="BC249" s="137"/>
      <c r="BD249" s="2122" t="s">
        <v>
326</v>
      </c>
      <c r="BE249" s="2122"/>
      <c r="BF249" s="2122"/>
      <c r="BG249" s="2122"/>
      <c r="BH249" s="2122"/>
      <c r="BI249" s="2122"/>
      <c r="BJ249" s="2122"/>
      <c r="BK249" s="2122"/>
      <c r="BL249" s="2122"/>
      <c r="BM249" s="2122"/>
      <c r="BN249" s="2122"/>
      <c r="BO249" s="2122"/>
      <c r="BP249" s="2122"/>
      <c r="BQ249" s="2122"/>
      <c r="BR249" s="2122"/>
      <c r="BS249" s="2122"/>
      <c r="BT249" s="2122"/>
      <c r="BU249" s="2122"/>
      <c r="BV249" s="2122"/>
      <c r="BW249" s="2122"/>
      <c r="BX249" s="2122"/>
      <c r="BY249" s="2122"/>
      <c r="BZ249" s="2122"/>
      <c r="CA249" s="2122"/>
      <c r="CB249" s="2122"/>
      <c r="CC249" s="2122"/>
      <c r="CD249" s="2122"/>
      <c r="CE249" s="2122"/>
      <c r="CF249" s="2122"/>
      <c r="CG249" s="2122"/>
      <c r="CH249" s="2122"/>
      <c r="CI249" s="2122"/>
      <c r="CJ249" s="2122"/>
      <c r="CK249" s="2122"/>
      <c r="CL249" s="2122"/>
      <c r="CM249" s="2122"/>
      <c r="CN249" s="2122"/>
      <c r="CO249" s="2122"/>
      <c r="CP249" s="2122"/>
      <c r="CQ249" s="2122"/>
      <c r="CR249" s="2122"/>
      <c r="CS249" s="2122"/>
      <c r="CT249" s="2122"/>
      <c r="CU249" s="2122"/>
      <c r="CV249" s="2122"/>
      <c r="CW249" s="2122"/>
      <c r="CX249" s="2122"/>
      <c r="CY249" s="2122"/>
      <c r="CZ249" s="2122"/>
      <c r="DA249" s="2122"/>
      <c r="DB249" s="2122"/>
      <c r="DC249" s="2122"/>
      <c r="DD249" s="2122"/>
    </row>
    <row r="250" spans="6:211" ht="6.75" customHeight="1">
      <c r="F250" s="137"/>
      <c r="G250" s="137"/>
      <c r="H250" s="137"/>
      <c r="I250" s="137"/>
      <c r="J250" s="137"/>
      <c r="K250" s="137"/>
      <c r="L250" s="137"/>
      <c r="M250" s="137"/>
      <c r="N250" s="137"/>
      <c r="O250" s="137"/>
      <c r="P250" s="157"/>
      <c r="Q250" s="157"/>
      <c r="R250" s="51"/>
      <c r="S250" s="51"/>
      <c r="T250" s="51"/>
      <c r="U250" s="51"/>
      <c r="W250" s="2163"/>
      <c r="X250" s="2163"/>
      <c r="Y250" s="2163"/>
      <c r="Z250" s="2163"/>
      <c r="AA250" s="2163"/>
      <c r="AB250" s="2163"/>
      <c r="AC250" s="2163"/>
      <c r="AD250" s="2163"/>
      <c r="AE250" s="2163"/>
      <c r="AF250" s="2163"/>
      <c r="AK250" s="150"/>
      <c r="AL250" s="51"/>
      <c r="AM250" s="51"/>
      <c r="AN250" s="98"/>
      <c r="AO250" s="98"/>
      <c r="AP250" s="98"/>
      <c r="AQ250" s="98"/>
      <c r="AR250" s="98"/>
      <c r="AS250" s="98"/>
      <c r="AT250" s="98"/>
      <c r="AU250" s="98"/>
      <c r="AV250" s="98"/>
      <c r="AW250" s="98"/>
      <c r="AX250" s="98"/>
      <c r="AY250" s="98"/>
      <c r="AZ250" s="98"/>
      <c r="BA250" s="138"/>
      <c r="BB250" s="138"/>
      <c r="BC250" s="137"/>
      <c r="BD250" s="2122"/>
      <c r="BE250" s="2122"/>
      <c r="BF250" s="2122"/>
      <c r="BG250" s="2122"/>
      <c r="BH250" s="2122"/>
      <c r="BI250" s="2122"/>
      <c r="BJ250" s="2122"/>
      <c r="BK250" s="2122"/>
      <c r="BL250" s="2122"/>
      <c r="BM250" s="2122"/>
      <c r="BN250" s="2122"/>
      <c r="BO250" s="2122"/>
      <c r="BP250" s="2122"/>
      <c r="BQ250" s="2122"/>
      <c r="BR250" s="2122"/>
      <c r="BS250" s="2122"/>
      <c r="BT250" s="2122"/>
      <c r="BU250" s="2122"/>
      <c r="BV250" s="2122"/>
      <c r="BW250" s="2122"/>
      <c r="BX250" s="2122"/>
      <c r="BY250" s="2122"/>
      <c r="BZ250" s="2122"/>
      <c r="CA250" s="2122"/>
      <c r="CB250" s="2122"/>
      <c r="CC250" s="2122"/>
      <c r="CD250" s="2122"/>
      <c r="CE250" s="2122"/>
      <c r="CF250" s="2122"/>
      <c r="CG250" s="2122"/>
      <c r="CH250" s="2122"/>
      <c r="CI250" s="2122"/>
      <c r="CJ250" s="2122"/>
      <c r="CK250" s="2122"/>
      <c r="CL250" s="2122"/>
      <c r="CM250" s="2122"/>
      <c r="CN250" s="2122"/>
      <c r="CO250" s="2122"/>
      <c r="CP250" s="2122"/>
      <c r="CQ250" s="2122"/>
      <c r="CR250" s="2122"/>
      <c r="CS250" s="2122"/>
      <c r="CT250" s="2122"/>
      <c r="CU250" s="2122"/>
      <c r="CV250" s="2122"/>
      <c r="CW250" s="2122"/>
      <c r="CX250" s="2122"/>
      <c r="CY250" s="2122"/>
      <c r="CZ250" s="2122"/>
      <c r="DA250" s="2122"/>
      <c r="DB250" s="2122"/>
      <c r="DC250" s="2122"/>
      <c r="DD250" s="2122"/>
    </row>
    <row r="251" spans="6:211" ht="6.75" customHeight="1">
      <c r="F251" s="137"/>
      <c r="G251" s="137"/>
      <c r="H251" s="137"/>
      <c r="I251" s="137"/>
      <c r="J251" s="137"/>
      <c r="K251" s="137"/>
      <c r="L251" s="137"/>
      <c r="M251" s="137"/>
      <c r="N251" s="137"/>
      <c r="O251" s="137"/>
      <c r="P251" s="137"/>
      <c r="Q251" s="137"/>
      <c r="R251" s="51"/>
      <c r="S251" s="51"/>
      <c r="T251" s="51"/>
      <c r="U251" s="51"/>
      <c r="W251" s="2163"/>
      <c r="X251" s="2163"/>
      <c r="Y251" s="2163"/>
      <c r="Z251" s="2163"/>
      <c r="AA251" s="2163"/>
      <c r="AB251" s="2163"/>
      <c r="AC251" s="2163"/>
      <c r="AD251" s="2163"/>
      <c r="AE251" s="2163"/>
      <c r="AF251" s="2163"/>
      <c r="AG251" s="157"/>
      <c r="AH251" s="157"/>
      <c r="AK251" s="150"/>
      <c r="AL251" s="51"/>
      <c r="AN251" s="137"/>
      <c r="AO251" s="137"/>
      <c r="AP251" s="137"/>
      <c r="AQ251" s="137"/>
      <c r="AR251" s="137"/>
      <c r="AS251" s="137"/>
      <c r="AT251" s="137"/>
      <c r="AU251" s="137"/>
      <c r="AV251" s="137"/>
      <c r="AW251" s="137"/>
      <c r="AX251" s="137"/>
      <c r="AY251" s="137"/>
      <c r="AZ251" s="137"/>
      <c r="BA251" s="137"/>
      <c r="BB251" s="137"/>
      <c r="BC251" s="137"/>
      <c r="BD251" s="2122" t="s">
        <v>
324</v>
      </c>
      <c r="BE251" s="2122"/>
      <c r="BF251" s="2122"/>
      <c r="BG251" s="2122"/>
      <c r="BH251" s="2122"/>
      <c r="BI251" s="2122"/>
      <c r="BJ251" s="2122"/>
      <c r="BK251" s="2122"/>
      <c r="BL251" s="2122"/>
      <c r="BM251" s="2122"/>
      <c r="BN251" s="2122"/>
      <c r="BO251" s="2122"/>
      <c r="BP251" s="2122"/>
      <c r="BQ251" s="2122"/>
      <c r="BR251" s="2122"/>
      <c r="BS251" s="2122"/>
      <c r="BT251" s="2122"/>
      <c r="BU251" s="2122"/>
      <c r="BV251" s="2122"/>
      <c r="BW251" s="2122"/>
      <c r="BX251" s="2122"/>
      <c r="BY251" s="2122"/>
      <c r="BZ251" s="2122"/>
      <c r="CA251" s="2122"/>
      <c r="CB251" s="2122"/>
      <c r="CC251" s="2122"/>
      <c r="CD251" s="2122"/>
      <c r="CE251" s="2122"/>
      <c r="CF251" s="2122"/>
      <c r="CG251" s="2122"/>
      <c r="CH251" s="2122"/>
      <c r="CI251" s="2122"/>
      <c r="CJ251" s="2122"/>
      <c r="CK251" s="2122"/>
      <c r="CL251" s="2122"/>
      <c r="CM251" s="2122"/>
      <c r="CN251" s="2122"/>
      <c r="CO251" s="2122"/>
      <c r="CP251" s="2122"/>
      <c r="CQ251" s="2122"/>
      <c r="CR251" s="2122"/>
      <c r="CS251" s="2122"/>
      <c r="CT251" s="2122"/>
      <c r="CU251" s="2122"/>
      <c r="CV251" s="2122"/>
      <c r="CW251" s="2122"/>
      <c r="CX251" s="2122"/>
      <c r="CY251" s="2122"/>
      <c r="CZ251" s="2122"/>
      <c r="DA251" s="2122"/>
      <c r="DB251" s="2122"/>
      <c r="DC251" s="2122"/>
      <c r="DD251" s="2122"/>
      <c r="DE251" s="137"/>
    </row>
    <row r="252" spans="6:211" ht="6.75" customHeight="1">
      <c r="H252" s="51"/>
      <c r="R252" s="51"/>
      <c r="S252" s="51"/>
      <c r="T252" s="51"/>
      <c r="U252" s="51"/>
      <c r="W252" s="2163"/>
      <c r="X252" s="2163"/>
      <c r="Y252" s="2163"/>
      <c r="Z252" s="2163"/>
      <c r="AA252" s="2163"/>
      <c r="AB252" s="2163"/>
      <c r="AC252" s="2163"/>
      <c r="AD252" s="2163"/>
      <c r="AE252" s="2163"/>
      <c r="AF252" s="2163"/>
      <c r="AK252" s="150"/>
      <c r="AL252" s="51"/>
      <c r="AN252" s="137"/>
      <c r="AO252" s="137"/>
      <c r="AP252" s="137"/>
      <c r="AQ252" s="137"/>
      <c r="AR252" s="137"/>
      <c r="AS252" s="137"/>
      <c r="AT252" s="137"/>
      <c r="AU252" s="137"/>
      <c r="AV252" s="137"/>
      <c r="AW252" s="137"/>
      <c r="AX252" s="137"/>
      <c r="AY252" s="137"/>
      <c r="AZ252" s="137"/>
      <c r="BA252" s="137"/>
      <c r="BB252" s="137"/>
      <c r="BC252" s="137"/>
      <c r="BD252" s="2122"/>
      <c r="BE252" s="2122"/>
      <c r="BF252" s="2122"/>
      <c r="BG252" s="2122"/>
      <c r="BH252" s="2122"/>
      <c r="BI252" s="2122"/>
      <c r="BJ252" s="2122"/>
      <c r="BK252" s="2122"/>
      <c r="BL252" s="2122"/>
      <c r="BM252" s="2122"/>
      <c r="BN252" s="2122"/>
      <c r="BO252" s="2122"/>
      <c r="BP252" s="2122"/>
      <c r="BQ252" s="2122"/>
      <c r="BR252" s="2122"/>
      <c r="BS252" s="2122"/>
      <c r="BT252" s="2122"/>
      <c r="BU252" s="2122"/>
      <c r="BV252" s="2122"/>
      <c r="BW252" s="2122"/>
      <c r="BX252" s="2122"/>
      <c r="BY252" s="2122"/>
      <c r="BZ252" s="2122"/>
      <c r="CA252" s="2122"/>
      <c r="CB252" s="2122"/>
      <c r="CC252" s="2122"/>
      <c r="CD252" s="2122"/>
      <c r="CE252" s="2122"/>
      <c r="CF252" s="2122"/>
      <c r="CG252" s="2122"/>
      <c r="CH252" s="2122"/>
      <c r="CI252" s="2122"/>
      <c r="CJ252" s="2122"/>
      <c r="CK252" s="2122"/>
      <c r="CL252" s="2122"/>
      <c r="CM252" s="2122"/>
      <c r="CN252" s="2122"/>
      <c r="CO252" s="2122"/>
      <c r="CP252" s="2122"/>
      <c r="CQ252" s="2122"/>
      <c r="CR252" s="2122"/>
      <c r="CS252" s="2122"/>
      <c r="CT252" s="2122"/>
      <c r="CU252" s="2122"/>
      <c r="CV252" s="2122"/>
      <c r="CW252" s="2122"/>
      <c r="CX252" s="2122"/>
      <c r="CY252" s="2122"/>
      <c r="CZ252" s="2122"/>
      <c r="DA252" s="2122"/>
      <c r="DB252" s="2122"/>
      <c r="DC252" s="2122"/>
      <c r="DD252" s="2122"/>
      <c r="DE252" s="137"/>
    </row>
    <row r="253" spans="6:211" ht="6.75" customHeight="1">
      <c r="H253" s="51"/>
      <c r="R253" s="51"/>
      <c r="S253" s="51"/>
      <c r="T253" s="51"/>
      <c r="U253" s="51"/>
      <c r="W253" s="2163"/>
      <c r="X253" s="2163"/>
      <c r="Y253" s="2163"/>
      <c r="Z253" s="2163"/>
      <c r="AA253" s="2163"/>
      <c r="AB253" s="2163"/>
      <c r="AC253" s="2163"/>
      <c r="AD253" s="2163"/>
      <c r="AE253" s="2163"/>
      <c r="AF253" s="2163"/>
      <c r="AG253" s="101"/>
      <c r="AH253" s="101"/>
      <c r="AK253" s="150"/>
      <c r="AL253" s="51"/>
      <c r="AN253" s="137"/>
      <c r="AO253" s="137"/>
      <c r="AP253" s="137"/>
      <c r="AQ253" s="137"/>
      <c r="AR253" s="137"/>
      <c r="AS253" s="137"/>
      <c r="AT253" s="137"/>
      <c r="AU253" s="137"/>
      <c r="AV253" s="137"/>
      <c r="AW253" s="137"/>
      <c r="AX253" s="137"/>
      <c r="AY253" s="137"/>
      <c r="AZ253" s="137"/>
      <c r="BA253" s="137"/>
      <c r="BB253" s="137"/>
      <c r="BC253" s="137"/>
      <c r="BD253" s="2122" t="s">
        <v>
323</v>
      </c>
      <c r="BE253" s="2122"/>
      <c r="BF253" s="2122"/>
      <c r="BG253" s="2122"/>
      <c r="BH253" s="2122"/>
      <c r="BI253" s="2122"/>
      <c r="BJ253" s="2122"/>
      <c r="BK253" s="2122"/>
      <c r="BL253" s="2122"/>
      <c r="BM253" s="2122"/>
      <c r="BN253" s="2122"/>
      <c r="BO253" s="2122"/>
      <c r="BP253" s="2122"/>
      <c r="BQ253" s="2122"/>
      <c r="BR253" s="2122"/>
      <c r="BS253" s="2122"/>
      <c r="BT253" s="2122"/>
      <c r="BU253" s="2122"/>
      <c r="BV253" s="2122"/>
      <c r="BW253" s="2122"/>
      <c r="BX253" s="2122"/>
      <c r="BY253" s="2122"/>
      <c r="BZ253" s="2122"/>
      <c r="CA253" s="2122"/>
      <c r="CB253" s="2122"/>
      <c r="CC253" s="2122"/>
      <c r="CD253" s="2122"/>
      <c r="CE253" s="2122"/>
      <c r="CF253" s="2122"/>
      <c r="CG253" s="2122"/>
      <c r="CH253" s="2122"/>
      <c r="CI253" s="2122"/>
      <c r="CJ253" s="2122"/>
      <c r="CK253" s="2122"/>
      <c r="CL253" s="2122"/>
      <c r="CM253" s="2122"/>
      <c r="CN253" s="2122"/>
      <c r="CO253" s="2122"/>
      <c r="CP253" s="2122"/>
      <c r="CQ253" s="2122"/>
      <c r="CR253" s="2122"/>
      <c r="CS253" s="2122"/>
      <c r="CT253" s="2122"/>
      <c r="CU253" s="2122"/>
      <c r="CV253" s="2122"/>
      <c r="CW253" s="2122"/>
      <c r="CX253" s="2122"/>
      <c r="CY253" s="2122"/>
      <c r="CZ253" s="2122"/>
      <c r="DA253" s="2122"/>
      <c r="DB253" s="2122"/>
      <c r="DC253" s="2122"/>
      <c r="DD253" s="2122"/>
      <c r="DE253" s="137"/>
    </row>
    <row r="254" spans="6:211" ht="6.75" customHeight="1">
      <c r="R254" s="51"/>
      <c r="S254" s="51"/>
      <c r="T254" s="51"/>
      <c r="U254" s="51"/>
      <c r="W254" s="2164" t="s">
        <v>
506</v>
      </c>
      <c r="X254" s="2164"/>
      <c r="Y254" s="2164"/>
      <c r="Z254" s="2164"/>
      <c r="AA254" s="2164"/>
      <c r="AB254" s="2164"/>
      <c r="AC254" s="2164"/>
      <c r="AD254" s="2164"/>
      <c r="AE254" s="2164"/>
      <c r="AF254" s="2164"/>
      <c r="AG254" s="2164"/>
      <c r="AH254" s="2164"/>
      <c r="AK254" s="150"/>
      <c r="AL254" s="51"/>
      <c r="AN254" s="137"/>
      <c r="AO254" s="137"/>
      <c r="AP254" s="137"/>
      <c r="AQ254" s="137"/>
      <c r="AR254" s="137"/>
      <c r="AS254" s="137"/>
      <c r="AT254" s="137"/>
      <c r="AU254" s="137"/>
      <c r="AV254" s="137"/>
      <c r="AW254" s="137"/>
      <c r="AX254" s="137"/>
      <c r="AY254" s="137"/>
      <c r="AZ254" s="137"/>
      <c r="BA254" s="137"/>
      <c r="BB254" s="137"/>
      <c r="BC254" s="137"/>
      <c r="BD254" s="2122"/>
      <c r="BE254" s="2122"/>
      <c r="BF254" s="2122"/>
      <c r="BG254" s="2122"/>
      <c r="BH254" s="2122"/>
      <c r="BI254" s="2122"/>
      <c r="BJ254" s="2122"/>
      <c r="BK254" s="2122"/>
      <c r="BL254" s="2122"/>
      <c r="BM254" s="2122"/>
      <c r="BN254" s="2122"/>
      <c r="BO254" s="2122"/>
      <c r="BP254" s="2122"/>
      <c r="BQ254" s="2122"/>
      <c r="BR254" s="2122"/>
      <c r="BS254" s="2122"/>
      <c r="BT254" s="2122"/>
      <c r="BU254" s="2122"/>
      <c r="BV254" s="2122"/>
      <c r="BW254" s="2122"/>
      <c r="BX254" s="2122"/>
      <c r="BY254" s="2122"/>
      <c r="BZ254" s="2122"/>
      <c r="CA254" s="2122"/>
      <c r="CB254" s="2122"/>
      <c r="CC254" s="2122"/>
      <c r="CD254" s="2122"/>
      <c r="CE254" s="2122"/>
      <c r="CF254" s="2122"/>
      <c r="CG254" s="2122"/>
      <c r="CH254" s="2122"/>
      <c r="CI254" s="2122"/>
      <c r="CJ254" s="2122"/>
      <c r="CK254" s="2122"/>
      <c r="CL254" s="2122"/>
      <c r="CM254" s="2122"/>
      <c r="CN254" s="2122"/>
      <c r="CO254" s="2122"/>
      <c r="CP254" s="2122"/>
      <c r="CQ254" s="2122"/>
      <c r="CR254" s="2122"/>
      <c r="CS254" s="2122"/>
      <c r="CT254" s="2122"/>
      <c r="CU254" s="2122"/>
      <c r="CV254" s="2122"/>
      <c r="CW254" s="2122"/>
      <c r="CX254" s="2122"/>
      <c r="CY254" s="2122"/>
      <c r="CZ254" s="2122"/>
      <c r="DA254" s="2122"/>
      <c r="DB254" s="2122"/>
      <c r="DC254" s="2122"/>
      <c r="DD254" s="2122"/>
      <c r="DE254" s="137"/>
      <c r="DF254" s="53"/>
      <c r="DG254" s="53"/>
      <c r="DH254" s="53"/>
      <c r="DI254" s="53"/>
      <c r="DJ254" s="53"/>
      <c r="DK254" s="53"/>
      <c r="DL254" s="53"/>
      <c r="DM254" s="53"/>
      <c r="DN254" s="53"/>
      <c r="DO254" s="53"/>
      <c r="DP254" s="53"/>
      <c r="DQ254" s="53"/>
      <c r="DR254" s="53"/>
      <c r="DS254" s="53"/>
      <c r="DT254" s="53"/>
      <c r="DU254" s="53"/>
      <c r="DV254" s="53"/>
      <c r="DW254" s="53"/>
      <c r="DX254" s="53"/>
      <c r="DY254" s="53"/>
      <c r="DZ254" s="53"/>
      <c r="EA254" s="53"/>
      <c r="EB254" s="53"/>
      <c r="EC254" s="53"/>
      <c r="ED254" s="53"/>
      <c r="EE254" s="53"/>
      <c r="EF254" s="53"/>
      <c r="EG254" s="53"/>
      <c r="EH254" s="53"/>
      <c r="EI254" s="53"/>
      <c r="EJ254" s="53"/>
      <c r="EK254" s="53"/>
      <c r="EL254" s="53"/>
      <c r="EM254" s="53"/>
      <c r="EN254" s="53"/>
      <c r="EO254" s="53"/>
      <c r="EP254" s="53"/>
      <c r="EQ254" s="53"/>
      <c r="ER254" s="53"/>
      <c r="ES254" s="53"/>
      <c r="ET254" s="53"/>
      <c r="EU254" s="53"/>
      <c r="EV254" s="53"/>
      <c r="EW254" s="53"/>
      <c r="EX254" s="53"/>
      <c r="EY254" s="53"/>
      <c r="EZ254" s="53"/>
      <c r="FA254" s="53"/>
      <c r="FB254" s="53"/>
      <c r="FC254" s="53"/>
      <c r="FD254" s="53"/>
      <c r="FE254" s="53"/>
      <c r="FF254" s="53"/>
      <c r="FG254" s="53"/>
      <c r="FH254" s="53"/>
      <c r="FI254" s="53"/>
      <c r="FJ254" s="53"/>
      <c r="FK254" s="53"/>
      <c r="FL254" s="53"/>
      <c r="FM254" s="53"/>
      <c r="FN254" s="53"/>
      <c r="FO254" s="53"/>
      <c r="FP254" s="53"/>
      <c r="FQ254" s="53"/>
      <c r="FR254" s="53"/>
      <c r="FS254" s="53"/>
      <c r="FT254" s="53"/>
      <c r="FU254" s="53"/>
      <c r="FV254" s="53"/>
      <c r="FW254" s="53"/>
      <c r="FX254" s="53"/>
      <c r="FY254" s="53"/>
      <c r="FZ254" s="53"/>
      <c r="GA254" s="53"/>
      <c r="GB254" s="53"/>
      <c r="GC254" s="53"/>
      <c r="GD254" s="53"/>
      <c r="GE254" s="53"/>
      <c r="GF254" s="53"/>
      <c r="GG254" s="53"/>
      <c r="GH254" s="53"/>
      <c r="GI254" s="53"/>
      <c r="GJ254" s="53"/>
      <c r="GK254" s="53"/>
      <c r="GL254" s="53"/>
      <c r="GM254" s="53"/>
      <c r="GN254" s="53"/>
      <c r="GO254" s="53"/>
      <c r="GP254" s="53"/>
      <c r="GQ254" s="53"/>
      <c r="GR254" s="53"/>
      <c r="GS254" s="53"/>
      <c r="GT254" s="53"/>
      <c r="GU254" s="53"/>
      <c r="GV254" s="53"/>
      <c r="GW254" s="53"/>
      <c r="GX254" s="53"/>
      <c r="GY254" s="53"/>
      <c r="GZ254" s="53"/>
      <c r="HA254" s="53"/>
      <c r="HB254" s="53"/>
      <c r="HC254" s="53"/>
    </row>
    <row r="255" spans="6:211" ht="6.75" customHeight="1">
      <c r="S255" s="51"/>
      <c r="T255" s="51"/>
      <c r="U255" s="51"/>
      <c r="W255" s="2164"/>
      <c r="X255" s="2164"/>
      <c r="Y255" s="2164"/>
      <c r="Z255" s="2164"/>
      <c r="AA255" s="2164"/>
      <c r="AB255" s="2164"/>
      <c r="AC255" s="2164"/>
      <c r="AD255" s="2164"/>
      <c r="AE255" s="2164"/>
      <c r="AF255" s="2164"/>
      <c r="AG255" s="2164"/>
      <c r="AH255" s="2164"/>
      <c r="AI255" s="101"/>
      <c r="AK255" s="150"/>
      <c r="AL255" s="51"/>
      <c r="AN255" s="137"/>
      <c r="AO255" s="137"/>
      <c r="AP255" s="137"/>
      <c r="AQ255" s="137"/>
      <c r="AR255" s="137"/>
      <c r="AS255" s="137"/>
      <c r="AT255" s="137"/>
      <c r="AU255" s="137"/>
      <c r="AV255" s="137"/>
      <c r="AW255" s="137"/>
      <c r="AX255" s="137"/>
      <c r="AY255" s="137"/>
      <c r="AZ255" s="137"/>
      <c r="BA255" s="137"/>
      <c r="BB255" s="137"/>
      <c r="BC255" s="137"/>
      <c r="BD255" s="2125" t="s">
        <v>
322</v>
      </c>
      <c r="BE255" s="2125"/>
      <c r="BF255" s="2125"/>
      <c r="BG255" s="2125"/>
      <c r="BH255" s="2125"/>
      <c r="BI255" s="2125"/>
      <c r="BJ255" s="2125"/>
      <c r="BK255" s="2125"/>
      <c r="BL255" s="2125"/>
      <c r="BM255" s="2125"/>
      <c r="BN255" s="2125"/>
      <c r="BO255" s="2125"/>
      <c r="BP255" s="2125"/>
      <c r="BQ255" s="2125"/>
      <c r="BR255" s="2125"/>
      <c r="BS255" s="2125"/>
      <c r="BT255" s="2125"/>
      <c r="BU255" s="2125"/>
      <c r="BV255" s="2125"/>
      <c r="BW255" s="2125"/>
      <c r="BX255" s="2125"/>
      <c r="BY255" s="2125"/>
      <c r="BZ255" s="2125"/>
      <c r="CA255" s="2125"/>
      <c r="CB255" s="2125"/>
      <c r="CC255" s="2125"/>
      <c r="CD255" s="2125"/>
      <c r="CE255" s="2125"/>
      <c r="CF255" s="2125"/>
      <c r="CG255" s="2125"/>
      <c r="CH255" s="2125"/>
      <c r="CI255" s="2125"/>
      <c r="CJ255" s="2125"/>
      <c r="CK255" s="2125"/>
      <c r="CL255" s="2125"/>
      <c r="CM255" s="2125"/>
      <c r="CN255" s="2125"/>
      <c r="CO255" s="2125"/>
      <c r="CP255" s="2125"/>
      <c r="CQ255" s="2125"/>
      <c r="CR255" s="2125"/>
      <c r="CS255" s="2125"/>
      <c r="CT255" s="2125"/>
      <c r="CU255" s="2125"/>
      <c r="CV255" s="2125"/>
      <c r="CW255" s="2125"/>
      <c r="CX255" s="2125"/>
      <c r="CY255" s="2125"/>
      <c r="CZ255" s="2125"/>
      <c r="DA255" s="2125"/>
      <c r="DB255" s="2125"/>
      <c r="DC255" s="2125"/>
      <c r="DD255" s="2125"/>
      <c r="DE255" s="2125"/>
      <c r="DF255" s="53"/>
      <c r="DG255" s="53"/>
      <c r="DH255" s="53"/>
      <c r="DI255" s="53"/>
      <c r="DJ255" s="53"/>
      <c r="DK255" s="53"/>
      <c r="DL255" s="53"/>
      <c r="DM255" s="53"/>
      <c r="DN255" s="53"/>
      <c r="DO255" s="53"/>
      <c r="DP255" s="53"/>
      <c r="DQ255" s="53"/>
      <c r="DR255" s="53"/>
      <c r="DS255" s="53"/>
      <c r="DT255" s="53"/>
      <c r="DU255" s="53"/>
      <c r="DV255" s="53"/>
      <c r="DW255" s="53"/>
      <c r="DX255" s="53"/>
      <c r="DY255" s="53"/>
      <c r="DZ255" s="53"/>
      <c r="EA255" s="53"/>
      <c r="EB255" s="53"/>
      <c r="EC255" s="53"/>
      <c r="ED255" s="53"/>
      <c r="EE255" s="53"/>
      <c r="EF255" s="53"/>
      <c r="EG255" s="53"/>
      <c r="EH255" s="53"/>
      <c r="EI255" s="53"/>
      <c r="EJ255" s="53"/>
      <c r="EK255" s="53"/>
      <c r="EL255" s="53"/>
      <c r="EM255" s="53"/>
      <c r="EN255" s="53"/>
      <c r="EO255" s="53"/>
      <c r="EP255" s="53"/>
      <c r="EQ255" s="53"/>
      <c r="ER255" s="53"/>
      <c r="ES255" s="53"/>
      <c r="ET255" s="53"/>
      <c r="EU255" s="53"/>
      <c r="EV255" s="53"/>
      <c r="EW255" s="53"/>
      <c r="EX255" s="53"/>
      <c r="EY255" s="53"/>
      <c r="EZ255" s="53"/>
      <c r="FA255" s="53"/>
      <c r="FB255" s="53"/>
      <c r="FC255" s="53"/>
      <c r="FD255" s="53"/>
      <c r="FE255" s="53"/>
      <c r="FF255" s="53"/>
      <c r="FG255" s="53"/>
      <c r="FH255" s="53"/>
      <c r="FI255" s="53"/>
      <c r="FJ255" s="53"/>
      <c r="FK255" s="53"/>
      <c r="FL255" s="53"/>
      <c r="FM255" s="53"/>
      <c r="FN255" s="53"/>
      <c r="FO255" s="53"/>
      <c r="FP255" s="53"/>
      <c r="FQ255" s="53"/>
      <c r="FR255" s="53"/>
      <c r="FS255" s="53"/>
      <c r="FT255" s="53"/>
      <c r="FU255" s="53"/>
      <c r="FV255" s="53"/>
      <c r="FW255" s="53"/>
      <c r="FX255" s="53"/>
      <c r="FY255" s="53"/>
      <c r="FZ255" s="53"/>
      <c r="GA255" s="53"/>
      <c r="GB255" s="53"/>
      <c r="GC255" s="53"/>
      <c r="GD255" s="53"/>
      <c r="GE255" s="53"/>
      <c r="GF255" s="53"/>
      <c r="GG255" s="53"/>
      <c r="GH255" s="53"/>
      <c r="GI255" s="53"/>
      <c r="GJ255" s="53"/>
      <c r="GK255" s="53"/>
      <c r="GL255" s="53"/>
      <c r="GM255" s="53"/>
      <c r="GN255" s="53"/>
      <c r="GO255" s="53"/>
      <c r="GP255" s="53"/>
      <c r="GQ255" s="53"/>
      <c r="GR255" s="53"/>
      <c r="GS255" s="53"/>
      <c r="GT255" s="53"/>
      <c r="GU255" s="53"/>
      <c r="GV255" s="53"/>
      <c r="GW255" s="53"/>
      <c r="GX255" s="53"/>
      <c r="GY255" s="53"/>
      <c r="GZ255" s="53"/>
      <c r="HA255" s="53"/>
      <c r="HB255" s="53"/>
      <c r="HC255" s="53"/>
    </row>
    <row r="256" spans="6:211" ht="6.75" customHeight="1">
      <c r="S256" s="51"/>
      <c r="T256" s="51"/>
      <c r="U256" s="51"/>
      <c r="AK256" s="150"/>
      <c r="AL256" s="51"/>
      <c r="AN256" s="137"/>
      <c r="AO256" s="137"/>
      <c r="AP256" s="137"/>
      <c r="AQ256" s="137"/>
      <c r="AR256" s="137"/>
      <c r="AS256" s="137"/>
      <c r="AT256" s="137"/>
      <c r="AU256" s="137"/>
      <c r="AV256" s="137"/>
      <c r="AW256" s="137"/>
      <c r="AX256" s="137"/>
      <c r="AY256" s="137"/>
      <c r="AZ256" s="137"/>
      <c r="BA256" s="137"/>
      <c r="BB256" s="137"/>
      <c r="BC256" s="137"/>
      <c r="BD256" s="2125"/>
      <c r="BE256" s="2125"/>
      <c r="BF256" s="2125"/>
      <c r="BG256" s="2125"/>
      <c r="BH256" s="2125"/>
      <c r="BI256" s="2125"/>
      <c r="BJ256" s="2125"/>
      <c r="BK256" s="2125"/>
      <c r="BL256" s="2125"/>
      <c r="BM256" s="2125"/>
      <c r="BN256" s="2125"/>
      <c r="BO256" s="2125"/>
      <c r="BP256" s="2125"/>
      <c r="BQ256" s="2125"/>
      <c r="BR256" s="2125"/>
      <c r="BS256" s="2125"/>
      <c r="BT256" s="2125"/>
      <c r="BU256" s="2125"/>
      <c r="BV256" s="2125"/>
      <c r="BW256" s="2125"/>
      <c r="BX256" s="2125"/>
      <c r="BY256" s="2125"/>
      <c r="BZ256" s="2125"/>
      <c r="CA256" s="2125"/>
      <c r="CB256" s="2125"/>
      <c r="CC256" s="2125"/>
      <c r="CD256" s="2125"/>
      <c r="CE256" s="2125"/>
      <c r="CF256" s="2125"/>
      <c r="CG256" s="2125"/>
      <c r="CH256" s="2125"/>
      <c r="CI256" s="2125"/>
      <c r="CJ256" s="2125"/>
      <c r="CK256" s="2125"/>
      <c r="CL256" s="2125"/>
      <c r="CM256" s="2125"/>
      <c r="CN256" s="2125"/>
      <c r="CO256" s="2125"/>
      <c r="CP256" s="2125"/>
      <c r="CQ256" s="2125"/>
      <c r="CR256" s="2125"/>
      <c r="CS256" s="2125"/>
      <c r="CT256" s="2125"/>
      <c r="CU256" s="2125"/>
      <c r="CV256" s="2125"/>
      <c r="CW256" s="2125"/>
      <c r="CX256" s="2125"/>
      <c r="CY256" s="2125"/>
      <c r="CZ256" s="2125"/>
      <c r="DA256" s="2125"/>
      <c r="DB256" s="2125"/>
      <c r="DC256" s="2125"/>
      <c r="DD256" s="2125"/>
      <c r="DE256" s="2125"/>
      <c r="DF256" s="53"/>
      <c r="DG256" s="53"/>
      <c r="DH256" s="53"/>
      <c r="DI256" s="53"/>
      <c r="DJ256" s="53"/>
      <c r="DK256" s="53"/>
      <c r="DL256" s="53"/>
      <c r="DM256" s="53"/>
      <c r="DN256" s="53"/>
      <c r="DO256" s="53"/>
      <c r="DP256" s="53"/>
      <c r="DQ256" s="53"/>
      <c r="DR256" s="53"/>
      <c r="DS256" s="53"/>
      <c r="DT256" s="53"/>
      <c r="DU256" s="53"/>
      <c r="DV256" s="53"/>
      <c r="DW256" s="53"/>
      <c r="DX256" s="53"/>
      <c r="DY256" s="53"/>
      <c r="DZ256" s="53"/>
      <c r="EA256" s="53"/>
      <c r="EB256" s="53"/>
      <c r="EC256" s="53"/>
      <c r="ED256" s="53"/>
      <c r="EE256" s="53"/>
      <c r="EF256" s="53"/>
      <c r="EG256" s="53"/>
      <c r="EH256" s="53"/>
      <c r="EI256" s="53"/>
      <c r="EJ256" s="53"/>
      <c r="EK256" s="53"/>
      <c r="EL256" s="53"/>
      <c r="EM256" s="53"/>
      <c r="EN256" s="53"/>
      <c r="EO256" s="53"/>
      <c r="EP256" s="53"/>
      <c r="EQ256" s="53"/>
      <c r="ER256" s="53"/>
      <c r="ES256" s="53"/>
      <c r="ET256" s="53"/>
      <c r="EU256" s="53"/>
      <c r="EV256" s="53"/>
      <c r="EW256" s="53"/>
      <c r="EX256" s="53"/>
      <c r="EY256" s="53"/>
      <c r="EZ256" s="53"/>
      <c r="FA256" s="53"/>
      <c r="FB256" s="53"/>
      <c r="FC256" s="53"/>
      <c r="FD256" s="53"/>
      <c r="FE256" s="53"/>
      <c r="FF256" s="53"/>
      <c r="FG256" s="53"/>
      <c r="FH256" s="53"/>
      <c r="FI256" s="53"/>
      <c r="FJ256" s="53"/>
      <c r="FK256" s="53"/>
      <c r="FL256" s="53"/>
      <c r="FM256" s="53"/>
      <c r="FN256" s="53"/>
      <c r="FO256" s="53"/>
      <c r="FP256" s="53"/>
      <c r="FQ256" s="53"/>
      <c r="FR256" s="53"/>
      <c r="FS256" s="53"/>
      <c r="FT256" s="53"/>
      <c r="FU256" s="53"/>
      <c r="FV256" s="53"/>
      <c r="FW256" s="53"/>
      <c r="FX256" s="53"/>
    </row>
    <row r="257" spans="8:200" ht="6.75" customHeight="1">
      <c r="S257" s="51"/>
      <c r="T257" s="51"/>
      <c r="U257" s="51"/>
      <c r="AK257" s="150"/>
      <c r="AL257" s="51"/>
      <c r="AN257" s="137"/>
      <c r="AO257" s="137"/>
      <c r="AP257" s="137"/>
      <c r="AQ257" s="137"/>
      <c r="AR257" s="137"/>
      <c r="AS257" s="137"/>
      <c r="AT257" s="137"/>
      <c r="AU257" s="137"/>
      <c r="AV257" s="137"/>
      <c r="AW257" s="137"/>
      <c r="AX257" s="137"/>
      <c r="AY257" s="137"/>
      <c r="AZ257" s="137"/>
      <c r="BA257" s="137"/>
      <c r="BB257" s="137"/>
      <c r="BC257" s="137"/>
      <c r="BD257" s="153"/>
      <c r="BE257" s="153"/>
      <c r="BF257" s="153"/>
      <c r="BG257" s="153"/>
      <c r="BH257" s="153"/>
      <c r="BI257" s="153"/>
      <c r="BJ257" s="153"/>
      <c r="BK257" s="153"/>
      <c r="BL257" s="153"/>
      <c r="BM257" s="153"/>
      <c r="BN257" s="153"/>
      <c r="BO257" s="153"/>
      <c r="BP257" s="153"/>
      <c r="BQ257" s="153"/>
      <c r="BR257" s="153"/>
      <c r="BS257" s="153"/>
      <c r="BT257" s="153"/>
      <c r="BU257" s="153"/>
      <c r="BV257" s="153"/>
      <c r="BW257" s="153"/>
      <c r="BX257" s="153"/>
      <c r="BY257" s="153"/>
      <c r="BZ257" s="153"/>
      <c r="CA257" s="153"/>
      <c r="CB257" s="153"/>
      <c r="CC257" s="153"/>
      <c r="CD257" s="153"/>
      <c r="CE257" s="153"/>
      <c r="CF257" s="153"/>
      <c r="CG257" s="153"/>
      <c r="CH257" s="153"/>
      <c r="CI257" s="153"/>
      <c r="CJ257" s="153"/>
      <c r="CK257" s="153"/>
      <c r="CL257" s="153"/>
      <c r="CM257" s="153"/>
      <c r="CN257" s="153"/>
      <c r="CO257" s="153"/>
      <c r="CP257" s="153"/>
      <c r="CQ257" s="153"/>
      <c r="CR257" s="153"/>
      <c r="CS257" s="153"/>
      <c r="CT257" s="153"/>
      <c r="CU257" s="153"/>
      <c r="CV257" s="153"/>
      <c r="CW257" s="153"/>
      <c r="CX257" s="153"/>
      <c r="CY257" s="153"/>
      <c r="CZ257" s="153"/>
      <c r="DA257" s="153"/>
      <c r="DB257" s="153"/>
      <c r="DC257" s="153"/>
      <c r="DD257" s="153"/>
      <c r="DE257" s="153"/>
      <c r="DF257" s="53"/>
      <c r="DG257" s="53"/>
      <c r="DH257" s="53"/>
      <c r="DI257" s="53"/>
      <c r="DJ257" s="53"/>
      <c r="DK257" s="53"/>
      <c r="DL257" s="53"/>
      <c r="DM257" s="53"/>
      <c r="DN257" s="53"/>
      <c r="DO257" s="53"/>
      <c r="DP257" s="53"/>
      <c r="DQ257" s="53"/>
      <c r="DR257" s="53"/>
      <c r="DS257" s="53"/>
      <c r="DT257" s="53"/>
      <c r="DU257" s="53"/>
      <c r="DV257" s="53"/>
      <c r="DW257" s="53"/>
      <c r="DX257" s="53"/>
      <c r="DY257" s="53"/>
      <c r="DZ257" s="53"/>
      <c r="EA257" s="53"/>
      <c r="EB257" s="53"/>
      <c r="EC257" s="53"/>
      <c r="ED257" s="53"/>
      <c r="EE257" s="53"/>
      <c r="EF257" s="53"/>
      <c r="EG257" s="53"/>
      <c r="EH257" s="53"/>
      <c r="EI257" s="53"/>
      <c r="EJ257" s="53"/>
      <c r="EK257" s="53"/>
      <c r="EL257" s="53"/>
      <c r="EM257" s="53"/>
      <c r="EN257" s="53"/>
      <c r="EO257" s="53"/>
      <c r="EP257" s="53"/>
      <c r="EQ257" s="53"/>
      <c r="ER257" s="53"/>
      <c r="ES257" s="53"/>
      <c r="ET257" s="53"/>
      <c r="EU257" s="53"/>
      <c r="EV257" s="53"/>
      <c r="EW257" s="53"/>
      <c r="EX257" s="53"/>
      <c r="EY257" s="53"/>
      <c r="EZ257" s="53"/>
      <c r="FA257" s="53"/>
      <c r="FB257" s="53"/>
      <c r="FC257" s="53"/>
      <c r="FD257" s="53"/>
      <c r="FE257" s="53"/>
      <c r="FF257" s="53"/>
      <c r="FG257" s="53"/>
      <c r="FH257" s="53"/>
      <c r="FI257" s="53"/>
      <c r="FJ257" s="53"/>
      <c r="FK257" s="53"/>
      <c r="FL257" s="53"/>
      <c r="FM257" s="53"/>
      <c r="FN257" s="53"/>
      <c r="FO257" s="53"/>
      <c r="FP257" s="53"/>
      <c r="FQ257" s="53"/>
      <c r="FR257" s="53"/>
      <c r="FS257" s="53"/>
      <c r="FT257" s="53"/>
      <c r="FU257" s="53"/>
      <c r="FV257" s="53"/>
      <c r="FW257" s="53"/>
      <c r="FX257" s="53"/>
    </row>
    <row r="258" spans="8:200" ht="6.75" customHeight="1">
      <c r="S258" s="51"/>
      <c r="T258" s="51"/>
      <c r="U258" s="51"/>
      <c r="W258" s="101"/>
      <c r="X258" s="101"/>
      <c r="Y258" s="101"/>
      <c r="Z258" s="101"/>
      <c r="AA258" s="101"/>
      <c r="AB258" s="101"/>
      <c r="AC258" s="101"/>
      <c r="AD258" s="101"/>
      <c r="AE258" s="101"/>
      <c r="AF258" s="101"/>
      <c r="AG258" s="101"/>
      <c r="AH258" s="101"/>
      <c r="AK258" s="150"/>
      <c r="AL258" s="51"/>
      <c r="AN258" s="2121" t="s">
        <v>
321</v>
      </c>
      <c r="AO258" s="2121"/>
      <c r="AP258" s="2121"/>
      <c r="AQ258" s="2121"/>
      <c r="AR258" s="2121"/>
      <c r="AS258" s="2121"/>
      <c r="AT258" s="2121"/>
      <c r="AU258" s="2121"/>
      <c r="AV258" s="2121"/>
      <c r="AW258" s="2121"/>
      <c r="AX258" s="2121"/>
      <c r="AY258" s="2121"/>
      <c r="AZ258" s="2121"/>
      <c r="BA258" s="2121"/>
      <c r="BB258" s="2121"/>
      <c r="BC258" s="2121"/>
      <c r="BD258" s="2121"/>
      <c r="BE258" s="2121"/>
      <c r="BF258" s="2121"/>
      <c r="BG258" s="2121"/>
      <c r="BH258" s="2121"/>
      <c r="BI258" s="2121"/>
      <c r="BJ258" s="2121"/>
      <c r="BK258" s="2121"/>
      <c r="BL258" s="2121"/>
      <c r="BM258" s="153"/>
      <c r="BN258" s="153"/>
      <c r="BO258" s="153"/>
      <c r="BP258" s="153"/>
      <c r="BQ258" s="153"/>
      <c r="BR258" s="153"/>
      <c r="BS258" s="153"/>
      <c r="BT258" s="153"/>
      <c r="BU258" s="153"/>
      <c r="BV258" s="153"/>
      <c r="BW258" s="153"/>
      <c r="BX258" s="153"/>
      <c r="BY258" s="153"/>
      <c r="BZ258" s="153"/>
      <c r="CA258" s="153"/>
      <c r="CB258" s="153"/>
      <c r="CC258" s="153"/>
      <c r="CD258" s="153"/>
      <c r="CE258" s="153"/>
      <c r="CF258" s="153"/>
      <c r="CG258" s="153"/>
      <c r="CH258" s="153"/>
      <c r="CI258" s="153"/>
      <c r="CJ258" s="153"/>
      <c r="CK258" s="153"/>
      <c r="CL258" s="153"/>
      <c r="CM258" s="153"/>
      <c r="CN258" s="153"/>
      <c r="CO258" s="153"/>
      <c r="CP258" s="153"/>
      <c r="CQ258" s="153"/>
      <c r="CR258" s="153"/>
      <c r="CS258" s="153"/>
      <c r="CT258" s="153"/>
      <c r="CU258" s="153"/>
      <c r="CV258" s="153"/>
      <c r="CW258" s="153"/>
      <c r="CX258" s="153"/>
      <c r="CY258" s="153"/>
      <c r="CZ258" s="153"/>
      <c r="DA258" s="153"/>
      <c r="DB258" s="153"/>
      <c r="DC258" s="153"/>
      <c r="DD258" s="153"/>
      <c r="DE258" s="153"/>
    </row>
    <row r="259" spans="8:200" ht="6.75" customHeight="1">
      <c r="T259" s="51"/>
      <c r="U259" s="51"/>
      <c r="W259" s="101"/>
      <c r="X259" s="101"/>
      <c r="Y259" s="101"/>
      <c r="Z259" s="101"/>
      <c r="AA259" s="101"/>
      <c r="AB259" s="101"/>
      <c r="AC259" s="101"/>
      <c r="AD259" s="101"/>
      <c r="AE259" s="101"/>
      <c r="AF259" s="101"/>
      <c r="AG259" s="101"/>
      <c r="AH259" s="101"/>
      <c r="AK259" s="151"/>
      <c r="AL259" s="149"/>
      <c r="AN259" s="2121"/>
      <c r="AO259" s="2121"/>
      <c r="AP259" s="2121"/>
      <c r="AQ259" s="2121"/>
      <c r="AR259" s="2121"/>
      <c r="AS259" s="2121"/>
      <c r="AT259" s="2121"/>
      <c r="AU259" s="2121"/>
      <c r="AV259" s="2121"/>
      <c r="AW259" s="2121"/>
      <c r="AX259" s="2121"/>
      <c r="AY259" s="2121"/>
      <c r="AZ259" s="2121"/>
      <c r="BA259" s="2121"/>
      <c r="BB259" s="2121"/>
      <c r="BC259" s="2121"/>
      <c r="BD259" s="2121"/>
      <c r="BE259" s="2121"/>
      <c r="BF259" s="2121"/>
      <c r="BG259" s="2121"/>
      <c r="BH259" s="2121"/>
      <c r="BI259" s="2121"/>
      <c r="BJ259" s="2121"/>
      <c r="BK259" s="2121"/>
      <c r="BL259" s="2121"/>
      <c r="BM259" s="153"/>
      <c r="BN259" s="153"/>
      <c r="BO259" s="153"/>
      <c r="BP259" s="153"/>
      <c r="BQ259" s="153"/>
      <c r="BR259" s="153"/>
      <c r="BS259" s="153"/>
      <c r="BT259" s="153"/>
      <c r="BU259" s="153"/>
      <c r="BV259" s="153"/>
      <c r="BW259" s="153"/>
      <c r="BX259" s="153"/>
      <c r="BY259" s="153"/>
      <c r="BZ259" s="153"/>
      <c r="CA259" s="153"/>
      <c r="CB259" s="153"/>
      <c r="CC259" s="153"/>
      <c r="CD259" s="153"/>
      <c r="CE259" s="153"/>
      <c r="CF259" s="153"/>
      <c r="CG259" s="153"/>
      <c r="CH259" s="153"/>
      <c r="CI259" s="153"/>
      <c r="CJ259" s="153"/>
      <c r="CK259" s="153"/>
      <c r="CL259" s="153"/>
      <c r="CM259" s="153"/>
      <c r="CN259" s="153"/>
      <c r="CO259" s="153"/>
      <c r="CP259" s="153"/>
      <c r="CQ259" s="153"/>
      <c r="CR259" s="153"/>
      <c r="CS259" s="153"/>
      <c r="CT259" s="153"/>
      <c r="CU259" s="153"/>
      <c r="CV259" s="153"/>
      <c r="CW259" s="153"/>
      <c r="CX259" s="153"/>
      <c r="CY259" s="153"/>
      <c r="CZ259" s="153"/>
      <c r="DA259" s="153"/>
      <c r="DB259" s="153"/>
      <c r="DC259" s="153"/>
      <c r="DD259" s="153"/>
      <c r="DE259" s="153"/>
      <c r="DF259" s="53"/>
      <c r="DG259" s="53"/>
      <c r="DH259" s="53"/>
      <c r="DI259" s="53"/>
      <c r="DJ259" s="53"/>
      <c r="DK259" s="53"/>
      <c r="DL259" s="53"/>
      <c r="DM259" s="53"/>
      <c r="DN259" s="53"/>
      <c r="DO259" s="53"/>
      <c r="DP259" s="53"/>
      <c r="DQ259" s="53"/>
      <c r="DR259" s="53"/>
      <c r="DS259" s="53"/>
      <c r="DT259" s="53"/>
      <c r="DU259" s="53"/>
      <c r="DV259" s="53"/>
      <c r="DW259" s="53"/>
      <c r="DX259" s="53"/>
      <c r="DY259" s="53"/>
      <c r="DZ259" s="53"/>
      <c r="EA259" s="53"/>
      <c r="EB259" s="53"/>
      <c r="EC259" s="53"/>
      <c r="ED259" s="53"/>
      <c r="EE259" s="53"/>
      <c r="EF259" s="53"/>
      <c r="EG259" s="53"/>
      <c r="EH259" s="53"/>
      <c r="EI259" s="53"/>
      <c r="EJ259" s="53"/>
      <c r="EK259" s="53"/>
      <c r="EL259" s="53"/>
      <c r="EM259" s="53"/>
      <c r="EN259" s="53"/>
      <c r="EO259" s="53"/>
      <c r="EP259" s="53"/>
      <c r="EQ259" s="53"/>
      <c r="ER259" s="53"/>
      <c r="ES259" s="53"/>
      <c r="ET259" s="53"/>
      <c r="EU259" s="53"/>
      <c r="EV259" s="53"/>
      <c r="EW259" s="53"/>
      <c r="EX259" s="53"/>
      <c r="EY259" s="53"/>
      <c r="EZ259" s="53"/>
      <c r="FA259" s="53"/>
      <c r="FB259" s="53"/>
      <c r="FC259" s="53"/>
      <c r="FD259" s="53"/>
      <c r="FE259" s="53"/>
      <c r="FF259" s="53"/>
      <c r="FG259" s="53"/>
      <c r="FH259" s="53"/>
      <c r="FI259" s="53"/>
      <c r="FJ259" s="53"/>
      <c r="FK259" s="53"/>
      <c r="FL259" s="53"/>
      <c r="FM259" s="53"/>
      <c r="FN259" s="53"/>
      <c r="FO259" s="53"/>
      <c r="FP259" s="53"/>
      <c r="FQ259" s="53"/>
      <c r="FR259" s="53"/>
      <c r="FS259" s="53"/>
      <c r="FT259" s="53"/>
      <c r="FU259" s="53"/>
      <c r="FV259" s="53"/>
      <c r="FW259" s="53"/>
    </row>
    <row r="260" spans="8:200" ht="6.75" customHeight="1">
      <c r="T260" s="51"/>
      <c r="U260" s="51"/>
      <c r="W260" s="101"/>
      <c r="X260" s="101"/>
      <c r="Y260" s="101"/>
      <c r="Z260" s="101"/>
      <c r="AA260" s="101"/>
      <c r="AB260" s="101"/>
      <c r="AC260" s="101"/>
      <c r="AD260" s="101"/>
      <c r="AE260" s="101"/>
      <c r="AF260" s="101"/>
      <c r="AG260" s="101"/>
      <c r="AH260" s="101"/>
      <c r="AK260" s="150"/>
      <c r="AL260" s="51"/>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7"/>
      <c r="BP260" s="137"/>
      <c r="BQ260" s="137"/>
      <c r="BR260" s="137"/>
      <c r="BS260" s="137"/>
      <c r="BT260" s="137"/>
      <c r="BU260" s="137"/>
      <c r="BV260" s="137"/>
      <c r="BW260" s="137"/>
      <c r="BX260" s="137"/>
      <c r="BY260" s="137"/>
      <c r="BZ260" s="137"/>
      <c r="CA260" s="137"/>
      <c r="CB260" s="137"/>
      <c r="CC260" s="137"/>
      <c r="CD260" s="137"/>
      <c r="CE260" s="137"/>
      <c r="CF260" s="137"/>
      <c r="CG260" s="137"/>
      <c r="CH260" s="137"/>
      <c r="CI260" s="137"/>
      <c r="CJ260" s="137"/>
      <c r="CK260" s="137"/>
      <c r="CL260" s="137"/>
      <c r="CM260" s="137"/>
      <c r="CN260" s="137"/>
      <c r="CO260" s="137"/>
      <c r="CP260" s="137"/>
      <c r="CQ260" s="137"/>
      <c r="CR260" s="137"/>
      <c r="CS260" s="137"/>
      <c r="CT260" s="137"/>
      <c r="CU260" s="137"/>
      <c r="CV260" s="137"/>
      <c r="CW260" s="137"/>
      <c r="CX260" s="137"/>
      <c r="CY260" s="137"/>
      <c r="CZ260" s="137"/>
      <c r="DA260" s="137"/>
      <c r="DB260" s="137"/>
      <c r="DC260" s="137"/>
      <c r="DD260" s="137"/>
      <c r="DE260" s="137"/>
      <c r="DF260" s="53"/>
      <c r="DG260" s="53"/>
      <c r="DH260" s="53"/>
      <c r="DI260" s="53"/>
      <c r="DJ260" s="53"/>
      <c r="DK260" s="53"/>
      <c r="DL260" s="53"/>
      <c r="DM260" s="53"/>
      <c r="DN260" s="53"/>
      <c r="DO260" s="53"/>
      <c r="DP260" s="53"/>
      <c r="DQ260" s="53"/>
      <c r="DR260" s="53"/>
      <c r="DS260" s="53"/>
      <c r="DT260" s="53"/>
      <c r="DU260" s="53"/>
      <c r="DV260" s="53"/>
      <c r="DW260" s="53"/>
      <c r="DX260" s="53"/>
      <c r="DY260" s="53"/>
      <c r="DZ260" s="53"/>
      <c r="EA260" s="53"/>
      <c r="EB260" s="53"/>
      <c r="EC260" s="53"/>
      <c r="ED260" s="53"/>
      <c r="EE260" s="53"/>
      <c r="EF260" s="53"/>
      <c r="EG260" s="53"/>
      <c r="EH260" s="53"/>
      <c r="EI260" s="53"/>
      <c r="EJ260" s="53"/>
      <c r="EK260" s="53"/>
      <c r="EL260" s="53"/>
      <c r="EM260" s="53"/>
      <c r="EN260" s="53"/>
      <c r="EO260" s="53"/>
      <c r="EP260" s="53"/>
      <c r="EQ260" s="53"/>
      <c r="ER260" s="53"/>
      <c r="ES260" s="53"/>
      <c r="ET260" s="53"/>
      <c r="EU260" s="53"/>
      <c r="EV260" s="53"/>
      <c r="EW260" s="53"/>
      <c r="EX260" s="53"/>
      <c r="EY260" s="53"/>
      <c r="EZ260" s="53"/>
      <c r="FA260" s="53"/>
      <c r="FB260" s="53"/>
      <c r="FC260" s="53"/>
      <c r="FD260" s="53"/>
      <c r="FE260" s="53"/>
      <c r="FF260" s="53"/>
      <c r="FG260" s="53"/>
      <c r="FH260" s="53"/>
      <c r="FI260" s="53"/>
      <c r="FJ260" s="53"/>
      <c r="FK260" s="53"/>
      <c r="FL260" s="53"/>
      <c r="FM260" s="53"/>
      <c r="FN260" s="53"/>
      <c r="FO260" s="53"/>
      <c r="FP260" s="53"/>
      <c r="FQ260" s="53"/>
      <c r="FR260" s="53"/>
      <c r="FS260" s="53"/>
      <c r="FT260" s="53"/>
      <c r="FU260" s="53"/>
      <c r="FV260" s="53"/>
      <c r="FW260" s="53"/>
    </row>
    <row r="261" spans="8:200" ht="6.75" customHeight="1">
      <c r="T261" s="51"/>
      <c r="U261" s="51"/>
      <c r="W261" s="139"/>
      <c r="X261" s="139"/>
      <c r="Y261" s="139"/>
      <c r="Z261" s="139"/>
      <c r="AA261" s="139"/>
      <c r="AB261" s="139"/>
      <c r="AC261" s="139"/>
      <c r="AD261" s="139"/>
      <c r="AE261" s="139"/>
      <c r="AF261" s="139"/>
      <c r="AG261" s="139"/>
      <c r="AH261" s="139"/>
      <c r="AK261" s="150"/>
      <c r="AL261" s="51"/>
      <c r="AN261" s="2121" t="s">
        <v>
320</v>
      </c>
      <c r="AO261" s="2121"/>
      <c r="AP261" s="2121"/>
      <c r="AQ261" s="2121"/>
      <c r="AR261" s="2121"/>
      <c r="AS261" s="2121"/>
      <c r="AT261" s="2121"/>
      <c r="AU261" s="2121"/>
      <c r="AV261" s="2121"/>
      <c r="AW261" s="2121"/>
      <c r="AX261" s="2121"/>
      <c r="AY261" s="2121"/>
      <c r="AZ261" s="2121"/>
      <c r="BA261" s="2121"/>
      <c r="BB261" s="2121"/>
      <c r="BC261" s="2121"/>
      <c r="BD261" s="2121"/>
      <c r="BE261" s="2121"/>
      <c r="BF261" s="2121"/>
      <c r="BG261" s="2121"/>
      <c r="BH261" s="2121"/>
      <c r="BI261" s="2121"/>
      <c r="BJ261" s="2121"/>
      <c r="BK261" s="2121"/>
      <c r="BL261" s="2121"/>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c r="DF261" s="53"/>
      <c r="DG261" s="53"/>
      <c r="DH261" s="53"/>
      <c r="DI261" s="53"/>
      <c r="DJ261" s="53"/>
      <c r="DK261" s="53"/>
      <c r="DL261" s="53"/>
      <c r="DM261" s="53"/>
      <c r="DN261" s="53"/>
      <c r="DO261" s="53"/>
      <c r="DP261" s="53"/>
      <c r="DQ261" s="53"/>
      <c r="DR261" s="53"/>
      <c r="DS261" s="53"/>
      <c r="DT261" s="53"/>
      <c r="DU261" s="53"/>
      <c r="DV261" s="53"/>
      <c r="DW261" s="53"/>
      <c r="DX261" s="53"/>
      <c r="DY261" s="53"/>
      <c r="DZ261" s="53"/>
      <c r="EA261" s="53"/>
      <c r="EB261" s="53"/>
      <c r="EC261" s="53"/>
      <c r="ED261" s="53"/>
      <c r="EE261" s="53"/>
      <c r="EF261" s="53"/>
      <c r="EG261" s="53"/>
      <c r="EH261" s="53"/>
      <c r="EI261" s="53"/>
      <c r="EJ261" s="53"/>
      <c r="EK261" s="53"/>
      <c r="EL261" s="53"/>
      <c r="EM261" s="53"/>
      <c r="EN261" s="53"/>
      <c r="EO261" s="53"/>
      <c r="EP261" s="53"/>
      <c r="EQ261" s="53"/>
      <c r="ER261" s="53"/>
      <c r="ES261" s="53"/>
      <c r="ET261" s="53"/>
      <c r="EU261" s="53"/>
      <c r="EV261" s="53"/>
      <c r="EW261" s="53"/>
      <c r="EX261" s="53"/>
      <c r="EY261" s="53"/>
      <c r="EZ261" s="53"/>
      <c r="FA261" s="53"/>
      <c r="FB261" s="53"/>
      <c r="FC261" s="53"/>
      <c r="FD261" s="53"/>
      <c r="FE261" s="53"/>
      <c r="FF261" s="53"/>
      <c r="FG261" s="53"/>
      <c r="FH261" s="53"/>
      <c r="FI261" s="53"/>
      <c r="FJ261" s="53"/>
      <c r="FK261" s="53"/>
      <c r="FL261" s="53"/>
      <c r="FM261" s="53"/>
      <c r="FN261" s="53"/>
      <c r="FO261" s="53"/>
      <c r="FP261" s="53"/>
      <c r="FQ261" s="53"/>
      <c r="FR261" s="53"/>
      <c r="FS261" s="53"/>
      <c r="FT261" s="53"/>
      <c r="FU261" s="53"/>
      <c r="FV261" s="53"/>
      <c r="FW261" s="53"/>
    </row>
    <row r="262" spans="8:200" ht="6.75" customHeight="1">
      <c r="T262" s="51"/>
      <c r="U262" s="51"/>
      <c r="W262" s="139"/>
      <c r="X262" s="139"/>
      <c r="Y262" s="139"/>
      <c r="Z262" s="139"/>
      <c r="AA262" s="139"/>
      <c r="AB262" s="139"/>
      <c r="AC262" s="139"/>
      <c r="AD262" s="139"/>
      <c r="AE262" s="139"/>
      <c r="AF262" s="139"/>
      <c r="AG262" s="139"/>
      <c r="AH262" s="139"/>
      <c r="AK262" s="151"/>
      <c r="AL262" s="149"/>
      <c r="AN262" s="2121"/>
      <c r="AO262" s="2121"/>
      <c r="AP262" s="2121"/>
      <c r="AQ262" s="2121"/>
      <c r="AR262" s="2121"/>
      <c r="AS262" s="2121"/>
      <c r="AT262" s="2121"/>
      <c r="AU262" s="2121"/>
      <c r="AV262" s="2121"/>
      <c r="AW262" s="2121"/>
      <c r="AX262" s="2121"/>
      <c r="AY262" s="2121"/>
      <c r="AZ262" s="2121"/>
      <c r="BA262" s="2121"/>
      <c r="BB262" s="2121"/>
      <c r="BC262" s="2121"/>
      <c r="BD262" s="2121"/>
      <c r="BE262" s="2121"/>
      <c r="BF262" s="2121"/>
      <c r="BG262" s="2121"/>
      <c r="BH262" s="2121"/>
      <c r="BI262" s="2121"/>
      <c r="BJ262" s="2121"/>
      <c r="BK262" s="2121"/>
      <c r="BL262" s="2121"/>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c r="DF262" s="53"/>
      <c r="DG262" s="53"/>
      <c r="DH262" s="53"/>
      <c r="DI262" s="53"/>
      <c r="DJ262" s="53"/>
      <c r="DK262" s="53"/>
      <c r="DL262" s="53"/>
      <c r="DM262" s="53"/>
      <c r="DN262" s="53"/>
      <c r="DO262" s="53"/>
      <c r="DP262" s="53"/>
      <c r="DQ262" s="53"/>
      <c r="DR262" s="53"/>
      <c r="DS262" s="53"/>
      <c r="DT262" s="53"/>
      <c r="DU262" s="53"/>
      <c r="DV262" s="53"/>
      <c r="DW262" s="53"/>
      <c r="DX262" s="53"/>
      <c r="DY262" s="53"/>
      <c r="DZ262" s="53"/>
      <c r="EA262" s="53"/>
      <c r="EB262" s="53"/>
      <c r="EC262" s="53"/>
      <c r="ED262" s="53"/>
      <c r="EE262" s="53"/>
      <c r="EF262" s="53"/>
      <c r="EG262" s="53"/>
      <c r="EH262" s="53"/>
      <c r="EI262" s="53"/>
      <c r="EJ262" s="53"/>
      <c r="EK262" s="53"/>
      <c r="EL262" s="53"/>
      <c r="EM262" s="53"/>
      <c r="EN262" s="53"/>
      <c r="EO262" s="53"/>
      <c r="EP262" s="53"/>
      <c r="EQ262" s="53"/>
      <c r="ER262" s="53"/>
      <c r="ES262" s="53"/>
      <c r="ET262" s="53"/>
      <c r="EU262" s="53"/>
      <c r="EV262" s="53"/>
      <c r="EW262" s="53"/>
      <c r="EX262" s="53"/>
      <c r="EY262" s="53"/>
      <c r="EZ262" s="53"/>
      <c r="FA262" s="53"/>
      <c r="FB262" s="53"/>
      <c r="FC262" s="53"/>
      <c r="FD262" s="53"/>
      <c r="FE262" s="53"/>
      <c r="FF262" s="53"/>
      <c r="FG262" s="53"/>
      <c r="FH262" s="53"/>
      <c r="FI262" s="53"/>
    </row>
    <row r="263" spans="8:200" ht="6.75" customHeight="1">
      <c r="T263" s="51"/>
      <c r="U263" s="51"/>
      <c r="W263" s="137"/>
      <c r="X263" s="137"/>
      <c r="Y263" s="137"/>
      <c r="Z263" s="137"/>
      <c r="AA263" s="137"/>
      <c r="AB263" s="137"/>
      <c r="AC263" s="137"/>
      <c r="AD263" s="137"/>
      <c r="AK263" s="150"/>
      <c r="AL263" s="51"/>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53"/>
      <c r="DG263" s="53"/>
      <c r="DH263" s="53"/>
      <c r="DI263" s="53"/>
      <c r="DJ263" s="53"/>
      <c r="DK263" s="53"/>
      <c r="DL263" s="53"/>
      <c r="DM263" s="53"/>
      <c r="DN263" s="53"/>
      <c r="DO263" s="53"/>
      <c r="DP263" s="53"/>
      <c r="DQ263" s="53"/>
      <c r="DR263" s="53"/>
      <c r="DS263" s="53"/>
      <c r="DT263" s="53"/>
      <c r="DU263" s="53"/>
      <c r="DV263" s="53"/>
      <c r="DW263" s="53"/>
      <c r="DX263" s="53"/>
      <c r="DY263" s="53"/>
      <c r="DZ263" s="53"/>
      <c r="EA263" s="53"/>
      <c r="EB263" s="53"/>
      <c r="EC263" s="53"/>
      <c r="ED263" s="53"/>
      <c r="EE263" s="53"/>
      <c r="EF263" s="53"/>
      <c r="EG263" s="53"/>
      <c r="EH263" s="53"/>
      <c r="EI263" s="53"/>
      <c r="EJ263" s="53"/>
      <c r="EK263" s="53"/>
      <c r="EL263" s="53"/>
      <c r="EM263" s="53"/>
      <c r="EN263" s="53"/>
      <c r="EO263" s="53"/>
      <c r="EP263" s="53"/>
      <c r="EQ263" s="53"/>
      <c r="ER263" s="53"/>
      <c r="ES263" s="53"/>
      <c r="ET263" s="53"/>
      <c r="EU263" s="53"/>
      <c r="EV263" s="53"/>
      <c r="EW263" s="53"/>
      <c r="EX263" s="53"/>
      <c r="EY263" s="53"/>
      <c r="EZ263" s="53"/>
      <c r="FA263" s="53"/>
      <c r="FB263" s="53"/>
      <c r="FC263" s="53"/>
      <c r="FD263" s="53"/>
      <c r="FE263" s="53"/>
      <c r="FF263" s="53"/>
      <c r="FG263" s="53"/>
      <c r="FH263" s="53"/>
      <c r="FI263" s="53"/>
    </row>
    <row r="264" spans="8:200" ht="6.75" customHeight="1">
      <c r="T264" s="51"/>
      <c r="U264" s="51"/>
      <c r="AK264" s="156"/>
      <c r="AL264" s="146"/>
      <c r="AN264" s="2121" t="s">
        <v>
319</v>
      </c>
      <c r="AO264" s="2121"/>
      <c r="AP264" s="2121"/>
      <c r="AQ264" s="2121"/>
      <c r="AR264" s="2121"/>
      <c r="AS264" s="2121"/>
      <c r="AT264" s="2121"/>
      <c r="AU264" s="2121"/>
      <c r="AV264" s="2121"/>
      <c r="AW264" s="2121"/>
      <c r="AX264" s="2121"/>
      <c r="AY264" s="2121"/>
      <c r="AZ264" s="2121"/>
      <c r="BA264" s="2121"/>
      <c r="BB264" s="2121"/>
      <c r="BC264" s="2121"/>
      <c r="BD264" s="2121"/>
      <c r="BE264" s="2121"/>
      <c r="BF264" s="2121"/>
      <c r="BG264" s="2121"/>
      <c r="BH264" s="2121"/>
      <c r="BI264" s="137"/>
      <c r="BJ264" s="137"/>
      <c r="BK264" s="137"/>
      <c r="BL264" s="137"/>
      <c r="BM264" s="137"/>
      <c r="BN264" s="137"/>
      <c r="BO264" s="137"/>
      <c r="BP264" s="137"/>
      <c r="BQ264" s="137"/>
      <c r="BR264" s="137"/>
      <c r="BS264" s="137"/>
      <c r="BT264" s="137"/>
      <c r="BU264" s="137"/>
      <c r="BV264" s="137"/>
      <c r="DF264" s="53"/>
      <c r="DG264" s="53"/>
      <c r="DH264" s="53"/>
      <c r="DI264" s="53"/>
      <c r="DJ264" s="53"/>
      <c r="DK264" s="53"/>
      <c r="DL264" s="53"/>
      <c r="DM264" s="53"/>
      <c r="DN264" s="53"/>
      <c r="DO264" s="53"/>
      <c r="DP264" s="53"/>
      <c r="DQ264" s="53"/>
      <c r="DR264" s="53"/>
      <c r="DS264" s="53"/>
      <c r="DT264" s="53"/>
      <c r="DU264" s="53"/>
      <c r="DV264" s="53"/>
      <c r="DW264" s="53"/>
      <c r="DX264" s="53"/>
      <c r="DY264" s="53"/>
      <c r="DZ264" s="53"/>
      <c r="EA264" s="53"/>
      <c r="EB264" s="53"/>
      <c r="EC264" s="53"/>
      <c r="ED264" s="53"/>
      <c r="EE264" s="53"/>
      <c r="EF264" s="53"/>
      <c r="EG264" s="53"/>
      <c r="EH264" s="53"/>
      <c r="EI264" s="53"/>
      <c r="EJ264" s="53"/>
      <c r="EK264" s="53"/>
      <c r="EL264" s="53"/>
      <c r="EM264" s="53"/>
      <c r="EN264" s="53"/>
      <c r="EO264" s="53"/>
      <c r="EP264" s="53"/>
      <c r="EQ264" s="53"/>
      <c r="ER264" s="53"/>
      <c r="ES264" s="53"/>
      <c r="ET264" s="53"/>
      <c r="EU264" s="53"/>
      <c r="EV264" s="53"/>
      <c r="EW264" s="53"/>
      <c r="EX264" s="53"/>
      <c r="EY264" s="53"/>
      <c r="EZ264" s="53"/>
      <c r="FA264" s="53"/>
      <c r="FB264" s="53"/>
      <c r="FC264" s="53"/>
      <c r="FD264" s="53"/>
      <c r="FE264" s="53"/>
      <c r="FF264" s="53"/>
      <c r="FG264" s="53"/>
      <c r="FH264" s="53"/>
      <c r="FI264" s="53"/>
    </row>
    <row r="265" spans="8:200" ht="6.75" customHeight="1">
      <c r="T265" s="51"/>
      <c r="U265" s="51"/>
      <c r="AK265" s="150"/>
      <c r="AL265" s="51"/>
      <c r="AN265" s="2121"/>
      <c r="AO265" s="2121"/>
      <c r="AP265" s="2121"/>
      <c r="AQ265" s="2121"/>
      <c r="AR265" s="2121"/>
      <c r="AS265" s="2121"/>
      <c r="AT265" s="2121"/>
      <c r="AU265" s="2121"/>
      <c r="AV265" s="2121"/>
      <c r="AW265" s="2121"/>
      <c r="AX265" s="2121"/>
      <c r="AY265" s="2121"/>
      <c r="AZ265" s="2121"/>
      <c r="BA265" s="2121"/>
      <c r="BB265" s="2121"/>
      <c r="BC265" s="2121"/>
      <c r="BD265" s="2121"/>
      <c r="BE265" s="2121"/>
      <c r="BF265" s="2121"/>
      <c r="BG265" s="2121"/>
      <c r="BH265" s="2121"/>
      <c r="BI265" s="137"/>
      <c r="BJ265" s="137"/>
      <c r="BK265" s="137"/>
      <c r="BL265" s="137"/>
      <c r="BM265" s="137"/>
      <c r="BN265" s="137"/>
      <c r="BO265" s="137"/>
      <c r="BP265" s="137"/>
      <c r="BQ265" s="137"/>
      <c r="BR265" s="137"/>
      <c r="BS265" s="137"/>
      <c r="BT265" s="137"/>
      <c r="BU265" s="137"/>
      <c r="BV265" s="137"/>
      <c r="DF265" s="53"/>
      <c r="DG265" s="53"/>
      <c r="DH265" s="53"/>
      <c r="DI265" s="53"/>
      <c r="DJ265" s="53"/>
      <c r="DK265" s="53"/>
      <c r="DL265" s="53"/>
      <c r="DM265" s="53"/>
      <c r="DN265" s="53"/>
      <c r="DO265" s="53"/>
      <c r="DP265" s="53"/>
      <c r="DQ265" s="53"/>
      <c r="DR265" s="53"/>
      <c r="DS265" s="53"/>
      <c r="DT265" s="53"/>
      <c r="DU265" s="53"/>
      <c r="DV265" s="53"/>
      <c r="DW265" s="53"/>
      <c r="DX265" s="53"/>
      <c r="DY265" s="53"/>
      <c r="DZ265" s="53"/>
      <c r="EA265" s="53"/>
      <c r="EB265" s="53"/>
      <c r="EC265" s="53"/>
      <c r="ED265" s="53"/>
      <c r="EE265" s="53"/>
      <c r="EF265" s="53"/>
      <c r="EG265" s="53"/>
      <c r="EH265" s="53"/>
      <c r="EI265" s="53"/>
      <c r="EJ265" s="53"/>
      <c r="EK265" s="53"/>
      <c r="EL265" s="53"/>
      <c r="EM265" s="53"/>
      <c r="EN265" s="53"/>
      <c r="EO265" s="53"/>
      <c r="EP265" s="53"/>
      <c r="EQ265" s="53"/>
      <c r="ER265" s="53"/>
      <c r="ES265" s="53"/>
      <c r="ET265" s="53"/>
      <c r="EU265" s="53"/>
      <c r="EV265" s="53"/>
      <c r="EW265" s="53"/>
      <c r="EX265" s="53"/>
      <c r="EY265" s="53"/>
      <c r="EZ265" s="53"/>
      <c r="FA265" s="53"/>
      <c r="FB265" s="53"/>
      <c r="FC265" s="53"/>
      <c r="FD265" s="53"/>
      <c r="FE265" s="53"/>
      <c r="FF265" s="53"/>
      <c r="FG265" s="53"/>
      <c r="FH265" s="53"/>
      <c r="FI265" s="53"/>
      <c r="FJ265" s="53"/>
      <c r="FK265" s="53"/>
      <c r="FL265" s="53"/>
      <c r="FM265" s="53"/>
      <c r="FN265" s="53"/>
      <c r="FO265" s="53"/>
      <c r="FP265" s="53"/>
      <c r="FQ265" s="53"/>
      <c r="FR265" s="53"/>
      <c r="FS265" s="53"/>
      <c r="FT265" s="53"/>
      <c r="FU265" s="53"/>
      <c r="FV265" s="53"/>
      <c r="FW265" s="53"/>
      <c r="FX265" s="53"/>
      <c r="FY265" s="53"/>
      <c r="FZ265" s="53"/>
      <c r="GA265" s="53"/>
      <c r="GB265" s="53"/>
      <c r="GC265" s="53"/>
      <c r="GD265" s="53"/>
      <c r="GE265" s="53"/>
      <c r="GF265" s="53"/>
      <c r="GG265" s="53"/>
      <c r="GH265" s="53"/>
      <c r="GI265" s="53"/>
      <c r="GJ265" s="53"/>
      <c r="GK265" s="53"/>
      <c r="GL265" s="53"/>
      <c r="GM265" s="53"/>
      <c r="GN265" s="53"/>
      <c r="GO265" s="53"/>
      <c r="GP265" s="53"/>
      <c r="GQ265" s="53"/>
      <c r="GR265" s="53"/>
    </row>
    <row r="266" spans="8:200" ht="6.75" customHeight="1">
      <c r="H266" s="51"/>
      <c r="R266" s="51"/>
      <c r="S266" s="51"/>
      <c r="T266" s="51"/>
      <c r="U266" s="51"/>
      <c r="AK266" s="150"/>
      <c r="AL266" s="51"/>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DF266" s="53"/>
      <c r="DG266" s="53"/>
      <c r="DH266" s="53"/>
      <c r="DI266" s="53"/>
      <c r="DJ266" s="53"/>
      <c r="DK266" s="53"/>
      <c r="DL266" s="53"/>
      <c r="DM266" s="53"/>
      <c r="DN266" s="53"/>
      <c r="DO266" s="53"/>
      <c r="DP266" s="53"/>
      <c r="DQ266" s="53"/>
      <c r="DR266" s="53"/>
      <c r="DS266" s="53"/>
      <c r="DT266" s="53"/>
      <c r="DU266" s="53"/>
      <c r="DV266" s="53"/>
      <c r="DW266" s="53"/>
      <c r="DX266" s="53"/>
      <c r="DY266" s="53"/>
      <c r="DZ266" s="53"/>
      <c r="EA266" s="53"/>
      <c r="EB266" s="53"/>
      <c r="EC266" s="53"/>
      <c r="ED266" s="53"/>
      <c r="EE266" s="53"/>
      <c r="EF266" s="53"/>
      <c r="EG266" s="53"/>
      <c r="EH266" s="53"/>
      <c r="EI266" s="53"/>
      <c r="EJ266" s="53"/>
      <c r="EK266" s="53"/>
      <c r="EL266" s="53"/>
      <c r="EM266" s="53"/>
      <c r="EN266" s="53"/>
      <c r="EO266" s="53"/>
      <c r="EP266" s="53"/>
      <c r="EQ266" s="53"/>
      <c r="ER266" s="53"/>
      <c r="ES266" s="53"/>
      <c r="ET266" s="53"/>
      <c r="EU266" s="53"/>
      <c r="EV266" s="53"/>
      <c r="EW266" s="53"/>
      <c r="EX266" s="53"/>
      <c r="EY266" s="53"/>
      <c r="EZ266" s="53"/>
      <c r="FA266" s="53"/>
      <c r="FB266" s="53"/>
      <c r="FC266" s="53"/>
      <c r="FD266" s="53"/>
      <c r="FE266" s="53"/>
      <c r="FF266" s="53"/>
      <c r="FG266" s="53"/>
      <c r="FH266" s="53"/>
      <c r="FI266" s="53"/>
      <c r="FJ266" s="53"/>
      <c r="FK266" s="53"/>
      <c r="FL266" s="53"/>
      <c r="FM266" s="53"/>
      <c r="FN266" s="53"/>
      <c r="FO266" s="53"/>
      <c r="FP266" s="53"/>
      <c r="FQ266" s="53"/>
      <c r="FR266" s="53"/>
      <c r="FS266" s="53"/>
      <c r="FT266" s="53"/>
      <c r="FU266" s="53"/>
      <c r="FV266" s="53"/>
      <c r="FW266" s="53"/>
      <c r="FX266" s="53"/>
      <c r="FY266" s="53"/>
      <c r="FZ266" s="53"/>
      <c r="GA266" s="53"/>
      <c r="GB266" s="53"/>
      <c r="GC266" s="53"/>
      <c r="GD266" s="53"/>
      <c r="GE266" s="53"/>
      <c r="GF266" s="53"/>
      <c r="GG266" s="53"/>
      <c r="GH266" s="53"/>
      <c r="GI266" s="53"/>
      <c r="GJ266" s="53"/>
      <c r="GK266" s="53"/>
      <c r="GL266" s="53"/>
      <c r="GM266" s="53"/>
      <c r="GN266" s="53"/>
      <c r="GO266" s="53"/>
      <c r="GP266" s="53"/>
      <c r="GQ266" s="53"/>
      <c r="GR266" s="53"/>
    </row>
    <row r="267" spans="8:200" ht="6.75" customHeight="1">
      <c r="H267" s="51"/>
      <c r="R267" s="51"/>
      <c r="S267" s="51"/>
      <c r="T267" s="51"/>
      <c r="U267" s="51"/>
      <c r="AK267" s="156"/>
      <c r="AL267" s="146"/>
      <c r="AN267" s="2125" t="s">
        <v>
318</v>
      </c>
      <c r="AO267" s="2125"/>
      <c r="AP267" s="2125"/>
      <c r="AQ267" s="2125"/>
      <c r="AR267" s="2125"/>
      <c r="AS267" s="2125"/>
      <c r="AT267" s="2125"/>
      <c r="AU267" s="2125"/>
      <c r="AV267" s="2125"/>
      <c r="AW267" s="2125"/>
      <c r="AX267" s="2125"/>
      <c r="AY267" s="2125"/>
      <c r="AZ267" s="2125"/>
      <c r="BA267" s="2125"/>
      <c r="BB267" s="2125"/>
      <c r="BC267" s="2125"/>
      <c r="BD267" s="2125"/>
      <c r="BE267" s="2125"/>
      <c r="BF267" s="2125"/>
      <c r="BG267" s="2125"/>
      <c r="BH267" s="2125"/>
      <c r="BI267" s="2125"/>
      <c r="BJ267" s="2125"/>
      <c r="BK267" s="2125"/>
      <c r="BL267" s="2125"/>
      <c r="BM267" s="137"/>
      <c r="BN267" s="137"/>
      <c r="BO267" s="137"/>
      <c r="BP267" s="137"/>
      <c r="BQ267" s="137"/>
      <c r="BR267" s="137"/>
      <c r="BS267" s="137"/>
      <c r="BT267" s="137"/>
      <c r="DF267" s="53"/>
      <c r="DG267" s="53"/>
      <c r="DH267" s="53"/>
      <c r="DI267" s="53"/>
      <c r="DJ267" s="53"/>
      <c r="DK267" s="53"/>
      <c r="DL267" s="53"/>
      <c r="DM267" s="53"/>
      <c r="DN267" s="53"/>
      <c r="DO267" s="53"/>
      <c r="DP267" s="53"/>
      <c r="DQ267" s="53"/>
      <c r="DR267" s="53"/>
      <c r="DS267" s="53"/>
      <c r="DT267" s="53"/>
      <c r="DU267" s="53"/>
      <c r="DV267" s="53"/>
      <c r="DW267" s="53"/>
      <c r="DX267" s="53"/>
      <c r="DY267" s="53"/>
      <c r="DZ267" s="53"/>
      <c r="EA267" s="53"/>
      <c r="EB267" s="53"/>
      <c r="EC267" s="53"/>
      <c r="ED267" s="53"/>
      <c r="EE267" s="53"/>
      <c r="EF267" s="53"/>
      <c r="EG267" s="53"/>
      <c r="EH267" s="53"/>
      <c r="EI267" s="53"/>
      <c r="EJ267" s="53"/>
      <c r="EK267" s="53"/>
      <c r="EL267" s="53"/>
      <c r="EM267" s="53"/>
      <c r="EN267" s="53"/>
      <c r="EO267" s="53"/>
      <c r="EP267" s="53"/>
      <c r="EQ267" s="53"/>
      <c r="ER267" s="53"/>
      <c r="ES267" s="53"/>
    </row>
    <row r="268" spans="8:200" ht="6.75" customHeight="1">
      <c r="H268" s="51"/>
      <c r="R268" s="51"/>
      <c r="S268" s="51"/>
      <c r="T268" s="51"/>
      <c r="U268" s="51"/>
      <c r="AK268" s="151"/>
      <c r="AL268" s="51"/>
      <c r="AN268" s="2125"/>
      <c r="AO268" s="2125"/>
      <c r="AP268" s="2125"/>
      <c r="AQ268" s="2125"/>
      <c r="AR268" s="2125"/>
      <c r="AS268" s="2125"/>
      <c r="AT268" s="2125"/>
      <c r="AU268" s="2125"/>
      <c r="AV268" s="2125"/>
      <c r="AW268" s="2125"/>
      <c r="AX268" s="2125"/>
      <c r="AY268" s="2125"/>
      <c r="AZ268" s="2125"/>
      <c r="BA268" s="2125"/>
      <c r="BB268" s="2125"/>
      <c r="BC268" s="2125"/>
      <c r="BD268" s="2125"/>
      <c r="BE268" s="2125"/>
      <c r="BF268" s="2125"/>
      <c r="BG268" s="2125"/>
      <c r="BH268" s="2125"/>
      <c r="BI268" s="2125"/>
      <c r="BJ268" s="2125"/>
      <c r="BK268" s="2125"/>
      <c r="BL268" s="2125"/>
      <c r="BM268" s="137"/>
      <c r="BN268" s="137"/>
      <c r="BO268" s="137"/>
      <c r="BP268" s="137"/>
      <c r="BQ268" s="137"/>
      <c r="BR268" s="137"/>
      <c r="BS268" s="137"/>
      <c r="BT268" s="137"/>
      <c r="DF268" s="53"/>
      <c r="DG268" s="53"/>
      <c r="DH268" s="53"/>
      <c r="DI268" s="53"/>
      <c r="DJ268" s="53"/>
      <c r="DK268" s="53"/>
      <c r="DL268" s="53"/>
      <c r="DM268" s="53"/>
      <c r="DN268" s="53"/>
      <c r="DO268" s="53"/>
      <c r="DP268" s="53"/>
      <c r="DQ268" s="53"/>
      <c r="DR268" s="53"/>
      <c r="DS268" s="53"/>
      <c r="DT268" s="53"/>
      <c r="DU268" s="53"/>
      <c r="DV268" s="53"/>
      <c r="DW268" s="53"/>
      <c r="DX268" s="53"/>
      <c r="DY268" s="53"/>
      <c r="DZ268" s="53"/>
      <c r="EA268" s="53"/>
      <c r="EB268" s="53"/>
      <c r="EC268" s="53"/>
      <c r="ED268" s="53"/>
      <c r="EE268" s="53"/>
      <c r="EF268" s="53"/>
      <c r="EG268" s="53"/>
      <c r="EH268" s="53"/>
      <c r="EI268" s="53"/>
      <c r="EJ268" s="53"/>
      <c r="EK268" s="53"/>
      <c r="EL268" s="53"/>
      <c r="EM268" s="53"/>
      <c r="EN268" s="53"/>
      <c r="EO268" s="53"/>
      <c r="EP268" s="53"/>
      <c r="EQ268" s="53"/>
      <c r="ER268" s="53"/>
      <c r="ES268" s="53"/>
    </row>
    <row r="269" spans="8:200" ht="6.75" customHeight="1">
      <c r="H269" s="51"/>
      <c r="R269" s="51"/>
      <c r="S269" s="51"/>
      <c r="T269" s="51"/>
      <c r="U269" s="51"/>
      <c r="AK269" s="150"/>
      <c r="AL269" s="51"/>
      <c r="AN269" s="153"/>
      <c r="AO269" s="153"/>
      <c r="AP269" s="153"/>
      <c r="AQ269" s="153"/>
      <c r="AR269" s="153"/>
      <c r="AS269" s="153"/>
      <c r="AT269" s="153"/>
      <c r="AU269" s="153"/>
      <c r="AV269" s="153"/>
      <c r="AW269" s="153"/>
      <c r="AX269" s="153"/>
      <c r="AY269" s="153"/>
      <c r="AZ269" s="153"/>
      <c r="BA269" s="153"/>
      <c r="BB269" s="153"/>
      <c r="BC269" s="153"/>
      <c r="BD269" s="153"/>
      <c r="BE269" s="153"/>
      <c r="BF269" s="153"/>
      <c r="BG269" s="153"/>
      <c r="BH269" s="153"/>
      <c r="BI269" s="153"/>
      <c r="BJ269" s="153"/>
      <c r="BK269" s="153"/>
      <c r="BL269" s="153"/>
      <c r="BM269" s="137"/>
      <c r="BN269" s="137"/>
      <c r="BO269" s="137"/>
      <c r="BP269" s="137"/>
      <c r="BQ269" s="137"/>
      <c r="BR269" s="137"/>
      <c r="BS269" s="137"/>
      <c r="BT269" s="137"/>
    </row>
    <row r="270" spans="8:200" ht="6.75" customHeight="1">
      <c r="H270" s="51"/>
      <c r="R270" s="51"/>
      <c r="S270" s="51"/>
      <c r="T270" s="51"/>
      <c r="U270" s="51"/>
      <c r="AK270" s="156"/>
      <c r="AL270" s="146"/>
      <c r="AN270" s="2125" t="s">
        <v>
317</v>
      </c>
      <c r="AO270" s="2125"/>
      <c r="AP270" s="2125"/>
      <c r="AQ270" s="2125"/>
      <c r="AR270" s="2125"/>
      <c r="AS270" s="2125"/>
      <c r="AT270" s="2125"/>
      <c r="AU270" s="2125"/>
      <c r="AV270" s="2125"/>
      <c r="AW270" s="2125"/>
      <c r="AX270" s="2125"/>
      <c r="AY270" s="2125"/>
      <c r="AZ270" s="2125"/>
      <c r="BA270" s="2125"/>
      <c r="BB270" s="2125"/>
      <c r="BC270" s="2125"/>
      <c r="BD270" s="2125"/>
      <c r="BE270" s="2125"/>
      <c r="BF270" s="2125"/>
      <c r="BG270" s="2125"/>
      <c r="BH270" s="2125"/>
      <c r="BI270" s="2125"/>
      <c r="BJ270" s="2125"/>
      <c r="BK270" s="2125"/>
      <c r="BL270" s="2125"/>
      <c r="BM270" s="137"/>
      <c r="BN270" s="137"/>
      <c r="BO270" s="137"/>
      <c r="BP270" s="137"/>
      <c r="BQ270" s="137"/>
      <c r="BR270" s="137"/>
      <c r="BS270" s="137"/>
      <c r="BT270" s="137"/>
      <c r="BU270" s="137"/>
      <c r="BV270" s="137"/>
      <c r="DF270" s="53"/>
      <c r="DG270" s="53"/>
      <c r="DH270" s="53"/>
      <c r="DI270" s="53"/>
      <c r="DJ270" s="53"/>
      <c r="DK270" s="53"/>
      <c r="DL270" s="53"/>
      <c r="DM270" s="53"/>
      <c r="DN270" s="53"/>
      <c r="DO270" s="53"/>
      <c r="DP270" s="53"/>
      <c r="DQ270" s="53"/>
      <c r="DR270" s="53"/>
      <c r="DS270" s="53"/>
      <c r="DT270" s="53"/>
      <c r="DU270" s="53"/>
      <c r="DV270" s="53"/>
    </row>
    <row r="271" spans="8:200" ht="6.75" customHeight="1">
      <c r="H271" s="51"/>
      <c r="R271" s="51"/>
      <c r="S271" s="51"/>
      <c r="T271" s="51"/>
      <c r="U271" s="51"/>
      <c r="AK271" s="150"/>
      <c r="AL271" s="51"/>
      <c r="AN271" s="2125"/>
      <c r="AO271" s="2125"/>
      <c r="AP271" s="2125"/>
      <c r="AQ271" s="2125"/>
      <c r="AR271" s="2125"/>
      <c r="AS271" s="2125"/>
      <c r="AT271" s="2125"/>
      <c r="AU271" s="2125"/>
      <c r="AV271" s="2125"/>
      <c r="AW271" s="2125"/>
      <c r="AX271" s="2125"/>
      <c r="AY271" s="2125"/>
      <c r="AZ271" s="2125"/>
      <c r="BA271" s="2125"/>
      <c r="BB271" s="2125"/>
      <c r="BC271" s="2125"/>
      <c r="BD271" s="2125"/>
      <c r="BE271" s="2125"/>
      <c r="BF271" s="2125"/>
      <c r="BG271" s="2125"/>
      <c r="BH271" s="2125"/>
      <c r="BI271" s="2125"/>
      <c r="BJ271" s="2125"/>
      <c r="BK271" s="2125"/>
      <c r="BL271" s="2125"/>
      <c r="BM271" s="137"/>
      <c r="BN271" s="137"/>
      <c r="BO271" s="137"/>
      <c r="BP271" s="137"/>
      <c r="BQ271" s="137"/>
      <c r="BR271" s="137"/>
      <c r="BS271" s="137"/>
      <c r="BT271" s="137"/>
      <c r="BU271" s="137"/>
      <c r="BV271" s="137"/>
      <c r="DF271" s="53"/>
      <c r="DG271" s="53"/>
      <c r="DH271" s="53"/>
      <c r="DI271" s="53"/>
      <c r="DJ271" s="53"/>
      <c r="DK271" s="53"/>
      <c r="DL271" s="53"/>
      <c r="DM271" s="53"/>
      <c r="DN271" s="53"/>
      <c r="DO271" s="53"/>
      <c r="DP271" s="53"/>
      <c r="DQ271" s="53"/>
      <c r="DR271" s="53"/>
      <c r="DS271" s="53"/>
      <c r="DT271" s="53"/>
      <c r="DU271" s="53"/>
      <c r="DV271" s="53"/>
    </row>
    <row r="272" spans="8:200" ht="6.75" customHeight="1">
      <c r="H272" s="51"/>
      <c r="R272" s="51"/>
      <c r="S272" s="51"/>
      <c r="T272" s="51"/>
      <c r="U272" s="51"/>
      <c r="AK272" s="150"/>
      <c r="AL272" s="51"/>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row>
    <row r="273" spans="8:192" ht="6.75" customHeight="1">
      <c r="H273" s="51"/>
      <c r="R273" s="51"/>
      <c r="S273" s="51"/>
      <c r="T273" s="51"/>
      <c r="U273" s="51"/>
      <c r="AK273" s="156"/>
      <c r="AL273" s="146"/>
      <c r="AN273" s="2125" t="s">
        <v>
316</v>
      </c>
      <c r="AO273" s="2125"/>
      <c r="AP273" s="2125"/>
      <c r="AQ273" s="2125"/>
      <c r="AR273" s="2125"/>
      <c r="AS273" s="2125"/>
      <c r="AT273" s="2125"/>
      <c r="AU273" s="2125"/>
      <c r="AV273" s="2125"/>
      <c r="AW273" s="2125"/>
      <c r="AX273" s="2125"/>
      <c r="AY273" s="2125"/>
      <c r="AZ273" s="2125"/>
      <c r="BA273" s="2125"/>
      <c r="BB273" s="2125"/>
      <c r="BC273" s="2125"/>
      <c r="BD273" s="2125"/>
      <c r="BE273" s="2125"/>
      <c r="BF273" s="2125"/>
      <c r="BG273" s="2125"/>
      <c r="BH273" s="2125"/>
      <c r="BI273" s="2125"/>
      <c r="BJ273" s="2125"/>
      <c r="BK273" s="2125"/>
      <c r="BL273" s="2125"/>
      <c r="BM273" s="137"/>
      <c r="BN273" s="137"/>
      <c r="BO273" s="137"/>
      <c r="BP273" s="137"/>
      <c r="BQ273" s="137"/>
      <c r="BR273" s="137"/>
      <c r="BS273" s="137"/>
      <c r="BT273" s="137"/>
    </row>
    <row r="274" spans="8:192" ht="6.75" customHeight="1">
      <c r="H274" s="51"/>
      <c r="R274" s="51"/>
      <c r="S274" s="51"/>
      <c r="T274" s="51"/>
      <c r="U274" s="51"/>
      <c r="AK274" s="151"/>
      <c r="AL274" s="51"/>
      <c r="AN274" s="2125"/>
      <c r="AO274" s="2125"/>
      <c r="AP274" s="2125"/>
      <c r="AQ274" s="2125"/>
      <c r="AR274" s="2125"/>
      <c r="AS274" s="2125"/>
      <c r="AT274" s="2125"/>
      <c r="AU274" s="2125"/>
      <c r="AV274" s="2125"/>
      <c r="AW274" s="2125"/>
      <c r="AX274" s="2125"/>
      <c r="AY274" s="2125"/>
      <c r="AZ274" s="2125"/>
      <c r="BA274" s="2125"/>
      <c r="BB274" s="2125"/>
      <c r="BC274" s="2125"/>
      <c r="BD274" s="2125"/>
      <c r="BE274" s="2125"/>
      <c r="BF274" s="2125"/>
      <c r="BG274" s="2125"/>
      <c r="BH274" s="2125"/>
      <c r="BI274" s="2125"/>
      <c r="BJ274" s="2125"/>
      <c r="BK274" s="2125"/>
      <c r="BL274" s="2125"/>
      <c r="BM274" s="137"/>
      <c r="BN274" s="137"/>
      <c r="BO274" s="137"/>
      <c r="BP274" s="137"/>
      <c r="BQ274" s="137"/>
      <c r="BR274" s="137"/>
      <c r="BS274" s="137"/>
      <c r="BT274" s="137"/>
    </row>
    <row r="275" spans="8:192" ht="6.75" customHeight="1">
      <c r="H275" s="51"/>
      <c r="R275" s="51"/>
      <c r="S275" s="51"/>
      <c r="T275" s="51"/>
      <c r="U275" s="51"/>
      <c r="AK275" s="150"/>
      <c r="AL275" s="51"/>
      <c r="AN275" s="153"/>
      <c r="AO275" s="153"/>
      <c r="AP275" s="153"/>
      <c r="AQ275" s="153"/>
      <c r="AR275" s="153"/>
      <c r="AS275" s="153"/>
      <c r="AT275" s="153"/>
      <c r="AU275" s="153"/>
      <c r="AV275" s="153"/>
      <c r="AW275" s="153"/>
      <c r="AX275" s="153"/>
      <c r="AY275" s="153"/>
      <c r="AZ275" s="153"/>
      <c r="BA275" s="153"/>
      <c r="BB275" s="153"/>
      <c r="BC275" s="153"/>
      <c r="BD275" s="153"/>
      <c r="BE275" s="153"/>
      <c r="BF275" s="153"/>
      <c r="BG275" s="153"/>
      <c r="BH275" s="153"/>
      <c r="BI275" s="153"/>
      <c r="BJ275" s="153"/>
      <c r="BK275" s="153"/>
      <c r="BL275" s="153"/>
      <c r="BM275" s="137"/>
      <c r="BN275" s="137"/>
      <c r="BO275" s="137"/>
      <c r="BP275" s="137"/>
      <c r="BQ275" s="137"/>
      <c r="BR275" s="137"/>
      <c r="BS275" s="137"/>
      <c r="BT275" s="137"/>
      <c r="DF275" s="53"/>
      <c r="DG275" s="53"/>
      <c r="DH275" s="53"/>
      <c r="DI275" s="53"/>
      <c r="DJ275" s="53"/>
      <c r="DK275" s="53"/>
      <c r="DL275" s="53"/>
      <c r="DM275" s="53"/>
      <c r="DN275" s="53"/>
      <c r="DO275" s="53"/>
      <c r="DP275" s="53"/>
      <c r="DQ275" s="53"/>
      <c r="DR275" s="53"/>
      <c r="DS275" s="53"/>
      <c r="DT275" s="53"/>
      <c r="DU275" s="53"/>
      <c r="DV275" s="53"/>
      <c r="DW275" s="53"/>
      <c r="DX275" s="53"/>
      <c r="DY275" s="53"/>
      <c r="DZ275" s="53"/>
      <c r="EA275" s="53"/>
      <c r="EB275" s="53"/>
    </row>
    <row r="276" spans="8:192" ht="6.75" customHeight="1">
      <c r="H276" s="51"/>
      <c r="R276" s="51"/>
      <c r="S276" s="51"/>
      <c r="T276" s="51"/>
      <c r="U276" s="51"/>
      <c r="AK276" s="150"/>
      <c r="AL276" s="51"/>
      <c r="AN276" s="2125" t="s">
        <v>
315</v>
      </c>
      <c r="AO276" s="2125"/>
      <c r="AP276" s="2125"/>
      <c r="AQ276" s="2125"/>
      <c r="AR276" s="2125"/>
      <c r="AS276" s="2125"/>
      <c r="AT276" s="2125"/>
      <c r="AU276" s="2125"/>
      <c r="AV276" s="2125"/>
      <c r="AW276" s="2125"/>
      <c r="AX276" s="2125"/>
      <c r="AY276" s="2125"/>
      <c r="AZ276" s="2125"/>
      <c r="BA276" s="2125"/>
      <c r="BB276" s="2125"/>
      <c r="BC276" s="2125"/>
      <c r="BD276" s="2125"/>
      <c r="BE276" s="2125"/>
      <c r="BF276" s="2125"/>
      <c r="BG276" s="2125"/>
      <c r="BH276" s="2125"/>
      <c r="BI276" s="2125"/>
      <c r="BJ276" s="2125"/>
      <c r="BK276" s="2125"/>
      <c r="BL276" s="2125"/>
      <c r="BM276" s="137"/>
      <c r="BN276" s="137"/>
      <c r="BO276" s="137"/>
      <c r="BP276" s="137"/>
      <c r="BQ276" s="137"/>
      <c r="BR276" s="137"/>
      <c r="BS276" s="137"/>
      <c r="BT276" s="137"/>
      <c r="DF276" s="53"/>
      <c r="DG276" s="53"/>
      <c r="DH276" s="53"/>
      <c r="DI276" s="53"/>
      <c r="DJ276" s="53"/>
      <c r="DK276" s="53"/>
      <c r="DL276" s="53"/>
      <c r="DM276" s="53"/>
      <c r="DN276" s="53"/>
      <c r="DO276" s="53"/>
      <c r="DP276" s="53"/>
      <c r="DQ276" s="53"/>
      <c r="DR276" s="53"/>
      <c r="DS276" s="53"/>
      <c r="DT276" s="53"/>
      <c r="DU276" s="53"/>
      <c r="DV276" s="53"/>
      <c r="DW276" s="53"/>
      <c r="DX276" s="53"/>
      <c r="DY276" s="53"/>
      <c r="DZ276" s="53"/>
      <c r="EA276" s="53"/>
      <c r="EB276" s="53"/>
    </row>
    <row r="277" spans="8:192" ht="6.75" customHeight="1">
      <c r="H277" s="51"/>
      <c r="R277" s="51"/>
      <c r="S277" s="51"/>
      <c r="T277" s="51"/>
      <c r="U277" s="51"/>
      <c r="AK277" s="151"/>
      <c r="AL277" s="149"/>
      <c r="AN277" s="2125"/>
      <c r="AO277" s="2125"/>
      <c r="AP277" s="2125"/>
      <c r="AQ277" s="2125"/>
      <c r="AR277" s="2125"/>
      <c r="AS277" s="2125"/>
      <c r="AT277" s="2125"/>
      <c r="AU277" s="2125"/>
      <c r="AV277" s="2125"/>
      <c r="AW277" s="2125"/>
      <c r="AX277" s="2125"/>
      <c r="AY277" s="2125"/>
      <c r="AZ277" s="2125"/>
      <c r="BA277" s="2125"/>
      <c r="BB277" s="2125"/>
      <c r="BC277" s="2125"/>
      <c r="BD277" s="2125"/>
      <c r="BE277" s="2125"/>
      <c r="BF277" s="2125"/>
      <c r="BG277" s="2125"/>
      <c r="BH277" s="2125"/>
      <c r="BI277" s="2125"/>
      <c r="BJ277" s="2125"/>
      <c r="BK277" s="2125"/>
      <c r="BL277" s="2125"/>
      <c r="BM277" s="137"/>
      <c r="BN277" s="137"/>
      <c r="BO277" s="137"/>
      <c r="BP277" s="137"/>
      <c r="BQ277" s="137"/>
      <c r="BR277" s="137"/>
      <c r="BS277" s="137"/>
      <c r="BT277" s="137"/>
    </row>
    <row r="278" spans="8:192" ht="6.75" customHeight="1">
      <c r="H278" s="51"/>
      <c r="R278" s="51"/>
      <c r="S278" s="51"/>
      <c r="T278" s="51"/>
      <c r="U278" s="51"/>
      <c r="AK278" s="150"/>
      <c r="AL278" s="51"/>
    </row>
    <row r="279" spans="8:192" ht="6.75" customHeight="1">
      <c r="H279" s="51"/>
      <c r="R279" s="51"/>
      <c r="S279" s="51"/>
      <c r="T279" s="51"/>
      <c r="U279" s="51"/>
      <c r="AK279" s="156"/>
      <c r="AL279" s="146"/>
      <c r="AN279" s="2124" t="s">
        <v>
75</v>
      </c>
      <c r="AO279" s="2124"/>
      <c r="AP279" s="2124"/>
      <c r="AQ279" s="2124"/>
      <c r="AR279" s="2124"/>
      <c r="AS279" s="2124"/>
      <c r="AT279" s="2124"/>
      <c r="AU279" s="2124"/>
      <c r="AV279" s="2121"/>
      <c r="AW279" s="2121"/>
      <c r="AX279" s="2121"/>
      <c r="AY279" s="2121"/>
      <c r="AZ279" s="2121"/>
      <c r="BA279" s="51"/>
      <c r="BB279" s="51"/>
      <c r="BD279" s="2121" t="s">
        <v>
314</v>
      </c>
      <c r="BE279" s="2121"/>
      <c r="BF279" s="2121"/>
      <c r="BG279" s="2121"/>
      <c r="BH279" s="2121"/>
      <c r="BI279" s="2121"/>
      <c r="BJ279" s="2121"/>
      <c r="BK279" s="2121"/>
      <c r="BL279" s="2121"/>
      <c r="BM279" s="2121"/>
      <c r="BN279" s="2121"/>
      <c r="BO279" s="2121"/>
      <c r="BP279" s="2121"/>
      <c r="BQ279" s="2121"/>
      <c r="BR279" s="2121"/>
      <c r="BS279" s="2121"/>
      <c r="BT279" s="2121"/>
      <c r="BU279" s="2121"/>
      <c r="BV279" s="2121"/>
      <c r="BW279" s="2121"/>
      <c r="BX279" s="2121"/>
      <c r="BY279" s="2121"/>
      <c r="BZ279" s="2121"/>
      <c r="CA279" s="2121"/>
      <c r="CB279" s="2121"/>
      <c r="CC279" s="2121"/>
      <c r="CD279" s="2121"/>
      <c r="CE279" s="2121"/>
      <c r="CF279" s="2121"/>
      <c r="CG279" s="2121"/>
      <c r="CH279" s="2121"/>
      <c r="CI279" s="2121"/>
      <c r="CJ279" s="2121"/>
      <c r="CK279" s="2121"/>
      <c r="CL279" s="2121"/>
      <c r="CM279" s="2121"/>
      <c r="CN279" s="2121"/>
      <c r="CO279" s="2121"/>
      <c r="CP279" s="2121"/>
      <c r="CQ279" s="2121"/>
      <c r="CR279" s="2121"/>
      <c r="CS279" s="2121"/>
      <c r="CT279" s="2121"/>
      <c r="CU279" s="2121"/>
      <c r="CV279" s="2121"/>
      <c r="CW279" s="2121"/>
      <c r="CX279" s="2121"/>
      <c r="CY279" s="2121"/>
      <c r="CZ279" s="2121"/>
      <c r="DA279" s="2121"/>
      <c r="DB279" s="2121"/>
      <c r="DC279" s="137"/>
      <c r="DD279" s="137"/>
      <c r="DE279" s="137"/>
    </row>
    <row r="280" spans="8:192" ht="6.75" customHeight="1">
      <c r="H280" s="51"/>
      <c r="R280" s="51"/>
      <c r="S280" s="51"/>
      <c r="T280" s="51"/>
      <c r="U280" s="51"/>
      <c r="AK280" s="151"/>
      <c r="AL280" s="51"/>
      <c r="AN280" s="2124"/>
      <c r="AO280" s="2124"/>
      <c r="AP280" s="2124"/>
      <c r="AQ280" s="2124"/>
      <c r="AR280" s="2124"/>
      <c r="AS280" s="2124"/>
      <c r="AT280" s="2124"/>
      <c r="AU280" s="2124"/>
      <c r="AV280" s="2121"/>
      <c r="AW280" s="2121"/>
      <c r="AX280" s="2121"/>
      <c r="AY280" s="2121"/>
      <c r="AZ280" s="2121"/>
      <c r="BA280" s="149"/>
      <c r="BB280" s="149"/>
      <c r="BD280" s="2121"/>
      <c r="BE280" s="2121"/>
      <c r="BF280" s="2121"/>
      <c r="BG280" s="2121"/>
      <c r="BH280" s="2121"/>
      <c r="BI280" s="2121"/>
      <c r="BJ280" s="2121"/>
      <c r="BK280" s="2121"/>
      <c r="BL280" s="2121"/>
      <c r="BM280" s="2121"/>
      <c r="BN280" s="2121"/>
      <c r="BO280" s="2121"/>
      <c r="BP280" s="2121"/>
      <c r="BQ280" s="2121"/>
      <c r="BR280" s="2121"/>
      <c r="BS280" s="2121"/>
      <c r="BT280" s="2121"/>
      <c r="BU280" s="2121"/>
      <c r="BV280" s="2121"/>
      <c r="BW280" s="2121"/>
      <c r="BX280" s="2121"/>
      <c r="BY280" s="2121"/>
      <c r="BZ280" s="2121"/>
      <c r="CA280" s="2121"/>
      <c r="CB280" s="2121"/>
      <c r="CC280" s="2121"/>
      <c r="CD280" s="2121"/>
      <c r="CE280" s="2121"/>
      <c r="CF280" s="2121"/>
      <c r="CG280" s="2121"/>
      <c r="CH280" s="2121"/>
      <c r="CI280" s="2121"/>
      <c r="CJ280" s="2121"/>
      <c r="CK280" s="2121"/>
      <c r="CL280" s="2121"/>
      <c r="CM280" s="2121"/>
      <c r="CN280" s="2121"/>
      <c r="CO280" s="2121"/>
      <c r="CP280" s="2121"/>
      <c r="CQ280" s="2121"/>
      <c r="CR280" s="2121"/>
      <c r="CS280" s="2121"/>
      <c r="CT280" s="2121"/>
      <c r="CU280" s="2121"/>
      <c r="CV280" s="2121"/>
      <c r="CW280" s="2121"/>
      <c r="CX280" s="2121"/>
      <c r="CY280" s="2121"/>
      <c r="CZ280" s="2121"/>
      <c r="DA280" s="2121"/>
      <c r="DB280" s="2121"/>
      <c r="DC280" s="137"/>
      <c r="DD280" s="137"/>
      <c r="DE280" s="137"/>
      <c r="DF280" s="53"/>
      <c r="DG280" s="53"/>
      <c r="DH280" s="53"/>
      <c r="DI280" s="53"/>
      <c r="DJ280" s="53"/>
      <c r="DK280" s="53"/>
      <c r="DL280" s="53"/>
      <c r="DM280" s="53"/>
      <c r="DN280" s="53"/>
      <c r="DO280" s="53"/>
      <c r="DP280" s="53"/>
      <c r="DQ280" s="53"/>
      <c r="DR280" s="53"/>
      <c r="DS280" s="53"/>
      <c r="DT280" s="53"/>
    </row>
    <row r="281" spans="8:192" ht="6.75" customHeight="1">
      <c r="H281" s="51"/>
      <c r="R281" s="51"/>
      <c r="S281" s="51"/>
      <c r="T281" s="51"/>
      <c r="U281" s="51"/>
      <c r="AK281" s="150"/>
      <c r="AL281" s="51"/>
      <c r="AN281" s="57"/>
      <c r="AO281" s="57"/>
      <c r="AP281" s="57"/>
      <c r="AQ281" s="57"/>
      <c r="AR281" s="57"/>
      <c r="AS281" s="57"/>
      <c r="AT281" s="57"/>
      <c r="AU281" s="57"/>
      <c r="AV281" s="56"/>
      <c r="BA281" s="51"/>
      <c r="BB281" s="51"/>
      <c r="BD281" s="137"/>
      <c r="BE281" s="137"/>
      <c r="BF281" s="137"/>
      <c r="BG281" s="137"/>
      <c r="BH281" s="137"/>
      <c r="BI281" s="137"/>
      <c r="BJ281" s="137"/>
      <c r="BK281" s="137"/>
      <c r="BL281" s="137"/>
      <c r="BM281" s="137"/>
      <c r="BN281" s="137"/>
      <c r="BO281" s="137"/>
      <c r="BP281" s="137"/>
      <c r="BQ281" s="137"/>
      <c r="BR281" s="137"/>
      <c r="BS281" s="137"/>
      <c r="BT281" s="137"/>
      <c r="BU281" s="137"/>
      <c r="BV281" s="137"/>
      <c r="BW281" s="137"/>
      <c r="BX281" s="137"/>
      <c r="BY281" s="137"/>
      <c r="BZ281" s="137"/>
      <c r="CA281" s="137"/>
      <c r="CB281" s="137"/>
      <c r="CC281" s="137"/>
      <c r="CD281" s="137"/>
      <c r="CE281" s="137"/>
      <c r="CF281" s="137"/>
      <c r="CG281" s="137"/>
      <c r="CH281" s="137"/>
      <c r="CI281" s="137"/>
      <c r="CJ281" s="137"/>
      <c r="CK281" s="137"/>
      <c r="CL281" s="137"/>
      <c r="CM281" s="137"/>
      <c r="CN281" s="137"/>
      <c r="CO281" s="137"/>
      <c r="CP281" s="137"/>
      <c r="CQ281" s="137"/>
      <c r="CR281" s="137"/>
      <c r="CS281" s="137"/>
      <c r="CT281" s="137"/>
      <c r="CU281" s="137"/>
      <c r="CV281" s="137"/>
      <c r="CW281" s="137"/>
      <c r="CX281" s="137"/>
      <c r="CY281" s="137"/>
      <c r="CZ281" s="137"/>
      <c r="DA281" s="137"/>
      <c r="DB281" s="137"/>
      <c r="DC281" s="137"/>
      <c r="DD281" s="137"/>
      <c r="DE281" s="137"/>
      <c r="DF281" s="53"/>
      <c r="DG281" s="53"/>
      <c r="DH281" s="53"/>
      <c r="DI281" s="53"/>
      <c r="DJ281" s="53"/>
      <c r="DK281" s="53"/>
      <c r="DL281" s="53"/>
      <c r="DM281" s="53"/>
      <c r="DN281" s="53"/>
      <c r="DO281" s="53"/>
      <c r="DP281" s="53"/>
      <c r="DQ281" s="53"/>
      <c r="DR281" s="53"/>
      <c r="DS281" s="53"/>
      <c r="DT281" s="53"/>
    </row>
    <row r="282" spans="8:192" ht="6.75" customHeight="1">
      <c r="H282" s="51"/>
      <c r="R282" s="51"/>
      <c r="S282" s="51"/>
      <c r="T282" s="51"/>
      <c r="U282" s="51"/>
      <c r="AK282" s="156"/>
      <c r="AL282" s="146"/>
      <c r="AN282" s="2121" t="s">
        <v>
313</v>
      </c>
      <c r="AO282" s="2121"/>
      <c r="AP282" s="2121"/>
      <c r="AQ282" s="2121"/>
      <c r="AR282" s="2121"/>
      <c r="AS282" s="2121"/>
      <c r="AT282" s="2121"/>
      <c r="AU282" s="146"/>
      <c r="AV282" s="146"/>
      <c r="AW282" s="146"/>
      <c r="AX282" s="146"/>
      <c r="AY282" s="146"/>
      <c r="AZ282" s="146"/>
      <c r="BA282" s="146"/>
      <c r="BB282" s="146"/>
      <c r="BD282" s="2121" t="s">
        <v>
312</v>
      </c>
      <c r="BE282" s="2121"/>
      <c r="BF282" s="2121"/>
      <c r="BG282" s="2121"/>
      <c r="BH282" s="2121"/>
      <c r="BI282" s="2121"/>
      <c r="BJ282" s="2121"/>
      <c r="BK282" s="2121"/>
      <c r="BL282" s="2121"/>
      <c r="BM282" s="2121"/>
      <c r="BN282" s="2121"/>
      <c r="BO282" s="2121"/>
      <c r="BP282" s="2121"/>
      <c r="BQ282" s="2121"/>
      <c r="BR282" s="2121"/>
      <c r="BS282" s="2121"/>
      <c r="BT282" s="2121"/>
      <c r="BU282" s="2121"/>
      <c r="BV282" s="2121"/>
      <c r="BW282" s="2121"/>
      <c r="BX282" s="2121"/>
      <c r="BY282" s="2121"/>
      <c r="BZ282" s="2121"/>
      <c r="CA282" s="2121"/>
      <c r="CB282" s="2121"/>
      <c r="CC282" s="2121"/>
      <c r="CD282" s="2121"/>
      <c r="CE282" s="2121"/>
      <c r="CF282" s="2121"/>
      <c r="CG282" s="2121"/>
      <c r="CH282" s="2121"/>
      <c r="CI282" s="2121"/>
      <c r="CJ282" s="2121"/>
      <c r="CK282" s="2121"/>
      <c r="CL282" s="2121"/>
      <c r="CM282" s="2121"/>
      <c r="CN282" s="2121"/>
      <c r="CO282" s="2121"/>
      <c r="CP282" s="2121"/>
      <c r="CQ282" s="2121"/>
      <c r="CR282" s="2121"/>
      <c r="CS282" s="2121"/>
      <c r="CT282" s="2121"/>
      <c r="CU282" s="2121"/>
      <c r="CV282" s="2121"/>
      <c r="CW282" s="2121"/>
      <c r="CX282" s="2121"/>
      <c r="CY282" s="2121"/>
      <c r="CZ282" s="2121"/>
      <c r="DA282" s="2121"/>
      <c r="DB282" s="2121"/>
      <c r="DC282" s="137"/>
      <c r="DD282" s="137"/>
      <c r="DE282" s="137"/>
    </row>
    <row r="283" spans="8:192" ht="6.75" customHeight="1">
      <c r="H283" s="51"/>
      <c r="R283" s="51"/>
      <c r="S283" s="51"/>
      <c r="T283" s="51"/>
      <c r="U283" s="51"/>
      <c r="AK283" s="151"/>
      <c r="AL283" s="51"/>
      <c r="AN283" s="2121"/>
      <c r="AO283" s="2121"/>
      <c r="AP283" s="2121"/>
      <c r="AQ283" s="2121"/>
      <c r="AR283" s="2121"/>
      <c r="AS283" s="2121"/>
      <c r="AT283" s="2121"/>
      <c r="BD283" s="2121"/>
      <c r="BE283" s="2121"/>
      <c r="BF283" s="2121"/>
      <c r="BG283" s="2121"/>
      <c r="BH283" s="2121"/>
      <c r="BI283" s="2121"/>
      <c r="BJ283" s="2121"/>
      <c r="BK283" s="2121"/>
      <c r="BL283" s="2121"/>
      <c r="BM283" s="2121"/>
      <c r="BN283" s="2121"/>
      <c r="BO283" s="2121"/>
      <c r="BP283" s="2121"/>
      <c r="BQ283" s="2121"/>
      <c r="BR283" s="2121"/>
      <c r="BS283" s="2121"/>
      <c r="BT283" s="2121"/>
      <c r="BU283" s="2121"/>
      <c r="BV283" s="2121"/>
      <c r="BW283" s="2121"/>
      <c r="BX283" s="2121"/>
      <c r="BY283" s="2121"/>
      <c r="BZ283" s="2121"/>
      <c r="CA283" s="2121"/>
      <c r="CB283" s="2121"/>
      <c r="CC283" s="2121"/>
      <c r="CD283" s="2121"/>
      <c r="CE283" s="2121"/>
      <c r="CF283" s="2121"/>
      <c r="CG283" s="2121"/>
      <c r="CH283" s="2121"/>
      <c r="CI283" s="2121"/>
      <c r="CJ283" s="2121"/>
      <c r="CK283" s="2121"/>
      <c r="CL283" s="2121"/>
      <c r="CM283" s="2121"/>
      <c r="CN283" s="2121"/>
      <c r="CO283" s="2121"/>
      <c r="CP283" s="2121"/>
      <c r="CQ283" s="2121"/>
      <c r="CR283" s="2121"/>
      <c r="CS283" s="2121"/>
      <c r="CT283" s="2121"/>
      <c r="CU283" s="2121"/>
      <c r="CV283" s="2121"/>
      <c r="CW283" s="2121"/>
      <c r="CX283" s="2121"/>
      <c r="CY283" s="2121"/>
      <c r="CZ283" s="2121"/>
      <c r="DA283" s="2121"/>
      <c r="DB283" s="2121"/>
      <c r="DC283" s="137"/>
      <c r="DD283" s="137"/>
      <c r="DE283" s="137"/>
      <c r="DF283" s="53"/>
      <c r="DG283" s="53"/>
      <c r="DH283" s="53"/>
      <c r="DI283" s="53"/>
      <c r="DJ283" s="53"/>
      <c r="DK283" s="53"/>
      <c r="DL283" s="53"/>
      <c r="DM283" s="53"/>
      <c r="DN283" s="53"/>
      <c r="DO283" s="53"/>
      <c r="DP283" s="53"/>
      <c r="DQ283" s="53"/>
      <c r="DR283" s="53"/>
      <c r="DS283" s="53"/>
      <c r="DT283" s="53"/>
      <c r="DU283" s="53"/>
      <c r="DV283" s="53"/>
      <c r="DW283" s="53"/>
      <c r="DX283" s="53"/>
      <c r="DY283" s="53"/>
      <c r="DZ283" s="53"/>
      <c r="EA283" s="53"/>
      <c r="EB283" s="53"/>
      <c r="EC283" s="53"/>
      <c r="ED283" s="53"/>
      <c r="EE283" s="53"/>
      <c r="EF283" s="53"/>
      <c r="EG283" s="53"/>
      <c r="EH283" s="53"/>
      <c r="EI283" s="53"/>
      <c r="EJ283" s="53"/>
      <c r="EK283" s="53"/>
      <c r="EL283" s="53"/>
      <c r="EM283" s="53"/>
      <c r="EN283" s="53"/>
      <c r="EO283" s="53"/>
      <c r="EP283" s="53"/>
      <c r="EQ283" s="53"/>
      <c r="ER283" s="53"/>
      <c r="ES283" s="53"/>
      <c r="ET283" s="53"/>
      <c r="EU283" s="53"/>
      <c r="EV283" s="53"/>
      <c r="EW283" s="53"/>
      <c r="EX283" s="53"/>
      <c r="EY283" s="53"/>
      <c r="EZ283" s="53"/>
      <c r="FA283" s="53"/>
      <c r="FB283" s="53"/>
      <c r="FC283" s="53"/>
      <c r="FD283" s="53"/>
      <c r="FE283" s="53"/>
      <c r="FF283" s="53"/>
      <c r="FG283" s="53"/>
      <c r="FH283" s="53"/>
      <c r="FI283" s="53"/>
      <c r="FJ283" s="53"/>
      <c r="FK283" s="53"/>
      <c r="FL283" s="53"/>
      <c r="FM283" s="53"/>
      <c r="FN283" s="53"/>
      <c r="FO283" s="53"/>
      <c r="FP283" s="53"/>
      <c r="FQ283" s="53"/>
      <c r="FR283" s="53"/>
      <c r="FS283" s="53"/>
      <c r="FT283" s="53"/>
      <c r="FU283" s="53"/>
      <c r="FV283" s="53"/>
      <c r="FW283" s="53"/>
      <c r="FX283" s="53"/>
      <c r="FY283" s="53"/>
      <c r="FZ283" s="53"/>
      <c r="GA283" s="53"/>
      <c r="GB283" s="53"/>
      <c r="GC283" s="53"/>
      <c r="GD283" s="53"/>
      <c r="GE283" s="53"/>
      <c r="GF283" s="53"/>
      <c r="GG283" s="53"/>
      <c r="GH283" s="53"/>
      <c r="GI283" s="53"/>
      <c r="GJ283" s="53"/>
    </row>
    <row r="284" spans="8:192" ht="6.75" customHeight="1">
      <c r="H284" s="51"/>
      <c r="R284" s="51"/>
      <c r="S284" s="51"/>
      <c r="T284" s="51"/>
      <c r="U284" s="51"/>
      <c r="AK284" s="150"/>
      <c r="AL284" s="51"/>
      <c r="DF284" s="53"/>
      <c r="DG284" s="53"/>
      <c r="DH284" s="53"/>
      <c r="DI284" s="53"/>
      <c r="DJ284" s="53"/>
      <c r="DK284" s="53"/>
      <c r="DL284" s="53"/>
      <c r="DM284" s="53"/>
      <c r="DN284" s="53"/>
      <c r="DO284" s="53"/>
      <c r="DP284" s="53"/>
      <c r="DQ284" s="53"/>
      <c r="DR284" s="53"/>
      <c r="DS284" s="53"/>
      <c r="DT284" s="53"/>
      <c r="DU284" s="53"/>
      <c r="DV284" s="53"/>
      <c r="DW284" s="53"/>
      <c r="DX284" s="53"/>
      <c r="DY284" s="53"/>
      <c r="DZ284" s="53"/>
      <c r="EA284" s="53"/>
      <c r="EB284" s="53"/>
      <c r="EC284" s="53"/>
      <c r="ED284" s="53"/>
      <c r="EE284" s="53"/>
      <c r="EF284" s="53"/>
      <c r="EG284" s="53"/>
      <c r="EH284" s="53"/>
      <c r="EI284" s="53"/>
      <c r="EJ284" s="53"/>
      <c r="EK284" s="53"/>
      <c r="EL284" s="53"/>
      <c r="EM284" s="53"/>
      <c r="EN284" s="53"/>
      <c r="EO284" s="53"/>
      <c r="EP284" s="53"/>
      <c r="EQ284" s="53"/>
      <c r="ER284" s="53"/>
      <c r="ES284" s="53"/>
      <c r="ET284" s="53"/>
      <c r="EU284" s="53"/>
      <c r="EV284" s="53"/>
      <c r="EW284" s="53"/>
      <c r="EX284" s="53"/>
      <c r="EY284" s="53"/>
      <c r="EZ284" s="53"/>
      <c r="FA284" s="53"/>
      <c r="FB284" s="53"/>
      <c r="FC284" s="53"/>
      <c r="FD284" s="53"/>
      <c r="FE284" s="53"/>
      <c r="FF284" s="53"/>
      <c r="FG284" s="53"/>
      <c r="FH284" s="53"/>
      <c r="FI284" s="53"/>
      <c r="FJ284" s="53"/>
      <c r="FK284" s="53"/>
      <c r="FL284" s="53"/>
      <c r="FM284" s="53"/>
      <c r="FN284" s="53"/>
      <c r="FO284" s="53"/>
      <c r="FP284" s="53"/>
      <c r="FQ284" s="53"/>
      <c r="FR284" s="53"/>
      <c r="FS284" s="53"/>
      <c r="FT284" s="53"/>
      <c r="FU284" s="53"/>
      <c r="FV284" s="53"/>
      <c r="FW284" s="53"/>
      <c r="FX284" s="53"/>
      <c r="FY284" s="53"/>
      <c r="FZ284" s="53"/>
      <c r="GA284" s="53"/>
      <c r="GB284" s="53"/>
      <c r="GC284" s="53"/>
      <c r="GD284" s="53"/>
      <c r="GE284" s="53"/>
      <c r="GF284" s="53"/>
      <c r="GG284" s="53"/>
      <c r="GH284" s="53"/>
      <c r="GI284" s="53"/>
      <c r="GJ284" s="53"/>
    </row>
    <row r="285" spans="8:192" ht="6.75" customHeight="1">
      <c r="H285" s="51"/>
      <c r="R285" s="51"/>
      <c r="S285" s="51"/>
      <c r="T285" s="51"/>
      <c r="U285" s="51"/>
      <c r="AK285" s="156"/>
      <c r="AL285" s="146"/>
      <c r="AN285" s="2124" t="s">
        <v>
311</v>
      </c>
      <c r="AO285" s="2124"/>
      <c r="AP285" s="2124"/>
      <c r="AQ285" s="2124"/>
      <c r="AR285" s="2124"/>
      <c r="AS285" s="2124"/>
      <c r="AT285" s="2124"/>
      <c r="AU285" s="2124"/>
      <c r="AV285" s="2121"/>
      <c r="AW285" s="2121"/>
      <c r="AX285" s="2126"/>
      <c r="AY285" s="2126"/>
      <c r="AZ285" s="51"/>
      <c r="BA285" s="51"/>
      <c r="BB285" s="51"/>
      <c r="BD285" s="2121" t="s">
        <v>
310</v>
      </c>
      <c r="BE285" s="2121"/>
      <c r="BF285" s="2121"/>
      <c r="BG285" s="2121"/>
      <c r="BH285" s="2121"/>
      <c r="BI285" s="2121"/>
      <c r="BJ285" s="2121"/>
      <c r="BK285" s="2121"/>
      <c r="BL285" s="2121"/>
      <c r="BM285" s="2121"/>
      <c r="BN285" s="2121"/>
      <c r="BO285" s="2121"/>
      <c r="BP285" s="2121"/>
      <c r="BQ285" s="2121"/>
      <c r="BR285" s="2121"/>
      <c r="BS285" s="2121"/>
      <c r="BT285" s="2121"/>
      <c r="BU285" s="2121"/>
      <c r="BV285" s="2121"/>
      <c r="BW285" s="2121"/>
      <c r="BX285" s="2121"/>
      <c r="BY285" s="2121"/>
      <c r="BZ285" s="2121"/>
      <c r="CA285" s="2121"/>
      <c r="CB285" s="2121"/>
      <c r="CC285" s="2121"/>
      <c r="CD285" s="2121"/>
      <c r="CE285" s="2121"/>
      <c r="CF285" s="2121"/>
      <c r="CG285" s="2121"/>
      <c r="CH285" s="2121"/>
      <c r="CI285" s="2121"/>
      <c r="CJ285" s="2121"/>
      <c r="CK285" s="2121"/>
      <c r="CL285" s="2121"/>
      <c r="CM285" s="2121"/>
      <c r="CN285" s="2121"/>
      <c r="CO285" s="2121"/>
      <c r="CP285" s="2121"/>
      <c r="CQ285" s="2121"/>
      <c r="CR285" s="2121"/>
      <c r="CS285" s="2121"/>
      <c r="CT285" s="2121"/>
      <c r="CU285" s="2121"/>
      <c r="CV285" s="2121"/>
      <c r="CW285" s="2121"/>
      <c r="CX285" s="2121"/>
      <c r="CY285" s="2121"/>
      <c r="CZ285" s="2121"/>
      <c r="DA285" s="2121"/>
      <c r="DB285" s="2121"/>
      <c r="DC285" s="137"/>
      <c r="DD285" s="137"/>
      <c r="DE285" s="137"/>
    </row>
    <row r="286" spans="8:192" ht="6.75" customHeight="1">
      <c r="H286" s="51"/>
      <c r="R286" s="51"/>
      <c r="S286" s="51"/>
      <c r="T286" s="51"/>
      <c r="U286" s="51"/>
      <c r="AK286" s="151"/>
      <c r="AL286" s="51"/>
      <c r="AN286" s="2124"/>
      <c r="AO286" s="2124"/>
      <c r="AP286" s="2124"/>
      <c r="AQ286" s="2124"/>
      <c r="AR286" s="2124"/>
      <c r="AS286" s="2124"/>
      <c r="AT286" s="2124"/>
      <c r="AU286" s="2124"/>
      <c r="AV286" s="2121"/>
      <c r="AW286" s="2121"/>
      <c r="AX286" s="2126"/>
      <c r="AY286" s="2126"/>
      <c r="AZ286" s="149"/>
      <c r="BA286" s="149"/>
      <c r="BB286" s="149"/>
      <c r="BD286" s="2121"/>
      <c r="BE286" s="2121"/>
      <c r="BF286" s="2121"/>
      <c r="BG286" s="2121"/>
      <c r="BH286" s="2121"/>
      <c r="BI286" s="2121"/>
      <c r="BJ286" s="2121"/>
      <c r="BK286" s="2121"/>
      <c r="BL286" s="2121"/>
      <c r="BM286" s="2121"/>
      <c r="BN286" s="2121"/>
      <c r="BO286" s="2121"/>
      <c r="BP286" s="2121"/>
      <c r="BQ286" s="2121"/>
      <c r="BR286" s="2121"/>
      <c r="BS286" s="2121"/>
      <c r="BT286" s="2121"/>
      <c r="BU286" s="2121"/>
      <c r="BV286" s="2121"/>
      <c r="BW286" s="2121"/>
      <c r="BX286" s="2121"/>
      <c r="BY286" s="2121"/>
      <c r="BZ286" s="2121"/>
      <c r="CA286" s="2121"/>
      <c r="CB286" s="2121"/>
      <c r="CC286" s="2121"/>
      <c r="CD286" s="2121"/>
      <c r="CE286" s="2121"/>
      <c r="CF286" s="2121"/>
      <c r="CG286" s="2121"/>
      <c r="CH286" s="2121"/>
      <c r="CI286" s="2121"/>
      <c r="CJ286" s="2121"/>
      <c r="CK286" s="2121"/>
      <c r="CL286" s="2121"/>
      <c r="CM286" s="2121"/>
      <c r="CN286" s="2121"/>
      <c r="CO286" s="2121"/>
      <c r="CP286" s="2121"/>
      <c r="CQ286" s="2121"/>
      <c r="CR286" s="2121"/>
      <c r="CS286" s="2121"/>
      <c r="CT286" s="2121"/>
      <c r="CU286" s="2121"/>
      <c r="CV286" s="2121"/>
      <c r="CW286" s="2121"/>
      <c r="CX286" s="2121"/>
      <c r="CY286" s="2121"/>
      <c r="CZ286" s="2121"/>
      <c r="DA286" s="2121"/>
      <c r="DB286" s="2121"/>
      <c r="DC286" s="137"/>
      <c r="DD286" s="137"/>
      <c r="DE286" s="137"/>
      <c r="DF286" s="53"/>
      <c r="DG286" s="53"/>
      <c r="DH286" s="53"/>
      <c r="DI286" s="53"/>
      <c r="DJ286" s="53"/>
      <c r="DK286" s="53"/>
      <c r="DL286" s="53"/>
      <c r="DM286" s="53"/>
      <c r="DN286" s="53"/>
      <c r="DO286" s="53"/>
      <c r="DP286" s="53"/>
      <c r="DQ286" s="53"/>
      <c r="DR286" s="53"/>
      <c r="DS286" s="53"/>
      <c r="DT286" s="53"/>
      <c r="DU286" s="53"/>
      <c r="DV286" s="53"/>
      <c r="DW286" s="53"/>
      <c r="DX286" s="53"/>
      <c r="DY286" s="53"/>
      <c r="DZ286" s="53"/>
      <c r="EA286" s="53"/>
      <c r="EB286" s="53"/>
      <c r="EC286" s="53"/>
      <c r="ED286" s="53"/>
      <c r="EE286" s="53"/>
      <c r="EF286" s="53"/>
      <c r="EG286" s="53"/>
      <c r="EH286" s="53"/>
      <c r="EI286" s="53"/>
      <c r="EJ286" s="53"/>
      <c r="EK286" s="53"/>
      <c r="EL286" s="53"/>
      <c r="EM286" s="53"/>
      <c r="EN286" s="53"/>
      <c r="EO286" s="53"/>
      <c r="EP286" s="53"/>
      <c r="EQ286" s="53"/>
      <c r="ER286" s="53"/>
      <c r="ES286" s="53"/>
      <c r="ET286" s="53"/>
      <c r="EU286" s="53"/>
      <c r="EV286" s="53"/>
      <c r="EW286" s="53"/>
      <c r="EX286" s="53"/>
      <c r="EY286" s="53"/>
      <c r="EZ286" s="53"/>
      <c r="FA286" s="53"/>
      <c r="FB286" s="53"/>
      <c r="FC286" s="53"/>
      <c r="FD286" s="53"/>
      <c r="FE286" s="53"/>
      <c r="FF286" s="53"/>
      <c r="FG286" s="53"/>
      <c r="FH286" s="53"/>
      <c r="FI286" s="53"/>
      <c r="FJ286" s="53"/>
      <c r="FK286" s="53"/>
      <c r="FL286" s="53"/>
      <c r="FM286" s="53"/>
      <c r="FN286" s="53"/>
      <c r="FO286" s="53"/>
      <c r="FP286" s="53"/>
      <c r="FQ286" s="53"/>
      <c r="FR286" s="53"/>
      <c r="FS286" s="53"/>
      <c r="FT286" s="53"/>
      <c r="FU286" s="53"/>
      <c r="FV286" s="53"/>
      <c r="FW286" s="53"/>
      <c r="FX286" s="53"/>
      <c r="FY286" s="53"/>
      <c r="FZ286" s="53"/>
      <c r="GA286" s="53"/>
      <c r="GB286" s="53"/>
      <c r="GC286" s="53"/>
      <c r="GD286" s="53"/>
      <c r="GE286" s="53"/>
      <c r="GF286" s="53"/>
      <c r="GG286" s="53"/>
      <c r="GH286" s="53"/>
      <c r="GI286" s="53"/>
      <c r="GJ286" s="53"/>
    </row>
    <row r="287" spans="8:192" ht="6.75" customHeight="1">
      <c r="H287" s="51"/>
      <c r="R287" s="51"/>
      <c r="S287" s="51"/>
      <c r="T287" s="51"/>
      <c r="U287" s="51"/>
      <c r="AK287" s="150"/>
      <c r="AL287" s="51"/>
      <c r="AN287" s="138"/>
      <c r="AO287" s="138"/>
      <c r="AP287" s="138"/>
      <c r="AQ287" s="138"/>
      <c r="AR287" s="138"/>
      <c r="AS287" s="138"/>
      <c r="AT287" s="138"/>
      <c r="AU287" s="138"/>
      <c r="AV287" s="137"/>
      <c r="AW287" s="137"/>
      <c r="AX287" s="137"/>
      <c r="AZ287" s="51"/>
      <c r="BA287" s="51"/>
      <c r="BB287" s="51"/>
      <c r="BD287" s="137"/>
      <c r="BE287" s="137"/>
      <c r="BF287" s="137"/>
      <c r="BG287" s="137"/>
      <c r="BH287" s="137"/>
      <c r="BI287" s="137"/>
      <c r="BJ287" s="137"/>
      <c r="BK287" s="137"/>
      <c r="BL287" s="137"/>
      <c r="BM287" s="137"/>
      <c r="BN287" s="137"/>
      <c r="BO287" s="137"/>
      <c r="BP287" s="137"/>
      <c r="BQ287" s="137"/>
      <c r="BR287" s="137"/>
      <c r="BS287" s="137"/>
      <c r="BT287" s="137"/>
      <c r="BU287" s="137"/>
      <c r="BV287" s="137"/>
      <c r="BW287" s="137"/>
      <c r="BX287" s="137"/>
      <c r="BY287" s="137"/>
      <c r="BZ287" s="137"/>
      <c r="CA287" s="137"/>
      <c r="CB287" s="137"/>
      <c r="CC287" s="137"/>
      <c r="CD287" s="137"/>
      <c r="CE287" s="137"/>
      <c r="CF287" s="137"/>
      <c r="CG287" s="137"/>
      <c r="CH287" s="137"/>
      <c r="CI287" s="137"/>
      <c r="CJ287" s="137"/>
      <c r="CK287" s="137"/>
      <c r="CL287" s="137"/>
      <c r="CM287" s="137"/>
      <c r="CN287" s="137"/>
      <c r="CO287" s="137"/>
      <c r="CP287" s="137"/>
      <c r="CQ287" s="137"/>
      <c r="CR287" s="137"/>
      <c r="CS287" s="137"/>
      <c r="CT287" s="137"/>
      <c r="CU287" s="137"/>
      <c r="CV287" s="137"/>
      <c r="CW287" s="137"/>
      <c r="CX287" s="137"/>
      <c r="CY287" s="137"/>
      <c r="CZ287" s="137"/>
      <c r="DA287" s="137"/>
      <c r="DB287" s="137"/>
      <c r="DC287" s="137"/>
      <c r="DD287" s="137"/>
      <c r="DE287" s="137"/>
      <c r="DF287" s="53"/>
      <c r="DG287" s="53"/>
      <c r="DH287" s="53"/>
      <c r="DI287" s="53"/>
      <c r="DJ287" s="53"/>
      <c r="DK287" s="53"/>
      <c r="DL287" s="53"/>
      <c r="DM287" s="53"/>
      <c r="DN287" s="53"/>
      <c r="DO287" s="53"/>
      <c r="DP287" s="53"/>
      <c r="DQ287" s="53"/>
      <c r="DR287" s="53"/>
      <c r="DS287" s="53"/>
      <c r="DT287" s="53"/>
      <c r="DU287" s="53"/>
      <c r="DV287" s="53"/>
      <c r="DW287" s="53"/>
      <c r="DX287" s="53"/>
      <c r="DY287" s="53"/>
      <c r="DZ287" s="53"/>
      <c r="EA287" s="53"/>
      <c r="EB287" s="53"/>
      <c r="EC287" s="53"/>
      <c r="ED287" s="53"/>
      <c r="EE287" s="53"/>
      <c r="EF287" s="53"/>
      <c r="EG287" s="53"/>
      <c r="EH287" s="53"/>
      <c r="EI287" s="53"/>
      <c r="EJ287" s="53"/>
      <c r="EK287" s="53"/>
      <c r="EL287" s="53"/>
      <c r="EM287" s="53"/>
      <c r="EN287" s="53"/>
      <c r="EO287" s="53"/>
      <c r="EP287" s="53"/>
      <c r="EQ287" s="53"/>
      <c r="ER287" s="53"/>
      <c r="ES287" s="53"/>
      <c r="ET287" s="53"/>
      <c r="EU287" s="53"/>
      <c r="EV287" s="53"/>
      <c r="EW287" s="53"/>
      <c r="EX287" s="53"/>
      <c r="EY287" s="53"/>
      <c r="EZ287" s="53"/>
      <c r="FA287" s="53"/>
      <c r="FB287" s="53"/>
      <c r="FC287" s="53"/>
      <c r="FD287" s="53"/>
      <c r="FE287" s="53"/>
      <c r="FF287" s="53"/>
      <c r="FG287" s="53"/>
      <c r="FH287" s="53"/>
      <c r="FI287" s="53"/>
      <c r="FJ287" s="53"/>
      <c r="FK287" s="53"/>
      <c r="FL287" s="53"/>
      <c r="FM287" s="53"/>
      <c r="FN287" s="53"/>
      <c r="FO287" s="53"/>
      <c r="FP287" s="53"/>
      <c r="FQ287" s="53"/>
      <c r="FR287" s="53"/>
      <c r="FS287" s="53"/>
      <c r="FT287" s="53"/>
      <c r="FU287" s="53"/>
      <c r="FV287" s="53"/>
      <c r="FW287" s="53"/>
      <c r="FX287" s="53"/>
      <c r="FY287" s="53"/>
      <c r="FZ287" s="53"/>
      <c r="GA287" s="53"/>
      <c r="GB287" s="53"/>
      <c r="GC287" s="53"/>
      <c r="GD287" s="53"/>
      <c r="GE287" s="53"/>
      <c r="GF287" s="53"/>
      <c r="GG287" s="53"/>
      <c r="GH287" s="53"/>
      <c r="GI287" s="53"/>
      <c r="GJ287" s="53"/>
    </row>
    <row r="288" spans="8:192" ht="6.75" customHeight="1">
      <c r="H288" s="51"/>
      <c r="R288" s="51"/>
      <c r="S288" s="51"/>
      <c r="T288" s="51"/>
      <c r="U288" s="51"/>
      <c r="AK288" s="156"/>
      <c r="AL288" s="146"/>
      <c r="AN288" s="2124" t="s">
        <v>
309</v>
      </c>
      <c r="AO288" s="2124"/>
      <c r="AP288" s="2124"/>
      <c r="AQ288" s="2124"/>
      <c r="AR288" s="2124"/>
      <c r="AS288" s="2124"/>
      <c r="AT288" s="2124"/>
      <c r="AU288" s="2124"/>
      <c r="AV288" s="2121"/>
      <c r="AW288" s="2121"/>
      <c r="AX288" s="2126"/>
      <c r="AY288" s="2126"/>
      <c r="AZ288" s="146"/>
      <c r="BA288" s="146"/>
      <c r="BB288" s="146"/>
      <c r="BD288" s="2121" t="s">
        <v>
308</v>
      </c>
      <c r="BE288" s="2121"/>
      <c r="BF288" s="2121"/>
      <c r="BG288" s="2121"/>
      <c r="BH288" s="2121"/>
      <c r="BI288" s="2121"/>
      <c r="BJ288" s="2121"/>
      <c r="BK288" s="2121"/>
      <c r="BL288" s="2121"/>
      <c r="BM288" s="2121"/>
      <c r="BN288" s="2121"/>
      <c r="BO288" s="2121"/>
      <c r="BP288" s="2121"/>
      <c r="BQ288" s="2121"/>
      <c r="BR288" s="2121"/>
      <c r="BS288" s="2121"/>
      <c r="BT288" s="2121"/>
      <c r="BU288" s="2121"/>
      <c r="BV288" s="2121"/>
      <c r="BW288" s="2121"/>
      <c r="BX288" s="2121"/>
      <c r="BY288" s="2121"/>
      <c r="BZ288" s="2121"/>
      <c r="CA288" s="2121"/>
      <c r="CB288" s="2121"/>
      <c r="CC288" s="2121"/>
      <c r="CD288" s="2121"/>
      <c r="CE288" s="2121"/>
      <c r="CF288" s="2121"/>
      <c r="CG288" s="2121"/>
      <c r="CH288" s="2121"/>
      <c r="CI288" s="2121"/>
      <c r="CJ288" s="2121"/>
      <c r="CK288" s="2121"/>
      <c r="CL288" s="2121"/>
      <c r="CM288" s="2121"/>
      <c r="CN288" s="2121"/>
      <c r="CO288" s="2121"/>
      <c r="CP288" s="2121"/>
      <c r="CQ288" s="2121"/>
      <c r="CR288" s="2121"/>
      <c r="CS288" s="2121"/>
      <c r="CT288" s="2121"/>
      <c r="CU288" s="2121"/>
      <c r="CV288" s="2121"/>
      <c r="CW288" s="2121"/>
      <c r="CX288" s="2121"/>
      <c r="CY288" s="2121"/>
      <c r="CZ288" s="2121"/>
      <c r="DA288" s="2121"/>
      <c r="DB288" s="2121"/>
      <c r="DC288" s="137"/>
      <c r="DD288" s="137"/>
      <c r="DE288" s="137"/>
    </row>
    <row r="289" spans="2:198" ht="6.75" customHeight="1">
      <c r="H289" s="51"/>
      <c r="R289" s="51"/>
      <c r="S289" s="51"/>
      <c r="T289" s="51"/>
      <c r="U289" s="51"/>
      <c r="AJ289" s="160"/>
      <c r="AN289" s="2124"/>
      <c r="AO289" s="2124"/>
      <c r="AP289" s="2124"/>
      <c r="AQ289" s="2124"/>
      <c r="AR289" s="2124"/>
      <c r="AS289" s="2124"/>
      <c r="AT289" s="2124"/>
      <c r="AU289" s="2124"/>
      <c r="AV289" s="2121"/>
      <c r="AW289" s="2121"/>
      <c r="AX289" s="2126"/>
      <c r="AY289" s="2126"/>
      <c r="BD289" s="2121"/>
      <c r="BE289" s="2121"/>
      <c r="BF289" s="2121"/>
      <c r="BG289" s="2121"/>
      <c r="BH289" s="2121"/>
      <c r="BI289" s="2121"/>
      <c r="BJ289" s="2121"/>
      <c r="BK289" s="2121"/>
      <c r="BL289" s="2121"/>
      <c r="BM289" s="2121"/>
      <c r="BN289" s="2121"/>
      <c r="BO289" s="2121"/>
      <c r="BP289" s="2121"/>
      <c r="BQ289" s="2121"/>
      <c r="BR289" s="2121"/>
      <c r="BS289" s="2121"/>
      <c r="BT289" s="2121"/>
      <c r="BU289" s="2121"/>
      <c r="BV289" s="2121"/>
      <c r="BW289" s="2121"/>
      <c r="BX289" s="2121"/>
      <c r="BY289" s="2121"/>
      <c r="BZ289" s="2121"/>
      <c r="CA289" s="2121"/>
      <c r="CB289" s="2121"/>
      <c r="CC289" s="2121"/>
      <c r="CD289" s="2121"/>
      <c r="CE289" s="2121"/>
      <c r="CF289" s="2121"/>
      <c r="CG289" s="2121"/>
      <c r="CH289" s="2121"/>
      <c r="CI289" s="2121"/>
      <c r="CJ289" s="2121"/>
      <c r="CK289" s="2121"/>
      <c r="CL289" s="2121"/>
      <c r="CM289" s="2121"/>
      <c r="CN289" s="2121"/>
      <c r="CO289" s="2121"/>
      <c r="CP289" s="2121"/>
      <c r="CQ289" s="2121"/>
      <c r="CR289" s="2121"/>
      <c r="CS289" s="2121"/>
      <c r="CT289" s="2121"/>
      <c r="CU289" s="2121"/>
      <c r="CV289" s="2121"/>
      <c r="CW289" s="2121"/>
      <c r="CX289" s="2121"/>
      <c r="CY289" s="2121"/>
      <c r="CZ289" s="2121"/>
      <c r="DA289" s="2121"/>
      <c r="DB289" s="2121"/>
      <c r="DC289" s="137"/>
      <c r="DD289" s="137"/>
      <c r="DE289" s="137"/>
      <c r="DF289" s="53"/>
      <c r="DG289" s="53"/>
      <c r="DH289" s="53"/>
      <c r="DI289" s="53"/>
      <c r="DJ289" s="53"/>
      <c r="DK289" s="53"/>
      <c r="DL289" s="53"/>
      <c r="DM289" s="53"/>
      <c r="DN289" s="53"/>
      <c r="DO289" s="53"/>
      <c r="DP289" s="53"/>
      <c r="DQ289" s="53"/>
      <c r="DR289" s="53"/>
      <c r="DS289" s="53"/>
      <c r="DT289" s="53"/>
      <c r="DU289" s="53"/>
      <c r="DV289" s="53"/>
      <c r="DW289" s="53"/>
      <c r="DX289" s="53"/>
      <c r="DY289" s="53"/>
      <c r="DZ289" s="53"/>
      <c r="EA289" s="53"/>
      <c r="EB289" s="53"/>
      <c r="EC289" s="53"/>
      <c r="ED289" s="53"/>
      <c r="EE289" s="53"/>
      <c r="EF289" s="53"/>
      <c r="EG289" s="53"/>
      <c r="EH289" s="53"/>
      <c r="EI289" s="53"/>
      <c r="EJ289" s="53"/>
      <c r="EK289" s="53"/>
      <c r="EL289" s="53"/>
      <c r="EM289" s="53"/>
      <c r="EN289" s="53"/>
      <c r="EO289" s="53"/>
      <c r="EP289" s="53"/>
      <c r="EQ289" s="53"/>
      <c r="ER289" s="53"/>
      <c r="ES289" s="53"/>
      <c r="ET289" s="53"/>
      <c r="EU289" s="53"/>
      <c r="EV289" s="53"/>
      <c r="EW289" s="53"/>
      <c r="EX289" s="53"/>
      <c r="EY289" s="53"/>
      <c r="EZ289" s="53"/>
      <c r="FA289" s="53"/>
      <c r="FB289" s="53"/>
      <c r="FC289" s="53"/>
      <c r="FD289" s="53"/>
      <c r="FE289" s="53"/>
      <c r="FF289" s="53"/>
      <c r="FG289" s="53"/>
      <c r="FH289" s="53"/>
      <c r="FI289" s="53"/>
      <c r="FJ289" s="53"/>
      <c r="FK289" s="53"/>
      <c r="FL289" s="53"/>
      <c r="FM289" s="53"/>
      <c r="FN289" s="53"/>
      <c r="FO289" s="53"/>
      <c r="FP289" s="53"/>
      <c r="FQ289" s="53"/>
      <c r="FR289" s="53"/>
      <c r="FS289" s="53"/>
      <c r="FT289" s="53"/>
      <c r="FU289" s="53"/>
      <c r="FV289" s="53"/>
      <c r="FW289" s="53"/>
      <c r="FX289" s="53"/>
      <c r="FY289" s="53"/>
      <c r="FZ289" s="53"/>
      <c r="GA289" s="53"/>
      <c r="GB289" s="53"/>
      <c r="GC289" s="53"/>
      <c r="GD289" s="53"/>
      <c r="GE289" s="53"/>
      <c r="GF289" s="53"/>
      <c r="GG289" s="53"/>
      <c r="GH289" s="53"/>
    </row>
    <row r="290" spans="2:198" ht="6.75" customHeight="1">
      <c r="H290" s="51"/>
      <c r="R290" s="51"/>
      <c r="S290" s="51"/>
      <c r="T290" s="51"/>
      <c r="U290" s="51"/>
      <c r="AJ290" s="51"/>
      <c r="AK290" s="150"/>
      <c r="AN290" s="138"/>
      <c r="AO290" s="138"/>
      <c r="AP290" s="138"/>
      <c r="AQ290" s="138"/>
      <c r="AR290" s="138"/>
      <c r="AS290" s="138"/>
      <c r="AT290" s="138"/>
      <c r="AU290" s="138"/>
      <c r="AV290" s="137"/>
      <c r="AW290" s="137"/>
      <c r="AX290" s="137"/>
      <c r="BD290" s="137"/>
      <c r="BE290" s="137"/>
      <c r="BF290" s="137"/>
      <c r="BG290" s="137"/>
      <c r="BH290" s="137"/>
      <c r="BI290" s="137"/>
      <c r="BJ290" s="137"/>
      <c r="BK290" s="137"/>
      <c r="BL290" s="137"/>
      <c r="BM290" s="137"/>
      <c r="BN290" s="137"/>
      <c r="BO290" s="137"/>
      <c r="BP290" s="137"/>
      <c r="BQ290" s="137"/>
      <c r="BR290" s="137"/>
      <c r="BS290" s="137"/>
      <c r="BT290" s="137"/>
      <c r="BU290" s="137"/>
      <c r="BV290" s="137"/>
      <c r="BW290" s="137"/>
      <c r="BX290" s="137"/>
      <c r="BY290" s="137"/>
      <c r="BZ290" s="137"/>
      <c r="CA290" s="137"/>
      <c r="CB290" s="137"/>
      <c r="CC290" s="137"/>
      <c r="CD290" s="137"/>
      <c r="CE290" s="137"/>
      <c r="CF290" s="137"/>
      <c r="CG290" s="137"/>
      <c r="CH290" s="137"/>
      <c r="CI290" s="137"/>
      <c r="CJ290" s="137"/>
      <c r="CK290" s="137"/>
      <c r="CL290" s="137"/>
      <c r="CM290" s="137"/>
      <c r="CN290" s="137"/>
      <c r="CO290" s="137"/>
      <c r="CP290" s="137"/>
      <c r="CQ290" s="137"/>
      <c r="CR290" s="137"/>
      <c r="CS290" s="137"/>
      <c r="CT290" s="137"/>
      <c r="CU290" s="137"/>
      <c r="CV290" s="137"/>
      <c r="CW290" s="137"/>
      <c r="CX290" s="137"/>
      <c r="CY290" s="137"/>
      <c r="CZ290" s="137"/>
      <c r="DA290" s="137"/>
      <c r="DB290" s="137"/>
      <c r="DC290" s="137"/>
      <c r="DD290" s="137"/>
      <c r="DE290" s="137"/>
      <c r="DF290" s="53"/>
      <c r="DG290" s="53"/>
      <c r="DH290" s="53"/>
      <c r="DI290" s="53"/>
      <c r="DJ290" s="53"/>
      <c r="DK290" s="53"/>
      <c r="DL290" s="53"/>
      <c r="DM290" s="53"/>
      <c r="DN290" s="53"/>
      <c r="DO290" s="53"/>
      <c r="DP290" s="53"/>
      <c r="DQ290" s="53"/>
      <c r="DR290" s="53"/>
      <c r="DS290" s="53"/>
      <c r="DT290" s="53"/>
      <c r="DU290" s="53"/>
      <c r="DV290" s="53"/>
      <c r="DW290" s="53"/>
      <c r="DX290" s="53"/>
      <c r="DY290" s="53"/>
      <c r="DZ290" s="53"/>
      <c r="EA290" s="53"/>
      <c r="EB290" s="53"/>
      <c r="EC290" s="53"/>
      <c r="ED290" s="53"/>
      <c r="EE290" s="53"/>
      <c r="EF290" s="53"/>
      <c r="EG290" s="53"/>
      <c r="EH290" s="53"/>
      <c r="EI290" s="53"/>
      <c r="EJ290" s="53"/>
      <c r="EK290" s="53"/>
      <c r="EL290" s="53"/>
      <c r="EM290" s="53"/>
      <c r="EN290" s="53"/>
      <c r="EO290" s="53"/>
      <c r="EP290" s="53"/>
      <c r="EQ290" s="53"/>
      <c r="ER290" s="53"/>
      <c r="ES290" s="53"/>
      <c r="ET290" s="53"/>
      <c r="EU290" s="53"/>
      <c r="EV290" s="53"/>
      <c r="EW290" s="53"/>
      <c r="EX290" s="53"/>
      <c r="EY290" s="53"/>
      <c r="EZ290" s="53"/>
      <c r="FA290" s="53"/>
      <c r="FB290" s="53"/>
      <c r="FC290" s="53"/>
      <c r="FD290" s="53"/>
      <c r="FE290" s="53"/>
      <c r="FF290" s="53"/>
      <c r="FG290" s="53"/>
      <c r="FH290" s="53"/>
      <c r="FI290" s="53"/>
      <c r="FJ290" s="53"/>
      <c r="FK290" s="53"/>
      <c r="FL290" s="53"/>
      <c r="FM290" s="53"/>
      <c r="FN290" s="53"/>
      <c r="FO290" s="53"/>
      <c r="FP290" s="53"/>
      <c r="FQ290" s="53"/>
      <c r="FR290" s="53"/>
      <c r="FS290" s="53"/>
      <c r="FT290" s="53"/>
      <c r="FU290" s="53"/>
      <c r="FV290" s="53"/>
      <c r="FW290" s="53"/>
      <c r="FX290" s="53"/>
      <c r="FY290" s="53"/>
      <c r="FZ290" s="53"/>
      <c r="GA290" s="53"/>
      <c r="GB290" s="53"/>
      <c r="GC290" s="53"/>
      <c r="GD290" s="53"/>
      <c r="GE290" s="53"/>
      <c r="GF290" s="53"/>
      <c r="GG290" s="53"/>
      <c r="GH290" s="53"/>
    </row>
    <row r="291" spans="2:198" ht="6.75" customHeight="1">
      <c r="H291" s="51"/>
      <c r="R291" s="51"/>
      <c r="S291" s="51"/>
      <c r="T291" s="51"/>
      <c r="U291" s="51"/>
      <c r="AK291" s="156"/>
      <c r="AL291" s="146"/>
      <c r="AN291" s="2124" t="s">
        <v>
307</v>
      </c>
      <c r="AO291" s="2124"/>
      <c r="AP291" s="2124"/>
      <c r="AQ291" s="2124"/>
      <c r="AR291" s="2124"/>
      <c r="AS291" s="2124"/>
      <c r="AT291" s="2124"/>
      <c r="AU291" s="2124"/>
      <c r="AV291" s="2121"/>
      <c r="AW291" s="2121"/>
      <c r="AX291" s="2126"/>
      <c r="AY291" s="2126"/>
      <c r="AZ291" s="51"/>
      <c r="BA291" s="51"/>
      <c r="BB291" s="51"/>
      <c r="BD291" s="2121" t="s">
        <v>
306</v>
      </c>
      <c r="BE291" s="2121"/>
      <c r="BF291" s="2121"/>
      <c r="BG291" s="2121"/>
      <c r="BH291" s="2121"/>
      <c r="BI291" s="2121"/>
      <c r="BJ291" s="2121"/>
      <c r="BK291" s="2121"/>
      <c r="BL291" s="2121"/>
      <c r="BM291" s="2121"/>
      <c r="BN291" s="2121"/>
      <c r="BO291" s="2121"/>
      <c r="BP291" s="2121"/>
      <c r="BQ291" s="2121"/>
      <c r="BR291" s="2121"/>
      <c r="BS291" s="2121"/>
      <c r="BT291" s="2121"/>
      <c r="BU291" s="2121"/>
      <c r="BV291" s="2121"/>
      <c r="BW291" s="2121"/>
      <c r="BX291" s="2121"/>
      <c r="BY291" s="2121"/>
      <c r="BZ291" s="2121"/>
      <c r="CA291" s="2121"/>
      <c r="CB291" s="2121"/>
      <c r="CC291" s="2121"/>
      <c r="CD291" s="2121"/>
      <c r="CE291" s="2121"/>
      <c r="CF291" s="2121"/>
      <c r="CG291" s="2121"/>
      <c r="CH291" s="2121"/>
      <c r="CI291" s="2121"/>
      <c r="CJ291" s="2121"/>
      <c r="CK291" s="2121"/>
      <c r="CL291" s="2121"/>
      <c r="CM291" s="2121"/>
      <c r="CN291" s="2121"/>
      <c r="CO291" s="2121"/>
      <c r="CP291" s="2121"/>
      <c r="CQ291" s="2121"/>
      <c r="CR291" s="2121"/>
      <c r="CS291" s="2121"/>
      <c r="CT291" s="2121"/>
      <c r="CU291" s="2121"/>
      <c r="CV291" s="2121"/>
      <c r="CW291" s="2121"/>
      <c r="CX291" s="2121"/>
      <c r="CY291" s="2121"/>
      <c r="CZ291" s="2121"/>
      <c r="DA291" s="2121"/>
      <c r="DB291" s="2121"/>
      <c r="DC291" s="137"/>
      <c r="DD291" s="137"/>
      <c r="DE291" s="137"/>
      <c r="DF291" s="53"/>
      <c r="DG291" s="53"/>
      <c r="DH291" s="53"/>
      <c r="DI291" s="53"/>
      <c r="DJ291" s="53"/>
      <c r="DK291" s="53"/>
      <c r="DL291" s="53"/>
      <c r="DM291" s="53"/>
      <c r="DN291" s="53"/>
      <c r="DO291" s="53"/>
      <c r="DP291" s="53"/>
      <c r="DQ291" s="53"/>
      <c r="DR291" s="53"/>
      <c r="DS291" s="53"/>
      <c r="DT291" s="53"/>
      <c r="DU291" s="53"/>
      <c r="DV291" s="53"/>
      <c r="DW291" s="53"/>
      <c r="DX291" s="53"/>
      <c r="DY291" s="53"/>
      <c r="DZ291" s="53"/>
      <c r="EA291" s="53"/>
      <c r="EB291" s="53"/>
      <c r="EC291" s="53"/>
      <c r="ED291" s="53"/>
      <c r="EE291" s="53"/>
      <c r="EF291" s="53"/>
      <c r="EG291" s="53"/>
      <c r="EH291" s="53"/>
      <c r="EI291" s="53"/>
      <c r="EJ291" s="53"/>
      <c r="EK291" s="53"/>
      <c r="EL291" s="53"/>
      <c r="EM291" s="53"/>
      <c r="EN291" s="53"/>
      <c r="EO291" s="53"/>
      <c r="EP291" s="53"/>
      <c r="EQ291" s="53"/>
      <c r="ER291" s="53"/>
      <c r="ES291" s="53"/>
      <c r="ET291" s="53"/>
    </row>
    <row r="292" spans="2:198" ht="6.75" customHeight="1">
      <c r="H292" s="51"/>
      <c r="R292" s="51"/>
      <c r="S292" s="51"/>
      <c r="T292" s="51"/>
      <c r="U292" s="51"/>
      <c r="AK292" s="151"/>
      <c r="AL292" s="51"/>
      <c r="AN292" s="2124"/>
      <c r="AO292" s="2124"/>
      <c r="AP292" s="2124"/>
      <c r="AQ292" s="2124"/>
      <c r="AR292" s="2124"/>
      <c r="AS292" s="2124"/>
      <c r="AT292" s="2124"/>
      <c r="AU292" s="2124"/>
      <c r="AV292" s="2121"/>
      <c r="AW292" s="2121"/>
      <c r="AX292" s="2126"/>
      <c r="AY292" s="2126"/>
      <c r="AZ292" s="149"/>
      <c r="BA292" s="149"/>
      <c r="BB292" s="149"/>
      <c r="BD292" s="2121"/>
      <c r="BE292" s="2121"/>
      <c r="BF292" s="2121"/>
      <c r="BG292" s="2121"/>
      <c r="BH292" s="2121"/>
      <c r="BI292" s="2121"/>
      <c r="BJ292" s="2121"/>
      <c r="BK292" s="2121"/>
      <c r="BL292" s="2121"/>
      <c r="BM292" s="2121"/>
      <c r="BN292" s="2121"/>
      <c r="BO292" s="2121"/>
      <c r="BP292" s="2121"/>
      <c r="BQ292" s="2121"/>
      <c r="BR292" s="2121"/>
      <c r="BS292" s="2121"/>
      <c r="BT292" s="2121"/>
      <c r="BU292" s="2121"/>
      <c r="BV292" s="2121"/>
      <c r="BW292" s="2121"/>
      <c r="BX292" s="2121"/>
      <c r="BY292" s="2121"/>
      <c r="BZ292" s="2121"/>
      <c r="CA292" s="2121"/>
      <c r="CB292" s="2121"/>
      <c r="CC292" s="2121"/>
      <c r="CD292" s="2121"/>
      <c r="CE292" s="2121"/>
      <c r="CF292" s="2121"/>
      <c r="CG292" s="2121"/>
      <c r="CH292" s="2121"/>
      <c r="CI292" s="2121"/>
      <c r="CJ292" s="2121"/>
      <c r="CK292" s="2121"/>
      <c r="CL292" s="2121"/>
      <c r="CM292" s="2121"/>
      <c r="CN292" s="2121"/>
      <c r="CO292" s="2121"/>
      <c r="CP292" s="2121"/>
      <c r="CQ292" s="2121"/>
      <c r="CR292" s="2121"/>
      <c r="CS292" s="2121"/>
      <c r="CT292" s="2121"/>
      <c r="CU292" s="2121"/>
      <c r="CV292" s="2121"/>
      <c r="CW292" s="2121"/>
      <c r="CX292" s="2121"/>
      <c r="CY292" s="2121"/>
      <c r="CZ292" s="2121"/>
      <c r="DA292" s="2121"/>
      <c r="DB292" s="2121"/>
      <c r="DC292" s="137"/>
      <c r="DD292" s="137"/>
      <c r="DE292" s="137"/>
      <c r="DF292" s="53"/>
      <c r="DG292" s="53"/>
      <c r="DH292" s="53"/>
      <c r="DI292" s="53"/>
      <c r="DJ292" s="53"/>
      <c r="DK292" s="53"/>
      <c r="DL292" s="53"/>
      <c r="DM292" s="53"/>
      <c r="DN292" s="53"/>
      <c r="DO292" s="53"/>
      <c r="DP292" s="53"/>
      <c r="DQ292" s="53"/>
      <c r="DR292" s="53"/>
      <c r="DS292" s="53"/>
      <c r="DT292" s="53"/>
      <c r="DU292" s="53"/>
      <c r="DV292" s="53"/>
      <c r="DW292" s="53"/>
      <c r="DX292" s="53"/>
      <c r="DY292" s="53"/>
      <c r="DZ292" s="53"/>
      <c r="EA292" s="53"/>
      <c r="EB292" s="53"/>
      <c r="EC292" s="53"/>
      <c r="ED292" s="53"/>
      <c r="EE292" s="53"/>
      <c r="EF292" s="53"/>
      <c r="EG292" s="53"/>
      <c r="EH292" s="53"/>
      <c r="EI292" s="53"/>
      <c r="EJ292" s="53"/>
      <c r="EK292" s="53"/>
      <c r="EL292" s="53"/>
      <c r="EM292" s="53"/>
      <c r="EN292" s="53"/>
      <c r="EO292" s="53"/>
      <c r="EP292" s="53"/>
      <c r="EQ292" s="53"/>
      <c r="ER292" s="53"/>
      <c r="ES292" s="53"/>
      <c r="ET292" s="53"/>
    </row>
    <row r="293" spans="2:198" ht="6.75" customHeight="1">
      <c r="H293" s="51"/>
      <c r="R293" s="51"/>
      <c r="S293" s="51"/>
      <c r="T293" s="51"/>
      <c r="U293" s="51"/>
      <c r="AG293" s="51"/>
      <c r="AH293" s="51"/>
      <c r="AI293" s="51"/>
      <c r="AJ293" s="160"/>
      <c r="AN293" s="138"/>
      <c r="AO293" s="138"/>
      <c r="AP293" s="138"/>
      <c r="AQ293" s="138"/>
      <c r="AR293" s="138"/>
      <c r="AS293" s="138"/>
      <c r="AT293" s="138"/>
      <c r="AU293" s="138"/>
      <c r="BA293" s="51"/>
      <c r="BB293" s="51"/>
      <c r="BD293" s="2121" t="s">
        <v>
305</v>
      </c>
      <c r="BE293" s="2121"/>
      <c r="BF293" s="2121"/>
      <c r="BG293" s="2121"/>
      <c r="BH293" s="2121"/>
      <c r="BI293" s="2121"/>
      <c r="BJ293" s="2121"/>
      <c r="BK293" s="2121"/>
      <c r="BL293" s="2121"/>
      <c r="BM293" s="2121"/>
      <c r="BN293" s="2121"/>
      <c r="BO293" s="2121"/>
      <c r="BP293" s="2121"/>
      <c r="BQ293" s="2121"/>
      <c r="BR293" s="2121"/>
      <c r="BS293" s="2121"/>
      <c r="BT293" s="2121"/>
      <c r="BU293" s="2121"/>
      <c r="BV293" s="2121"/>
      <c r="BW293" s="2121"/>
      <c r="BX293" s="2121"/>
      <c r="BY293" s="2121"/>
      <c r="BZ293" s="2121"/>
      <c r="CA293" s="2121"/>
      <c r="CB293" s="2121"/>
      <c r="CC293" s="2121"/>
      <c r="CD293" s="2121"/>
      <c r="CE293" s="2121"/>
      <c r="CF293" s="2121"/>
      <c r="CG293" s="2121"/>
      <c r="CH293" s="2121"/>
      <c r="CI293" s="2121"/>
      <c r="CJ293" s="2121"/>
      <c r="CK293" s="2121"/>
      <c r="CL293" s="2121"/>
      <c r="CM293" s="2121"/>
      <c r="CN293" s="2121"/>
      <c r="CO293" s="2121"/>
      <c r="CP293" s="2121"/>
      <c r="CQ293" s="2121"/>
      <c r="CR293" s="2121"/>
      <c r="CS293" s="2121"/>
      <c r="CT293" s="2121"/>
      <c r="CU293" s="2121"/>
      <c r="CV293" s="2121"/>
      <c r="CW293" s="2121"/>
      <c r="CX293" s="2121"/>
      <c r="CY293" s="2121"/>
      <c r="CZ293" s="2121"/>
      <c r="DA293" s="2121"/>
      <c r="DB293" s="2121"/>
      <c r="DC293" s="137"/>
      <c r="DD293" s="137"/>
      <c r="DE293" s="137"/>
      <c r="DF293" s="53"/>
      <c r="DG293" s="53"/>
      <c r="DH293" s="53"/>
      <c r="DI293" s="53"/>
      <c r="DJ293" s="53"/>
      <c r="DK293" s="53"/>
      <c r="DL293" s="53"/>
      <c r="DM293" s="53"/>
      <c r="DN293" s="53"/>
      <c r="DO293" s="53"/>
      <c r="DP293" s="53"/>
      <c r="DQ293" s="53"/>
      <c r="DR293" s="53"/>
      <c r="DS293" s="53"/>
      <c r="DT293" s="53"/>
      <c r="DU293" s="53"/>
      <c r="DV293" s="53"/>
      <c r="DW293" s="53"/>
      <c r="DX293" s="53"/>
      <c r="DY293" s="53"/>
      <c r="DZ293" s="53"/>
      <c r="EA293" s="53"/>
      <c r="EB293" s="53"/>
      <c r="EC293" s="53"/>
      <c r="ED293" s="53"/>
      <c r="EE293" s="53"/>
      <c r="EF293" s="53"/>
      <c r="EG293" s="53"/>
      <c r="EH293" s="53"/>
      <c r="EI293" s="53"/>
      <c r="EJ293" s="53"/>
      <c r="EK293" s="53"/>
      <c r="EL293" s="53"/>
      <c r="EM293" s="53"/>
      <c r="EN293" s="53"/>
      <c r="EO293" s="53"/>
      <c r="EP293" s="53"/>
      <c r="EQ293" s="53"/>
      <c r="ER293" s="53"/>
      <c r="ES293" s="53"/>
      <c r="ET293" s="53"/>
    </row>
    <row r="294" spans="2:198" ht="6.75" customHeight="1">
      <c r="H294" s="51"/>
      <c r="R294" s="51"/>
      <c r="S294" s="51"/>
      <c r="T294" s="51"/>
      <c r="U294" s="51"/>
      <c r="AG294" s="51"/>
      <c r="AH294" s="51"/>
      <c r="AI294" s="51"/>
      <c r="AJ294" s="160"/>
      <c r="AN294" s="137"/>
      <c r="AO294" s="137"/>
      <c r="AP294" s="137"/>
      <c r="AQ294" s="137"/>
      <c r="AR294" s="137"/>
      <c r="AS294" s="137"/>
      <c r="AT294" s="137"/>
      <c r="AU294" s="137"/>
      <c r="AV294" s="137"/>
      <c r="AW294" s="137"/>
      <c r="AX294" s="137"/>
      <c r="AY294" s="137"/>
      <c r="AZ294" s="137"/>
      <c r="BA294" s="138"/>
      <c r="BB294" s="138"/>
      <c r="BC294" s="137"/>
      <c r="BD294" s="2121"/>
      <c r="BE294" s="2121"/>
      <c r="BF294" s="2121"/>
      <c r="BG294" s="2121"/>
      <c r="BH294" s="2121"/>
      <c r="BI294" s="2121"/>
      <c r="BJ294" s="2121"/>
      <c r="BK294" s="2121"/>
      <c r="BL294" s="2121"/>
      <c r="BM294" s="2121"/>
      <c r="BN294" s="2121"/>
      <c r="BO294" s="2121"/>
      <c r="BP294" s="2121"/>
      <c r="BQ294" s="2121"/>
      <c r="BR294" s="2121"/>
      <c r="BS294" s="2121"/>
      <c r="BT294" s="2121"/>
      <c r="BU294" s="2121"/>
      <c r="BV294" s="2121"/>
      <c r="BW294" s="2121"/>
      <c r="BX294" s="2121"/>
      <c r="BY294" s="2121"/>
      <c r="BZ294" s="2121"/>
      <c r="CA294" s="2121"/>
      <c r="CB294" s="2121"/>
      <c r="CC294" s="2121"/>
      <c r="CD294" s="2121"/>
      <c r="CE294" s="2121"/>
      <c r="CF294" s="2121"/>
      <c r="CG294" s="2121"/>
      <c r="CH294" s="2121"/>
      <c r="CI294" s="2121"/>
      <c r="CJ294" s="2121"/>
      <c r="CK294" s="2121"/>
      <c r="CL294" s="2121"/>
      <c r="CM294" s="2121"/>
      <c r="CN294" s="2121"/>
      <c r="CO294" s="2121"/>
      <c r="CP294" s="2121"/>
      <c r="CQ294" s="2121"/>
      <c r="CR294" s="2121"/>
      <c r="CS294" s="2121"/>
      <c r="CT294" s="2121"/>
      <c r="CU294" s="2121"/>
      <c r="CV294" s="2121"/>
      <c r="CW294" s="2121"/>
      <c r="CX294" s="2121"/>
      <c r="CY294" s="2121"/>
      <c r="CZ294" s="2121"/>
      <c r="DA294" s="2121"/>
      <c r="DB294" s="2121"/>
      <c r="DC294" s="137"/>
      <c r="DD294" s="137"/>
      <c r="DE294" s="137"/>
      <c r="DF294" s="53"/>
      <c r="DG294" s="53"/>
      <c r="DH294" s="53"/>
      <c r="DI294" s="53"/>
      <c r="DJ294" s="53"/>
      <c r="DK294" s="53"/>
      <c r="DL294" s="53"/>
      <c r="DM294" s="53"/>
      <c r="DN294" s="53"/>
      <c r="DO294" s="53"/>
      <c r="DP294" s="53"/>
      <c r="DQ294" s="53"/>
      <c r="DR294" s="53"/>
      <c r="DS294" s="53"/>
      <c r="DT294" s="53"/>
      <c r="DU294" s="53"/>
      <c r="DV294" s="53"/>
      <c r="DW294" s="53"/>
      <c r="DX294" s="53"/>
      <c r="DY294" s="53"/>
      <c r="DZ294" s="53"/>
      <c r="EA294" s="53"/>
      <c r="EB294" s="53"/>
      <c r="EC294" s="53"/>
      <c r="ED294" s="53"/>
      <c r="EE294" s="53"/>
      <c r="EF294" s="53"/>
      <c r="EG294" s="53"/>
      <c r="EH294" s="53"/>
      <c r="EI294" s="53"/>
      <c r="EJ294" s="53"/>
      <c r="EK294" s="53"/>
      <c r="EL294" s="53"/>
      <c r="EM294" s="53"/>
      <c r="EN294" s="53"/>
      <c r="EO294" s="53"/>
      <c r="EP294" s="53"/>
      <c r="EQ294" s="53"/>
      <c r="ER294" s="53"/>
      <c r="ES294" s="53"/>
      <c r="ET294" s="53"/>
    </row>
    <row r="295" spans="2:198" ht="6.75" customHeight="1">
      <c r="H295" s="51"/>
      <c r="R295" s="51"/>
      <c r="S295" s="51"/>
      <c r="T295" s="51"/>
      <c r="U295" s="51"/>
      <c r="AG295" s="51"/>
      <c r="AH295" s="51"/>
      <c r="AI295" s="51"/>
      <c r="AJ295" s="160"/>
      <c r="AN295" s="137"/>
      <c r="AO295" s="137"/>
      <c r="AP295" s="137"/>
      <c r="AQ295" s="137"/>
      <c r="AR295" s="137"/>
      <c r="AS295" s="137"/>
      <c r="AT295" s="137"/>
      <c r="AU295" s="137"/>
      <c r="AV295" s="137"/>
      <c r="AW295" s="137"/>
      <c r="AX295" s="137"/>
      <c r="AY295" s="137"/>
      <c r="AZ295" s="137"/>
      <c r="BA295" s="138"/>
      <c r="BB295" s="138"/>
      <c r="BC295" s="137"/>
      <c r="BD295" s="137"/>
      <c r="BE295" s="137"/>
      <c r="BF295" s="137"/>
      <c r="BG295" s="137"/>
      <c r="BH295" s="137"/>
      <c r="BI295" s="137"/>
      <c r="BJ295" s="137"/>
      <c r="BK295" s="137"/>
      <c r="BL295" s="137"/>
      <c r="BM295" s="137"/>
      <c r="BN295" s="137"/>
      <c r="BO295" s="137"/>
      <c r="BP295" s="137"/>
      <c r="BQ295" s="137"/>
      <c r="BR295" s="137"/>
      <c r="BS295" s="137"/>
      <c r="BT295" s="137"/>
      <c r="BU295" s="137"/>
      <c r="BV295" s="137"/>
      <c r="BW295" s="137"/>
      <c r="BX295" s="137"/>
      <c r="BY295" s="137"/>
      <c r="BZ295" s="137"/>
      <c r="CA295" s="137"/>
      <c r="CB295" s="137"/>
      <c r="CC295" s="137"/>
      <c r="CD295" s="137"/>
      <c r="CE295" s="137"/>
      <c r="CF295" s="137"/>
      <c r="CG295" s="137"/>
      <c r="CH295" s="137"/>
      <c r="CI295" s="137"/>
      <c r="CJ295" s="137"/>
      <c r="CK295" s="137"/>
      <c r="CL295" s="137"/>
      <c r="CM295" s="137"/>
      <c r="CN295" s="137"/>
      <c r="CO295" s="137"/>
      <c r="CP295" s="137"/>
      <c r="CQ295" s="137"/>
      <c r="CR295" s="137"/>
      <c r="CS295" s="137"/>
      <c r="CT295" s="137"/>
      <c r="CU295" s="137"/>
      <c r="CV295" s="137"/>
      <c r="CW295" s="137"/>
      <c r="CX295" s="137"/>
      <c r="CY295" s="137"/>
      <c r="CZ295" s="137"/>
      <c r="DA295" s="137"/>
      <c r="DB295" s="137"/>
      <c r="DC295" s="137"/>
      <c r="DD295" s="137"/>
      <c r="DE295" s="137"/>
      <c r="DF295" s="53"/>
      <c r="DG295" s="53"/>
      <c r="DH295" s="53"/>
      <c r="DI295" s="53"/>
      <c r="DJ295" s="53"/>
      <c r="DK295" s="53"/>
      <c r="DL295" s="53"/>
      <c r="DM295" s="53"/>
      <c r="DN295" s="53"/>
      <c r="DO295" s="53"/>
      <c r="DP295" s="53"/>
      <c r="DQ295" s="53"/>
      <c r="DR295" s="53"/>
      <c r="DS295" s="53"/>
      <c r="DT295" s="53"/>
      <c r="DU295" s="53"/>
      <c r="DV295" s="53"/>
      <c r="DW295" s="53"/>
      <c r="DX295" s="53"/>
      <c r="DY295" s="53"/>
      <c r="DZ295" s="53"/>
      <c r="EA295" s="53"/>
      <c r="EB295" s="53"/>
      <c r="EC295" s="53"/>
      <c r="ED295" s="53"/>
      <c r="EE295" s="53"/>
      <c r="EF295" s="53"/>
      <c r="EG295" s="53"/>
      <c r="EH295" s="53"/>
      <c r="EI295" s="53"/>
      <c r="EJ295" s="53"/>
      <c r="EK295" s="53"/>
      <c r="EL295" s="53"/>
      <c r="EM295" s="53"/>
      <c r="EN295" s="53"/>
      <c r="EO295" s="53"/>
      <c r="EP295" s="53"/>
      <c r="EQ295" s="53"/>
      <c r="ER295" s="53"/>
      <c r="ES295" s="53"/>
      <c r="ET295" s="53"/>
    </row>
    <row r="296" spans="2:198" ht="6.75" customHeight="1">
      <c r="H296" s="51"/>
      <c r="R296" s="51"/>
      <c r="S296" s="51"/>
      <c r="T296" s="51"/>
      <c r="U296" s="51"/>
      <c r="AG296" s="51"/>
      <c r="AH296" s="51"/>
      <c r="AI296" s="51"/>
      <c r="AJ296" s="160"/>
      <c r="AK296" s="146"/>
      <c r="AL296" s="146"/>
      <c r="AN296" s="2124" t="s">
        <v>
304</v>
      </c>
      <c r="AO296" s="2124"/>
      <c r="AP296" s="2124"/>
      <c r="AQ296" s="2124"/>
      <c r="AR296" s="2124"/>
      <c r="AS296" s="2124"/>
      <c r="AT296" s="2124"/>
      <c r="AU296" s="2124"/>
      <c r="AV296" s="2121"/>
      <c r="AW296" s="2121"/>
      <c r="AX296" s="137"/>
      <c r="AY296" s="146"/>
      <c r="AZ296" s="146"/>
      <c r="BA296" s="146"/>
      <c r="BB296" s="146"/>
      <c r="BD296" s="2121" t="s">
        <v>
303</v>
      </c>
      <c r="BE296" s="2121"/>
      <c r="BF296" s="2121"/>
      <c r="BG296" s="2121"/>
      <c r="BH296" s="2121"/>
      <c r="BI296" s="2121"/>
      <c r="BJ296" s="2121"/>
      <c r="BK296" s="2121"/>
      <c r="BL296" s="2121"/>
      <c r="BM296" s="2121"/>
      <c r="BN296" s="2121"/>
      <c r="BO296" s="2121"/>
      <c r="BP296" s="2121"/>
      <c r="BQ296" s="2121"/>
      <c r="BR296" s="2121"/>
      <c r="BS296" s="2121"/>
      <c r="BT296" s="2121"/>
      <c r="BU296" s="2121"/>
      <c r="BV296" s="2121"/>
      <c r="BW296" s="2121"/>
      <c r="BX296" s="2121"/>
      <c r="BY296" s="2121"/>
      <c r="BZ296" s="2121"/>
      <c r="CA296" s="2121"/>
      <c r="CB296" s="2121"/>
      <c r="CC296" s="2121"/>
      <c r="CD296" s="2121"/>
      <c r="CE296" s="2121"/>
      <c r="CF296" s="2121"/>
      <c r="CG296" s="2121"/>
      <c r="CH296" s="2121"/>
      <c r="CI296" s="2121"/>
      <c r="CJ296" s="2121"/>
      <c r="CK296" s="2121"/>
      <c r="CL296" s="2121"/>
      <c r="CM296" s="2121"/>
      <c r="CN296" s="2121"/>
      <c r="CO296" s="2121"/>
      <c r="CP296" s="2121"/>
      <c r="CQ296" s="2121"/>
      <c r="CR296" s="2121"/>
      <c r="CS296" s="2121"/>
      <c r="CT296" s="2121"/>
      <c r="CU296" s="2121"/>
      <c r="CV296" s="2121"/>
      <c r="CW296" s="2121"/>
      <c r="CX296" s="2121"/>
      <c r="CY296" s="2121"/>
      <c r="CZ296" s="2121"/>
      <c r="DA296" s="2121"/>
      <c r="DB296" s="2121"/>
      <c r="DC296" s="137"/>
      <c r="DD296" s="137"/>
      <c r="DE296" s="137"/>
      <c r="DF296" s="53"/>
      <c r="DG296" s="53"/>
      <c r="DH296" s="53"/>
      <c r="DI296" s="53"/>
      <c r="DJ296" s="53"/>
      <c r="DK296" s="53"/>
      <c r="DL296" s="53"/>
      <c r="DM296" s="53"/>
      <c r="DN296" s="53"/>
      <c r="DO296" s="53"/>
      <c r="DP296" s="53"/>
      <c r="DQ296" s="53"/>
      <c r="DR296" s="53"/>
      <c r="DS296" s="53"/>
      <c r="DT296" s="53"/>
      <c r="DU296" s="53"/>
      <c r="DV296" s="53"/>
      <c r="DW296" s="53"/>
      <c r="DX296" s="53"/>
      <c r="DY296" s="53"/>
      <c r="DZ296" s="53"/>
      <c r="EA296" s="53"/>
      <c r="EB296" s="53"/>
      <c r="EC296" s="53"/>
      <c r="ED296" s="53"/>
      <c r="EE296" s="53"/>
      <c r="EF296" s="53"/>
      <c r="EG296" s="53"/>
      <c r="EH296" s="53"/>
      <c r="EI296" s="53"/>
      <c r="EJ296" s="53"/>
      <c r="EK296" s="53"/>
      <c r="EL296" s="53"/>
      <c r="EM296" s="53"/>
      <c r="EN296" s="53"/>
      <c r="EO296" s="53"/>
      <c r="EP296" s="53"/>
      <c r="EQ296" s="53"/>
      <c r="ER296" s="53"/>
      <c r="ES296" s="53"/>
      <c r="ET296" s="53"/>
    </row>
    <row r="297" spans="2:198" ht="6.75" customHeight="1">
      <c r="H297" s="51"/>
      <c r="R297" s="51"/>
      <c r="S297" s="51"/>
      <c r="T297" s="51"/>
      <c r="U297" s="51"/>
      <c r="AG297" s="51"/>
      <c r="AH297" s="51"/>
      <c r="AI297" s="51"/>
      <c r="AJ297" s="51"/>
      <c r="AK297" s="149"/>
      <c r="AL297" s="149"/>
      <c r="AN297" s="2124"/>
      <c r="AO297" s="2124"/>
      <c r="AP297" s="2124"/>
      <c r="AQ297" s="2124"/>
      <c r="AR297" s="2124"/>
      <c r="AS297" s="2124"/>
      <c r="AT297" s="2124"/>
      <c r="AU297" s="2124"/>
      <c r="AV297" s="2121"/>
      <c r="AW297" s="2121"/>
      <c r="AX297" s="137"/>
      <c r="BD297" s="2121"/>
      <c r="BE297" s="2121"/>
      <c r="BF297" s="2121"/>
      <c r="BG297" s="2121"/>
      <c r="BH297" s="2121"/>
      <c r="BI297" s="2121"/>
      <c r="BJ297" s="2121"/>
      <c r="BK297" s="2121"/>
      <c r="BL297" s="2121"/>
      <c r="BM297" s="2121"/>
      <c r="BN297" s="2121"/>
      <c r="BO297" s="2121"/>
      <c r="BP297" s="2121"/>
      <c r="BQ297" s="2121"/>
      <c r="BR297" s="2121"/>
      <c r="BS297" s="2121"/>
      <c r="BT297" s="2121"/>
      <c r="BU297" s="2121"/>
      <c r="BV297" s="2121"/>
      <c r="BW297" s="2121"/>
      <c r="BX297" s="2121"/>
      <c r="BY297" s="2121"/>
      <c r="BZ297" s="2121"/>
      <c r="CA297" s="2121"/>
      <c r="CB297" s="2121"/>
      <c r="CC297" s="2121"/>
      <c r="CD297" s="2121"/>
      <c r="CE297" s="2121"/>
      <c r="CF297" s="2121"/>
      <c r="CG297" s="2121"/>
      <c r="CH297" s="2121"/>
      <c r="CI297" s="2121"/>
      <c r="CJ297" s="2121"/>
      <c r="CK297" s="2121"/>
      <c r="CL297" s="2121"/>
      <c r="CM297" s="2121"/>
      <c r="CN297" s="2121"/>
      <c r="CO297" s="2121"/>
      <c r="CP297" s="2121"/>
      <c r="CQ297" s="2121"/>
      <c r="CR297" s="2121"/>
      <c r="CS297" s="2121"/>
      <c r="CT297" s="2121"/>
      <c r="CU297" s="2121"/>
      <c r="CV297" s="2121"/>
      <c r="CW297" s="2121"/>
      <c r="CX297" s="2121"/>
      <c r="CY297" s="2121"/>
      <c r="CZ297" s="2121"/>
      <c r="DA297" s="2121"/>
      <c r="DB297" s="2121"/>
      <c r="DC297" s="137"/>
      <c r="DD297" s="137"/>
      <c r="DE297" s="137"/>
      <c r="DF297" s="53"/>
      <c r="DG297" s="53"/>
      <c r="DH297" s="53"/>
      <c r="DI297" s="53"/>
      <c r="DJ297" s="53"/>
      <c r="DK297" s="53"/>
      <c r="DL297" s="53"/>
      <c r="DM297" s="53"/>
      <c r="DN297" s="53"/>
      <c r="DO297" s="53"/>
      <c r="DP297" s="53"/>
      <c r="DQ297" s="53"/>
      <c r="DR297" s="53"/>
      <c r="DS297" s="53"/>
      <c r="DT297" s="53"/>
      <c r="DU297" s="53"/>
      <c r="DV297" s="53"/>
      <c r="DW297" s="53"/>
      <c r="DX297" s="53"/>
      <c r="DY297" s="53"/>
      <c r="DZ297" s="53"/>
      <c r="EA297" s="53"/>
      <c r="EB297" s="53"/>
      <c r="EC297" s="53"/>
      <c r="ED297" s="53"/>
      <c r="EE297" s="53"/>
      <c r="EF297" s="53"/>
      <c r="EG297" s="53"/>
      <c r="EH297" s="53"/>
      <c r="EI297" s="53"/>
      <c r="EJ297" s="53"/>
      <c r="EK297" s="53"/>
      <c r="EL297" s="53"/>
      <c r="EM297" s="53"/>
      <c r="EN297" s="53"/>
      <c r="EO297" s="53"/>
      <c r="EP297" s="53"/>
      <c r="EQ297" s="53"/>
      <c r="ER297" s="53"/>
      <c r="ES297" s="53"/>
      <c r="ET297" s="53"/>
    </row>
    <row r="298" spans="2:198" ht="6.75" customHeight="1">
      <c r="H298" s="51"/>
      <c r="R298" s="51"/>
      <c r="S298" s="51"/>
      <c r="T298" s="51"/>
      <c r="U298" s="51"/>
      <c r="BA298" s="51"/>
      <c r="BB298" s="51"/>
      <c r="DF298" s="53"/>
      <c r="DG298" s="53"/>
      <c r="DH298" s="53"/>
      <c r="DI298" s="53"/>
      <c r="DJ298" s="53"/>
      <c r="DK298" s="53"/>
      <c r="DL298" s="53"/>
      <c r="DM298" s="53"/>
      <c r="DN298" s="53"/>
      <c r="DO298" s="53"/>
      <c r="DP298" s="53"/>
      <c r="DQ298" s="53"/>
      <c r="DR298" s="53"/>
      <c r="DS298" s="53"/>
      <c r="DT298" s="53"/>
      <c r="DU298" s="53"/>
      <c r="DV298" s="53"/>
      <c r="DW298" s="53"/>
      <c r="DX298" s="53"/>
      <c r="DY298" s="53"/>
      <c r="DZ298" s="53"/>
      <c r="EA298" s="53"/>
      <c r="EB298" s="53"/>
      <c r="EC298" s="53"/>
      <c r="ED298" s="53"/>
      <c r="EE298" s="53"/>
      <c r="EF298" s="53"/>
      <c r="EG298" s="53"/>
      <c r="EH298" s="53"/>
      <c r="EI298" s="53"/>
      <c r="EJ298" s="53"/>
      <c r="EK298" s="53"/>
      <c r="EL298" s="53"/>
      <c r="EM298" s="53"/>
      <c r="EN298" s="53"/>
      <c r="EO298" s="53"/>
      <c r="EP298" s="53"/>
      <c r="EQ298" s="53"/>
      <c r="ER298" s="53"/>
      <c r="ES298" s="53"/>
      <c r="ET298" s="53"/>
    </row>
    <row r="299" spans="2:198" ht="6.75" customHeight="1">
      <c r="H299" s="51"/>
      <c r="R299" s="51"/>
      <c r="S299" s="51"/>
      <c r="T299" s="51"/>
      <c r="U299" s="51"/>
      <c r="AL299" s="2125" t="s">
        <v>
302</v>
      </c>
      <c r="AM299" s="2125"/>
      <c r="AN299" s="2125"/>
      <c r="AO299" s="2125"/>
      <c r="AP299" s="2125"/>
      <c r="AQ299" s="2125"/>
      <c r="AR299" s="2125"/>
      <c r="AS299" s="2125"/>
      <c r="AT299" s="2125"/>
      <c r="AU299" s="2125"/>
      <c r="AV299" s="2125"/>
      <c r="BA299" s="51"/>
      <c r="BB299" s="51"/>
      <c r="DF299" s="53"/>
      <c r="DG299" s="53"/>
      <c r="DH299" s="53"/>
      <c r="DI299" s="53"/>
      <c r="DJ299" s="53"/>
      <c r="DK299" s="53"/>
      <c r="DL299" s="53"/>
      <c r="DM299" s="53"/>
      <c r="DN299" s="53"/>
      <c r="DO299" s="53"/>
      <c r="DP299" s="53"/>
      <c r="DQ299" s="53"/>
      <c r="DR299" s="53"/>
      <c r="DS299" s="53"/>
      <c r="DT299" s="53"/>
      <c r="DU299" s="53"/>
      <c r="DV299" s="53"/>
      <c r="DW299" s="53"/>
      <c r="DX299" s="53"/>
      <c r="DY299" s="53"/>
      <c r="DZ299" s="53"/>
      <c r="EA299" s="53"/>
      <c r="EB299" s="53"/>
      <c r="EC299" s="53"/>
      <c r="ED299" s="53"/>
      <c r="EE299" s="53"/>
      <c r="EF299" s="53"/>
      <c r="EG299" s="53"/>
      <c r="EH299" s="53"/>
      <c r="EI299" s="53"/>
      <c r="EJ299" s="53"/>
      <c r="EK299" s="53"/>
      <c r="EL299" s="53"/>
      <c r="EM299" s="53"/>
      <c r="EN299" s="53"/>
      <c r="EO299" s="53"/>
      <c r="EP299" s="53"/>
      <c r="EQ299" s="53"/>
      <c r="ER299" s="53"/>
      <c r="ES299" s="53"/>
      <c r="ET299" s="53"/>
    </row>
    <row r="300" spans="2:198" ht="6.75" customHeight="1">
      <c r="H300" s="51"/>
      <c r="T300" s="51"/>
      <c r="AL300" s="2125"/>
      <c r="AM300" s="2125"/>
      <c r="AN300" s="2125"/>
      <c r="AO300" s="2125"/>
      <c r="AP300" s="2125"/>
      <c r="AQ300" s="2125"/>
      <c r="AR300" s="2125"/>
      <c r="AS300" s="2125"/>
      <c r="AT300" s="2125"/>
      <c r="AU300" s="2125"/>
      <c r="AV300" s="2125"/>
      <c r="BA300" s="51"/>
      <c r="BB300" s="51"/>
      <c r="DF300" s="53"/>
      <c r="DG300" s="53"/>
      <c r="DH300" s="53"/>
      <c r="DI300" s="53"/>
      <c r="DJ300" s="53"/>
      <c r="DK300" s="53"/>
      <c r="DL300" s="53"/>
      <c r="DM300" s="53"/>
      <c r="DN300" s="53"/>
      <c r="DO300" s="53"/>
      <c r="DP300" s="53"/>
      <c r="DQ300" s="53"/>
      <c r="DR300" s="53"/>
      <c r="DS300" s="53"/>
      <c r="DT300" s="53"/>
      <c r="DU300" s="53"/>
      <c r="DV300" s="53"/>
      <c r="DW300" s="53"/>
      <c r="DX300" s="53"/>
      <c r="DY300" s="53"/>
      <c r="DZ300" s="53"/>
      <c r="EA300" s="53"/>
      <c r="EB300" s="53"/>
      <c r="EC300" s="53"/>
      <c r="ED300" s="53"/>
      <c r="EE300" s="53"/>
      <c r="EF300" s="53"/>
      <c r="EG300" s="53"/>
      <c r="EH300" s="53"/>
      <c r="EI300" s="53"/>
      <c r="EJ300" s="53"/>
      <c r="EK300" s="53"/>
      <c r="EL300" s="53"/>
      <c r="EM300" s="53"/>
      <c r="EN300" s="53"/>
      <c r="EO300" s="53"/>
      <c r="EP300" s="53"/>
      <c r="EQ300" s="53"/>
      <c r="ER300" s="53"/>
      <c r="ES300" s="53"/>
      <c r="ET300" s="53"/>
    </row>
    <row r="301" spans="2:198" ht="6.75" customHeight="1">
      <c r="B301" s="137"/>
      <c r="C301" s="137"/>
      <c r="D301" s="137"/>
      <c r="E301" s="137"/>
      <c r="F301" s="137"/>
      <c r="G301" s="137"/>
      <c r="H301" s="138"/>
      <c r="I301" s="138"/>
      <c r="J301" s="138"/>
      <c r="K301" s="138"/>
      <c r="L301" s="138"/>
      <c r="M301" s="138"/>
      <c r="N301" s="138"/>
      <c r="O301" s="138"/>
      <c r="P301" s="138"/>
      <c r="Q301" s="138"/>
      <c r="R301" s="138"/>
      <c r="S301" s="138"/>
      <c r="T301" s="138"/>
      <c r="U301" s="138"/>
      <c r="V301" s="138"/>
      <c r="W301" s="2121" t="s">
        <v>
301</v>
      </c>
      <c r="X301" s="2121"/>
      <c r="Y301" s="2121"/>
      <c r="Z301" s="2121"/>
      <c r="AA301" s="2121"/>
      <c r="AB301" s="2121"/>
      <c r="AC301" s="2121"/>
      <c r="AD301" s="2121"/>
      <c r="AE301" s="2121"/>
      <c r="AF301" s="2121"/>
      <c r="AG301" s="55"/>
      <c r="AH301" s="55"/>
      <c r="AI301" s="55"/>
      <c r="AJ301" s="55"/>
      <c r="AK301" s="55"/>
      <c r="AL301" s="55"/>
      <c r="AN301" s="2124" t="s">
        <v>
248</v>
      </c>
      <c r="AO301" s="2124"/>
      <c r="AP301" s="2124"/>
      <c r="AQ301" s="2124"/>
      <c r="AR301" s="2124"/>
      <c r="AS301" s="2124"/>
      <c r="AT301" s="2124"/>
      <c r="AU301" s="2121"/>
      <c r="AV301" s="2121"/>
      <c r="AW301" s="146"/>
      <c r="AX301" s="146"/>
      <c r="AY301" s="146"/>
      <c r="AZ301" s="146"/>
      <c r="BA301" s="146"/>
      <c r="BB301" s="146"/>
      <c r="BD301" s="2121" t="s">
        <v>
300</v>
      </c>
      <c r="BE301" s="2121"/>
      <c r="BF301" s="2121"/>
      <c r="BG301" s="2121"/>
      <c r="BH301" s="2121"/>
      <c r="BI301" s="2121"/>
      <c r="BJ301" s="2121"/>
      <c r="BK301" s="2121"/>
      <c r="BL301" s="2121"/>
      <c r="BM301" s="2121"/>
      <c r="BN301" s="2121"/>
      <c r="BO301" s="2121"/>
      <c r="BP301" s="2121"/>
      <c r="BQ301" s="2121"/>
      <c r="BR301" s="2121"/>
      <c r="BS301" s="2121"/>
      <c r="BT301" s="2121"/>
      <c r="BU301" s="2121"/>
      <c r="BV301" s="2121"/>
      <c r="BW301" s="2121"/>
      <c r="BX301" s="2121"/>
      <c r="BY301" s="2121"/>
      <c r="BZ301" s="2121"/>
      <c r="CA301" s="2121"/>
      <c r="CB301" s="2121"/>
      <c r="CC301" s="2121"/>
      <c r="CD301" s="2121"/>
      <c r="CE301" s="2121"/>
      <c r="CF301" s="2121"/>
      <c r="CG301" s="2121"/>
      <c r="CH301" s="2121"/>
      <c r="CI301" s="2121"/>
      <c r="CJ301" s="2121"/>
      <c r="CK301" s="2121"/>
      <c r="CL301" s="2121"/>
      <c r="CM301" s="2121"/>
      <c r="CN301" s="2121"/>
      <c r="CO301" s="2121"/>
      <c r="CP301" s="2121"/>
      <c r="CQ301" s="2121"/>
      <c r="CR301" s="2121"/>
      <c r="CS301" s="2121"/>
      <c r="CT301" s="2121"/>
      <c r="CU301" s="2121"/>
      <c r="CV301" s="2121"/>
      <c r="CW301" s="2121"/>
      <c r="CX301" s="2121"/>
      <c r="CY301" s="2121"/>
      <c r="CZ301" s="2121"/>
      <c r="DA301" s="2121"/>
      <c r="DB301" s="2121"/>
      <c r="DC301" s="137"/>
      <c r="DD301" s="137"/>
      <c r="DE301" s="137"/>
      <c r="DF301" s="53"/>
      <c r="DG301" s="53"/>
      <c r="DH301" s="53"/>
      <c r="DI301" s="53"/>
      <c r="DJ301" s="53"/>
      <c r="DK301" s="53"/>
      <c r="DL301" s="53"/>
      <c r="DM301" s="53"/>
      <c r="DN301" s="53"/>
      <c r="DO301" s="53"/>
      <c r="DP301" s="53"/>
      <c r="DQ301" s="53"/>
      <c r="DR301" s="53"/>
      <c r="DS301" s="53"/>
      <c r="DT301" s="53"/>
      <c r="DU301" s="53"/>
      <c r="DV301" s="53"/>
      <c r="DW301" s="53"/>
      <c r="DX301" s="53"/>
      <c r="DY301" s="53"/>
      <c r="DZ301" s="53"/>
      <c r="EA301" s="53"/>
      <c r="EB301" s="53"/>
      <c r="EC301" s="53"/>
      <c r="ED301" s="53"/>
      <c r="EE301" s="53"/>
      <c r="EF301" s="53"/>
      <c r="EG301" s="53"/>
      <c r="EH301" s="53"/>
      <c r="EI301" s="53"/>
      <c r="EJ301" s="53"/>
      <c r="EK301" s="53"/>
      <c r="EL301" s="53"/>
      <c r="EM301" s="53"/>
      <c r="EN301" s="53"/>
      <c r="EO301" s="53"/>
      <c r="EP301" s="53"/>
      <c r="EQ301" s="53"/>
      <c r="ER301" s="53"/>
      <c r="ES301" s="53"/>
      <c r="ET301" s="53"/>
      <c r="EU301" s="53"/>
      <c r="EV301" s="53"/>
      <c r="EW301" s="53"/>
      <c r="EX301" s="53"/>
      <c r="EY301" s="53"/>
      <c r="EZ301" s="53"/>
      <c r="FA301" s="53"/>
      <c r="FB301" s="53"/>
      <c r="FC301" s="53"/>
      <c r="FD301" s="53"/>
      <c r="FE301" s="53"/>
      <c r="FF301" s="53"/>
      <c r="FG301" s="53"/>
      <c r="FH301" s="53"/>
      <c r="FI301" s="53"/>
      <c r="FJ301" s="53"/>
      <c r="FK301" s="53"/>
      <c r="FL301" s="53"/>
      <c r="FM301" s="53"/>
      <c r="FN301" s="53"/>
      <c r="FO301" s="53"/>
      <c r="FP301" s="53"/>
      <c r="FQ301" s="53"/>
      <c r="FR301" s="53"/>
      <c r="FS301" s="53"/>
      <c r="FT301" s="53"/>
      <c r="FU301" s="53"/>
      <c r="FV301" s="53"/>
      <c r="FW301" s="53"/>
      <c r="FX301" s="53"/>
      <c r="FY301" s="53"/>
      <c r="FZ301" s="53"/>
      <c r="GA301" s="53"/>
      <c r="GB301" s="53"/>
      <c r="GC301" s="53"/>
      <c r="GD301" s="53"/>
      <c r="GE301" s="53"/>
      <c r="GF301" s="53"/>
      <c r="GG301" s="53"/>
      <c r="GH301" s="53"/>
      <c r="GI301" s="53"/>
      <c r="GJ301" s="53"/>
      <c r="GK301" s="53"/>
      <c r="GL301" s="53"/>
      <c r="GM301" s="53"/>
      <c r="GN301" s="53"/>
      <c r="GO301" s="53"/>
      <c r="GP301" s="53"/>
    </row>
    <row r="302" spans="2:198" ht="6.75" customHeight="1">
      <c r="B302" s="137"/>
      <c r="C302" s="137"/>
      <c r="D302" s="137"/>
      <c r="E302" s="137"/>
      <c r="F302" s="137"/>
      <c r="G302" s="137"/>
      <c r="H302" s="137"/>
      <c r="W302" s="2121"/>
      <c r="X302" s="2121"/>
      <c r="Y302" s="2121"/>
      <c r="Z302" s="2121"/>
      <c r="AA302" s="2121"/>
      <c r="AB302" s="2121"/>
      <c r="AC302" s="2121"/>
      <c r="AD302" s="2121"/>
      <c r="AE302" s="2121"/>
      <c r="AF302" s="2121"/>
      <c r="AN302" s="2124"/>
      <c r="AO302" s="2124"/>
      <c r="AP302" s="2124"/>
      <c r="AQ302" s="2124"/>
      <c r="AR302" s="2124"/>
      <c r="AS302" s="2124"/>
      <c r="AT302" s="2124"/>
      <c r="AU302" s="2121"/>
      <c r="AV302" s="2121"/>
      <c r="BD302" s="2121"/>
      <c r="BE302" s="2121"/>
      <c r="BF302" s="2121"/>
      <c r="BG302" s="2121"/>
      <c r="BH302" s="2121"/>
      <c r="BI302" s="2121"/>
      <c r="BJ302" s="2121"/>
      <c r="BK302" s="2121"/>
      <c r="BL302" s="2121"/>
      <c r="BM302" s="2121"/>
      <c r="BN302" s="2121"/>
      <c r="BO302" s="2121"/>
      <c r="BP302" s="2121"/>
      <c r="BQ302" s="2121"/>
      <c r="BR302" s="2121"/>
      <c r="BS302" s="2121"/>
      <c r="BT302" s="2121"/>
      <c r="BU302" s="2121"/>
      <c r="BV302" s="2121"/>
      <c r="BW302" s="2121"/>
      <c r="BX302" s="2121"/>
      <c r="BY302" s="2121"/>
      <c r="BZ302" s="2121"/>
      <c r="CA302" s="2121"/>
      <c r="CB302" s="2121"/>
      <c r="CC302" s="2121"/>
      <c r="CD302" s="2121"/>
      <c r="CE302" s="2121"/>
      <c r="CF302" s="2121"/>
      <c r="CG302" s="2121"/>
      <c r="CH302" s="2121"/>
      <c r="CI302" s="2121"/>
      <c r="CJ302" s="2121"/>
      <c r="CK302" s="2121"/>
      <c r="CL302" s="2121"/>
      <c r="CM302" s="2121"/>
      <c r="CN302" s="2121"/>
      <c r="CO302" s="2121"/>
      <c r="CP302" s="2121"/>
      <c r="CQ302" s="2121"/>
      <c r="CR302" s="2121"/>
      <c r="CS302" s="2121"/>
      <c r="CT302" s="2121"/>
      <c r="CU302" s="2121"/>
      <c r="CV302" s="2121"/>
      <c r="CW302" s="2121"/>
      <c r="CX302" s="2121"/>
      <c r="CY302" s="2121"/>
      <c r="CZ302" s="2121"/>
      <c r="DA302" s="2121"/>
      <c r="DB302" s="2121"/>
      <c r="DC302" s="137"/>
      <c r="DD302" s="137"/>
      <c r="DE302" s="137"/>
      <c r="DF302" s="53"/>
      <c r="DG302" s="53"/>
      <c r="DH302" s="53"/>
      <c r="DI302" s="53"/>
      <c r="DJ302" s="53"/>
      <c r="DK302" s="53"/>
      <c r="DL302" s="53"/>
      <c r="DM302" s="53"/>
      <c r="DN302" s="53"/>
      <c r="DO302" s="53"/>
      <c r="DP302" s="53"/>
      <c r="DQ302" s="53"/>
      <c r="DR302" s="53"/>
      <c r="DS302" s="53"/>
      <c r="DT302" s="53"/>
      <c r="DU302" s="53"/>
      <c r="DV302" s="53"/>
      <c r="DW302" s="53"/>
      <c r="DX302" s="53"/>
      <c r="DY302" s="53"/>
      <c r="DZ302" s="53"/>
      <c r="EA302" s="53"/>
      <c r="EB302" s="53"/>
      <c r="EC302" s="53"/>
      <c r="ED302" s="53"/>
      <c r="EE302" s="53"/>
      <c r="EF302" s="53"/>
      <c r="EG302" s="53"/>
      <c r="EH302" s="53"/>
      <c r="EI302" s="53"/>
      <c r="EJ302" s="53"/>
      <c r="EK302" s="53"/>
      <c r="EL302" s="53"/>
      <c r="EM302" s="53"/>
      <c r="EN302" s="53"/>
      <c r="EO302" s="53"/>
      <c r="EP302" s="53"/>
      <c r="EQ302" s="53"/>
      <c r="ER302" s="53"/>
      <c r="ES302" s="53"/>
      <c r="ET302" s="53"/>
      <c r="EU302" s="53"/>
      <c r="EV302" s="53"/>
      <c r="EW302" s="53"/>
      <c r="EX302" s="53"/>
      <c r="EY302" s="53"/>
      <c r="EZ302" s="53"/>
      <c r="FA302" s="53"/>
      <c r="FB302" s="53"/>
      <c r="FC302" s="53"/>
      <c r="FD302" s="53"/>
      <c r="FE302" s="53"/>
      <c r="FF302" s="53"/>
      <c r="FG302" s="53"/>
      <c r="FH302" s="53"/>
      <c r="FI302" s="53"/>
      <c r="FJ302" s="53"/>
      <c r="FK302" s="53"/>
      <c r="FL302" s="53"/>
      <c r="FM302" s="53"/>
      <c r="FN302" s="53"/>
      <c r="FO302" s="53"/>
      <c r="FP302" s="53"/>
      <c r="FQ302" s="53"/>
      <c r="FR302" s="53"/>
      <c r="FS302" s="53"/>
      <c r="FT302" s="53"/>
      <c r="FU302" s="53"/>
      <c r="FV302" s="53"/>
      <c r="FW302" s="53"/>
      <c r="FX302" s="53"/>
      <c r="FY302" s="53"/>
      <c r="FZ302" s="53"/>
      <c r="GA302" s="53"/>
      <c r="GB302" s="53"/>
      <c r="GC302" s="53"/>
      <c r="GD302" s="53"/>
      <c r="GE302" s="53"/>
      <c r="GF302" s="53"/>
      <c r="GG302" s="53"/>
      <c r="GH302" s="53"/>
      <c r="GI302" s="53"/>
      <c r="GJ302" s="53"/>
      <c r="GK302" s="53"/>
      <c r="GL302" s="53"/>
      <c r="GM302" s="53"/>
      <c r="GN302" s="53"/>
      <c r="GO302" s="53"/>
      <c r="GP302" s="53"/>
    </row>
    <row r="303" spans="2:198" ht="6.75" customHeight="1">
      <c r="G303" s="137"/>
      <c r="H303" s="137"/>
      <c r="I303" s="137"/>
      <c r="J303" s="137"/>
      <c r="K303" s="137"/>
      <c r="L303" s="137"/>
      <c r="M303" s="137"/>
      <c r="N303" s="137"/>
      <c r="O303" s="137"/>
      <c r="P303" s="137"/>
      <c r="Q303" s="137"/>
      <c r="R303" s="137"/>
      <c r="S303" s="137"/>
      <c r="T303" s="137"/>
      <c r="U303" s="137"/>
      <c r="V303" s="137"/>
      <c r="W303" s="137"/>
      <c r="X303" s="137"/>
      <c r="DF303" s="53"/>
      <c r="DG303" s="53"/>
      <c r="DH303" s="53"/>
      <c r="DI303" s="53"/>
      <c r="DJ303" s="53"/>
      <c r="DK303" s="53"/>
      <c r="DL303" s="53"/>
      <c r="DM303" s="53"/>
      <c r="DN303" s="53"/>
      <c r="DO303" s="53"/>
      <c r="DP303" s="53"/>
      <c r="DQ303" s="53"/>
      <c r="DR303" s="53"/>
      <c r="DS303" s="53"/>
      <c r="DT303" s="53"/>
      <c r="DU303" s="53"/>
      <c r="DV303" s="53"/>
      <c r="DW303" s="53"/>
      <c r="DX303" s="53"/>
    </row>
    <row r="304" spans="2:198" ht="6.75" customHeight="1">
      <c r="F304" s="137"/>
      <c r="H304" s="137"/>
      <c r="J304" s="137"/>
      <c r="K304" s="137"/>
      <c r="L304" s="137"/>
      <c r="N304" s="137"/>
      <c r="O304" s="2125" t="s">
        <v>
299</v>
      </c>
      <c r="P304" s="2125"/>
      <c r="Q304" s="2125"/>
      <c r="R304" s="2125"/>
      <c r="S304" s="2125"/>
      <c r="T304" s="2125"/>
      <c r="U304" s="2125"/>
      <c r="V304" s="2125"/>
      <c r="W304" s="2125"/>
      <c r="X304" s="2125"/>
      <c r="Y304" s="2125"/>
      <c r="Z304" s="2125"/>
      <c r="AA304" s="2125"/>
      <c r="AB304" s="2125"/>
      <c r="AC304" s="2125"/>
      <c r="AD304" s="2125"/>
      <c r="AE304" s="2125"/>
      <c r="DF304" s="53"/>
      <c r="DG304" s="53"/>
      <c r="DH304" s="53"/>
      <c r="DI304" s="53"/>
      <c r="DJ304" s="53"/>
      <c r="DK304" s="53"/>
      <c r="DL304" s="53"/>
      <c r="DM304" s="53"/>
      <c r="DN304" s="53"/>
      <c r="DO304" s="53"/>
      <c r="DP304" s="53"/>
      <c r="DQ304" s="53"/>
      <c r="DR304" s="53"/>
      <c r="DS304" s="53"/>
      <c r="DT304" s="53"/>
      <c r="DU304" s="53"/>
      <c r="DV304" s="53"/>
      <c r="DW304" s="53"/>
      <c r="DX304" s="53"/>
    </row>
    <row r="305" spans="2:190" ht="6.75" customHeight="1">
      <c r="I305" s="137"/>
      <c r="J305" s="137"/>
      <c r="K305" s="137"/>
      <c r="L305" s="137"/>
      <c r="M305" s="137"/>
      <c r="N305" s="137"/>
      <c r="O305" s="2125"/>
      <c r="P305" s="2125"/>
      <c r="Q305" s="2125"/>
      <c r="R305" s="2125"/>
      <c r="S305" s="2125"/>
      <c r="T305" s="2125"/>
      <c r="U305" s="2125"/>
      <c r="V305" s="2125"/>
      <c r="W305" s="2125"/>
      <c r="X305" s="2125"/>
      <c r="Y305" s="2125"/>
      <c r="Z305" s="2125"/>
      <c r="AA305" s="2125"/>
      <c r="AB305" s="2125"/>
      <c r="AC305" s="2125"/>
      <c r="AD305" s="2125"/>
      <c r="AE305" s="2125"/>
    </row>
    <row r="306" spans="2:190" ht="6.75" customHeight="1">
      <c r="B306" s="2137" t="s">
        <v>
298</v>
      </c>
      <c r="C306" s="2137"/>
      <c r="D306" s="2137"/>
      <c r="E306" s="2137"/>
      <c r="F306" s="2137"/>
      <c r="G306" s="2137"/>
      <c r="H306" s="137"/>
      <c r="I306" s="137"/>
      <c r="J306" s="2121" t="s">
        <v>
297</v>
      </c>
      <c r="K306" s="2121"/>
      <c r="L306" s="2121"/>
      <c r="M306" s="2121"/>
      <c r="N306" s="2121"/>
      <c r="O306" s="2121"/>
      <c r="P306" s="2121"/>
      <c r="Q306" s="146"/>
      <c r="R306" s="146"/>
      <c r="S306" s="146"/>
      <c r="W306" s="2124" t="s">
        <v>
296</v>
      </c>
      <c r="X306" s="2124"/>
      <c r="Y306" s="2124"/>
      <c r="Z306" s="2124"/>
      <c r="AA306" s="2124"/>
      <c r="AB306" s="2124"/>
      <c r="AC306" s="2124"/>
      <c r="AD306" s="2124"/>
      <c r="AG306" s="146"/>
      <c r="AH306" s="146"/>
      <c r="AI306" s="146"/>
      <c r="AJ306" s="146"/>
      <c r="AK306" s="146"/>
      <c r="AL306" s="146"/>
      <c r="AN306" s="2125" t="s">
        <v>
295</v>
      </c>
      <c r="AO306" s="2125"/>
      <c r="AP306" s="2125"/>
      <c r="AQ306" s="2125"/>
      <c r="AR306" s="2125"/>
      <c r="AS306" s="2125"/>
      <c r="AT306" s="2125"/>
      <c r="AU306" s="2125"/>
      <c r="AV306" s="2125"/>
      <c r="AW306" s="2125"/>
      <c r="AX306" s="146"/>
      <c r="AY306" s="146"/>
      <c r="AZ306" s="51"/>
      <c r="BA306" s="51"/>
      <c r="BB306" s="51"/>
      <c r="BD306" s="2121" t="s">
        <v>
294</v>
      </c>
      <c r="BE306" s="2121"/>
      <c r="BF306" s="2121"/>
      <c r="BG306" s="2121"/>
      <c r="BH306" s="2121"/>
      <c r="BI306" s="2121"/>
      <c r="BJ306" s="2121"/>
      <c r="BK306" s="2121"/>
      <c r="BL306" s="2121"/>
      <c r="BM306" s="2121"/>
      <c r="BN306" s="2121"/>
      <c r="BO306" s="2121"/>
      <c r="BP306" s="2121"/>
      <c r="BQ306" s="2121"/>
      <c r="BR306" s="2121"/>
      <c r="BS306" s="2121"/>
      <c r="BT306" s="2121"/>
      <c r="BU306" s="2121"/>
      <c r="BV306" s="2121"/>
      <c r="BW306" s="2121"/>
      <c r="BX306" s="2121"/>
      <c r="BY306" s="2121"/>
      <c r="BZ306" s="2121"/>
      <c r="CA306" s="2121"/>
      <c r="CB306" s="2121"/>
      <c r="CC306" s="2121"/>
      <c r="CD306" s="2121"/>
      <c r="CE306" s="2121"/>
      <c r="CF306" s="2121"/>
      <c r="CG306" s="2121"/>
      <c r="CH306" s="2121"/>
      <c r="CI306" s="2121"/>
      <c r="CJ306" s="2121"/>
      <c r="CK306" s="2121"/>
      <c r="CL306" s="2121"/>
      <c r="CM306" s="2121"/>
      <c r="CN306" s="2121"/>
      <c r="CO306" s="2121"/>
      <c r="CP306" s="2121"/>
      <c r="CQ306" s="2121"/>
      <c r="CR306" s="2121"/>
      <c r="CS306" s="2121"/>
      <c r="CT306" s="2121"/>
      <c r="CU306" s="2121"/>
      <c r="CV306" s="2121"/>
      <c r="CW306" s="2121"/>
      <c r="CX306" s="2121"/>
      <c r="CY306" s="2121"/>
      <c r="CZ306" s="2121"/>
      <c r="DA306" s="2121"/>
      <c r="DB306" s="2121"/>
      <c r="DC306" s="137"/>
      <c r="DD306" s="137"/>
      <c r="DE306" s="137"/>
      <c r="DF306" s="53"/>
      <c r="DG306" s="53"/>
      <c r="DH306" s="53"/>
      <c r="DI306" s="53"/>
      <c r="DJ306" s="53"/>
      <c r="DK306" s="53"/>
      <c r="DL306" s="53"/>
      <c r="DM306" s="53"/>
      <c r="DN306" s="53"/>
      <c r="DO306" s="53"/>
      <c r="DP306" s="53"/>
      <c r="DQ306" s="53"/>
      <c r="DR306" s="53"/>
      <c r="DS306" s="53"/>
      <c r="DT306" s="53"/>
      <c r="DU306" s="53"/>
      <c r="DV306" s="53"/>
      <c r="DW306" s="53"/>
      <c r="DX306" s="53"/>
      <c r="DY306" s="53"/>
      <c r="DZ306" s="53"/>
      <c r="EA306" s="53"/>
      <c r="EB306" s="53"/>
      <c r="EC306" s="53"/>
      <c r="ED306" s="53"/>
      <c r="EE306" s="53"/>
      <c r="EF306" s="53"/>
      <c r="EG306" s="53"/>
      <c r="EH306" s="53"/>
      <c r="EI306" s="53"/>
      <c r="EJ306" s="53"/>
      <c r="EK306" s="53"/>
      <c r="EL306" s="53"/>
      <c r="EM306" s="53"/>
      <c r="EN306" s="53"/>
      <c r="EO306" s="53"/>
      <c r="EP306" s="53"/>
      <c r="EQ306" s="53"/>
      <c r="ER306" s="53"/>
      <c r="ES306" s="53"/>
      <c r="ET306" s="53"/>
      <c r="EU306" s="53"/>
      <c r="EV306" s="53"/>
      <c r="EW306" s="53"/>
      <c r="EX306" s="53"/>
      <c r="EY306" s="53"/>
      <c r="EZ306" s="53"/>
      <c r="FA306" s="53"/>
      <c r="FB306" s="53"/>
      <c r="FC306" s="53"/>
      <c r="FD306" s="53"/>
      <c r="FE306" s="53"/>
      <c r="FF306" s="53"/>
      <c r="FG306" s="53"/>
      <c r="FH306" s="53"/>
      <c r="FI306" s="53"/>
      <c r="FJ306" s="53"/>
      <c r="FK306" s="53"/>
      <c r="FL306" s="53"/>
      <c r="FM306" s="53"/>
      <c r="FN306" s="53"/>
      <c r="FO306" s="53"/>
      <c r="FP306" s="53"/>
      <c r="FQ306" s="53"/>
      <c r="FR306" s="53"/>
      <c r="FS306" s="53"/>
      <c r="FT306" s="53"/>
      <c r="FU306" s="53"/>
      <c r="FV306" s="53"/>
      <c r="FW306" s="53"/>
      <c r="FX306" s="53"/>
      <c r="FY306" s="53"/>
      <c r="FZ306" s="53"/>
      <c r="GA306" s="53"/>
      <c r="GB306" s="53"/>
      <c r="GC306" s="53"/>
      <c r="GD306" s="53"/>
      <c r="GE306" s="53"/>
      <c r="GF306" s="53"/>
      <c r="GG306" s="53"/>
      <c r="GH306" s="53"/>
    </row>
    <row r="307" spans="2:190" ht="6.75" customHeight="1">
      <c r="B307" s="2137"/>
      <c r="C307" s="2137"/>
      <c r="D307" s="2137"/>
      <c r="E307" s="2137"/>
      <c r="F307" s="2137"/>
      <c r="G307" s="2137"/>
      <c r="H307" s="54"/>
      <c r="I307" s="137"/>
      <c r="J307" s="2121"/>
      <c r="K307" s="2121"/>
      <c r="L307" s="2121"/>
      <c r="M307" s="2121"/>
      <c r="N307" s="2121"/>
      <c r="O307" s="2121"/>
      <c r="P307" s="2121"/>
      <c r="T307" s="149"/>
      <c r="U307" s="151"/>
      <c r="W307" s="2124"/>
      <c r="X307" s="2124"/>
      <c r="Y307" s="2124"/>
      <c r="Z307" s="2124"/>
      <c r="AA307" s="2124"/>
      <c r="AB307" s="2124"/>
      <c r="AC307" s="2124"/>
      <c r="AD307" s="2124"/>
      <c r="AE307" s="149"/>
      <c r="AF307" s="149"/>
      <c r="AK307" s="151"/>
      <c r="AL307" s="51"/>
      <c r="AN307" s="2125"/>
      <c r="AO307" s="2125"/>
      <c r="AP307" s="2125"/>
      <c r="AQ307" s="2125"/>
      <c r="AR307" s="2125"/>
      <c r="AS307" s="2125"/>
      <c r="AT307" s="2125"/>
      <c r="AU307" s="2125"/>
      <c r="AV307" s="2125"/>
      <c r="AW307" s="2125"/>
      <c r="AZ307" s="149"/>
      <c r="BA307" s="149"/>
      <c r="BB307" s="149"/>
      <c r="BD307" s="2121"/>
      <c r="BE307" s="2121"/>
      <c r="BF307" s="2121"/>
      <c r="BG307" s="2121"/>
      <c r="BH307" s="2121"/>
      <c r="BI307" s="2121"/>
      <c r="BJ307" s="2121"/>
      <c r="BK307" s="2121"/>
      <c r="BL307" s="2121"/>
      <c r="BM307" s="2121"/>
      <c r="BN307" s="2121"/>
      <c r="BO307" s="2121"/>
      <c r="BP307" s="2121"/>
      <c r="BQ307" s="2121"/>
      <c r="BR307" s="2121"/>
      <c r="BS307" s="2121"/>
      <c r="BT307" s="2121"/>
      <c r="BU307" s="2121"/>
      <c r="BV307" s="2121"/>
      <c r="BW307" s="2121"/>
      <c r="BX307" s="2121"/>
      <c r="BY307" s="2121"/>
      <c r="BZ307" s="2121"/>
      <c r="CA307" s="2121"/>
      <c r="CB307" s="2121"/>
      <c r="CC307" s="2121"/>
      <c r="CD307" s="2121"/>
      <c r="CE307" s="2121"/>
      <c r="CF307" s="2121"/>
      <c r="CG307" s="2121"/>
      <c r="CH307" s="2121"/>
      <c r="CI307" s="2121"/>
      <c r="CJ307" s="2121"/>
      <c r="CK307" s="2121"/>
      <c r="CL307" s="2121"/>
      <c r="CM307" s="2121"/>
      <c r="CN307" s="2121"/>
      <c r="CO307" s="2121"/>
      <c r="CP307" s="2121"/>
      <c r="CQ307" s="2121"/>
      <c r="CR307" s="2121"/>
      <c r="CS307" s="2121"/>
      <c r="CT307" s="2121"/>
      <c r="CU307" s="2121"/>
      <c r="CV307" s="2121"/>
      <c r="CW307" s="2121"/>
      <c r="CX307" s="2121"/>
      <c r="CY307" s="2121"/>
      <c r="CZ307" s="2121"/>
      <c r="DA307" s="2121"/>
      <c r="DB307" s="2121"/>
      <c r="DC307" s="137"/>
      <c r="DD307" s="137"/>
      <c r="DE307" s="137"/>
      <c r="DF307" s="53"/>
      <c r="DG307" s="53"/>
      <c r="DH307" s="53"/>
      <c r="DI307" s="53"/>
      <c r="DJ307" s="53"/>
      <c r="DK307" s="53"/>
      <c r="DL307" s="53"/>
      <c r="DM307" s="53"/>
      <c r="DN307" s="53"/>
      <c r="DO307" s="53"/>
      <c r="DP307" s="53"/>
      <c r="DQ307" s="53"/>
      <c r="DR307" s="53"/>
      <c r="DS307" s="53"/>
      <c r="DT307" s="53"/>
      <c r="DU307" s="53"/>
      <c r="DV307" s="53"/>
      <c r="DW307" s="53"/>
      <c r="DX307" s="53"/>
      <c r="DY307" s="53"/>
      <c r="DZ307" s="53"/>
      <c r="EA307" s="53"/>
      <c r="EB307" s="53"/>
      <c r="EC307" s="53"/>
      <c r="ED307" s="53"/>
      <c r="EE307" s="53"/>
      <c r="EF307" s="53"/>
      <c r="EG307" s="53"/>
      <c r="EH307" s="53"/>
      <c r="EI307" s="53"/>
      <c r="EJ307" s="53"/>
      <c r="EK307" s="53"/>
      <c r="EL307" s="53"/>
      <c r="EM307" s="53"/>
      <c r="EN307" s="53"/>
      <c r="EO307" s="53"/>
      <c r="EP307" s="53"/>
      <c r="EQ307" s="53"/>
      <c r="ER307" s="53"/>
      <c r="ES307" s="53"/>
      <c r="ET307" s="53"/>
      <c r="EU307" s="53"/>
      <c r="EV307" s="53"/>
      <c r="EW307" s="53"/>
      <c r="EX307" s="53"/>
      <c r="EY307" s="53"/>
      <c r="EZ307" s="53"/>
      <c r="FA307" s="53"/>
      <c r="FB307" s="53"/>
      <c r="FC307" s="53"/>
      <c r="FD307" s="53"/>
      <c r="FE307" s="53"/>
      <c r="FF307" s="53"/>
      <c r="FG307" s="53"/>
      <c r="FH307" s="53"/>
      <c r="FI307" s="53"/>
      <c r="FJ307" s="53"/>
      <c r="FK307" s="53"/>
      <c r="FL307" s="53"/>
      <c r="FM307" s="53"/>
      <c r="FN307" s="53"/>
      <c r="FO307" s="53"/>
      <c r="FP307" s="53"/>
      <c r="FQ307" s="53"/>
      <c r="FR307" s="53"/>
      <c r="FS307" s="53"/>
      <c r="FT307" s="53"/>
      <c r="FU307" s="53"/>
      <c r="FV307" s="53"/>
      <c r="FW307" s="53"/>
      <c r="FX307" s="53"/>
      <c r="FY307" s="53"/>
      <c r="FZ307" s="53"/>
      <c r="GA307" s="53"/>
      <c r="GB307" s="53"/>
      <c r="GC307" s="53"/>
      <c r="GD307" s="53"/>
      <c r="GE307" s="53"/>
      <c r="GF307" s="53"/>
      <c r="GG307" s="53"/>
      <c r="GH307" s="53"/>
    </row>
    <row r="308" spans="2:190" ht="6.75" customHeight="1">
      <c r="B308" s="2137"/>
      <c r="C308" s="2137"/>
      <c r="D308" s="2137"/>
      <c r="E308" s="2137"/>
      <c r="F308" s="2137"/>
      <c r="G308" s="2137"/>
      <c r="H308" s="137"/>
      <c r="S308" s="197"/>
      <c r="T308" s="51"/>
      <c r="U308" s="150"/>
      <c r="AK308" s="150"/>
      <c r="AL308" s="51"/>
      <c r="AN308" s="138"/>
      <c r="AO308" s="138"/>
      <c r="AP308" s="138"/>
      <c r="AQ308" s="138"/>
      <c r="AR308" s="138"/>
      <c r="AS308" s="138"/>
      <c r="AT308" s="138"/>
      <c r="AU308" s="138"/>
      <c r="BD308" s="137"/>
      <c r="BE308" s="137"/>
      <c r="BF308" s="137"/>
      <c r="BG308" s="137"/>
      <c r="BH308" s="137"/>
      <c r="BI308" s="137"/>
      <c r="BJ308" s="137"/>
      <c r="BK308" s="137"/>
      <c r="BL308" s="137"/>
      <c r="BM308" s="137"/>
      <c r="BN308" s="137"/>
      <c r="BO308" s="137"/>
      <c r="BP308" s="137"/>
      <c r="BQ308" s="137"/>
      <c r="BR308" s="137"/>
      <c r="BS308" s="137"/>
      <c r="BT308" s="137"/>
      <c r="BU308" s="137"/>
      <c r="BV308" s="137"/>
      <c r="BW308" s="137"/>
      <c r="BX308" s="137"/>
      <c r="BY308" s="137"/>
      <c r="BZ308" s="137"/>
      <c r="CA308" s="137"/>
      <c r="CB308" s="137"/>
      <c r="CC308" s="137"/>
      <c r="CD308" s="137"/>
      <c r="CE308" s="137"/>
      <c r="CF308" s="137"/>
      <c r="CG308" s="137"/>
      <c r="CH308" s="137"/>
      <c r="CI308" s="137"/>
      <c r="CJ308" s="137"/>
      <c r="CK308" s="137"/>
      <c r="CL308" s="137"/>
      <c r="CM308" s="137"/>
      <c r="CN308" s="137"/>
      <c r="CO308" s="137"/>
      <c r="CP308" s="137"/>
      <c r="CQ308" s="137"/>
      <c r="CR308" s="137"/>
      <c r="CS308" s="137"/>
      <c r="CT308" s="137"/>
      <c r="CU308" s="137"/>
      <c r="CV308" s="137"/>
      <c r="CW308" s="137"/>
      <c r="CX308" s="137"/>
      <c r="CY308" s="137"/>
      <c r="CZ308" s="137"/>
      <c r="DA308" s="137"/>
      <c r="DB308" s="137"/>
    </row>
    <row r="309" spans="2:190" ht="6.75" customHeight="1">
      <c r="B309" s="2137"/>
      <c r="C309" s="2137"/>
      <c r="D309" s="2137"/>
      <c r="E309" s="2137"/>
      <c r="F309" s="2137"/>
      <c r="G309" s="2137"/>
      <c r="S309" s="197"/>
      <c r="T309" s="51"/>
      <c r="U309" s="150"/>
      <c r="V309" s="51"/>
      <c r="W309" s="2137" t="s">
        <v>
293</v>
      </c>
      <c r="X309" s="2137"/>
      <c r="Y309" s="2137"/>
      <c r="Z309" s="2137"/>
      <c r="AA309" s="2137"/>
      <c r="AB309" s="2137"/>
      <c r="AC309" s="2137"/>
      <c r="AD309" s="2137"/>
      <c r="AE309" s="2137"/>
      <c r="AF309" s="2137"/>
      <c r="AG309" s="2137"/>
      <c r="AH309" s="2137"/>
      <c r="AK309" s="156"/>
      <c r="AL309" s="146"/>
      <c r="AN309" s="2131" t="s">
        <v>
292</v>
      </c>
      <c r="AO309" s="2131"/>
      <c r="AP309" s="2131"/>
      <c r="AQ309" s="2131"/>
      <c r="AR309" s="2131"/>
      <c r="AS309" s="2131"/>
      <c r="AT309" s="2131"/>
      <c r="AU309" s="2131"/>
      <c r="AV309" s="2131"/>
      <c r="AW309" s="2131"/>
      <c r="AX309" s="2131"/>
      <c r="AY309" s="2131"/>
      <c r="AZ309" s="2131"/>
      <c r="BA309" s="2131"/>
      <c r="BB309" s="2131"/>
      <c r="BD309" s="137"/>
      <c r="BE309" s="137"/>
      <c r="BF309" s="137"/>
      <c r="BG309" s="137"/>
      <c r="BH309" s="137"/>
      <c r="BI309" s="137"/>
      <c r="BJ309" s="137"/>
      <c r="BK309" s="137"/>
      <c r="BL309" s="137"/>
      <c r="BM309" s="137"/>
      <c r="BN309" s="137"/>
      <c r="BO309" s="137"/>
      <c r="BP309" s="137"/>
      <c r="BQ309" s="137"/>
      <c r="BR309" s="137"/>
      <c r="BS309" s="137"/>
      <c r="BT309" s="137"/>
      <c r="BU309" s="137"/>
      <c r="BV309" s="137"/>
      <c r="BW309" s="137"/>
      <c r="BX309" s="137"/>
      <c r="BY309" s="137"/>
      <c r="BZ309" s="137"/>
      <c r="CA309" s="137"/>
      <c r="CB309" s="137"/>
      <c r="CC309" s="137"/>
      <c r="CD309" s="137"/>
      <c r="CE309" s="137"/>
      <c r="CF309" s="137"/>
      <c r="CG309" s="137"/>
      <c r="CH309" s="137"/>
      <c r="CI309" s="137"/>
      <c r="CJ309" s="137"/>
      <c r="CK309" s="137"/>
      <c r="CL309" s="137"/>
      <c r="CM309" s="137"/>
      <c r="CN309" s="137"/>
      <c r="CO309" s="137"/>
      <c r="CP309" s="137"/>
      <c r="CQ309" s="137"/>
      <c r="CR309" s="137"/>
      <c r="CS309" s="137"/>
      <c r="CT309" s="137"/>
      <c r="CU309" s="137"/>
      <c r="CV309" s="137"/>
      <c r="CW309" s="137"/>
      <c r="CX309" s="137"/>
      <c r="CY309" s="137"/>
      <c r="CZ309" s="137"/>
      <c r="DA309" s="137"/>
      <c r="DB309" s="137"/>
      <c r="DC309" s="137"/>
      <c r="DD309" s="137"/>
      <c r="DE309" s="137"/>
    </row>
    <row r="310" spans="2:190" ht="6.75" customHeight="1">
      <c r="S310" s="197"/>
      <c r="T310" s="51"/>
      <c r="U310" s="156"/>
      <c r="V310" s="51"/>
      <c r="W310" s="2137"/>
      <c r="X310" s="2137"/>
      <c r="Y310" s="2137"/>
      <c r="Z310" s="2137"/>
      <c r="AA310" s="2137"/>
      <c r="AB310" s="2137"/>
      <c r="AC310" s="2137"/>
      <c r="AD310" s="2137"/>
      <c r="AE310" s="2137"/>
      <c r="AF310" s="2137"/>
      <c r="AG310" s="2137"/>
      <c r="AH310" s="2137"/>
      <c r="AK310" s="150"/>
      <c r="AL310" s="51"/>
      <c r="AN310" s="2131"/>
      <c r="AO310" s="2131"/>
      <c r="AP310" s="2131"/>
      <c r="AQ310" s="2131"/>
      <c r="AR310" s="2131"/>
      <c r="AS310" s="2131"/>
      <c r="AT310" s="2131"/>
      <c r="AU310" s="2131"/>
      <c r="AV310" s="2131"/>
      <c r="AW310" s="2131"/>
      <c r="AX310" s="2131"/>
      <c r="AY310" s="2131"/>
      <c r="AZ310" s="2131"/>
      <c r="BA310" s="2131"/>
      <c r="BB310" s="2131"/>
      <c r="BD310" s="137"/>
      <c r="BE310" s="137"/>
      <c r="BF310" s="137"/>
      <c r="BG310" s="137"/>
      <c r="BH310" s="137"/>
      <c r="BI310" s="137"/>
      <c r="BJ310" s="137"/>
      <c r="BK310" s="137"/>
      <c r="BL310" s="137"/>
      <c r="BM310" s="137"/>
      <c r="BN310" s="137"/>
      <c r="BO310" s="137"/>
      <c r="BP310" s="137"/>
      <c r="BQ310" s="137"/>
      <c r="BR310" s="137"/>
      <c r="BS310" s="137"/>
      <c r="BT310" s="137"/>
      <c r="BU310" s="137"/>
      <c r="BV310" s="137"/>
      <c r="BW310" s="137"/>
      <c r="BX310" s="137"/>
      <c r="BY310" s="137"/>
      <c r="BZ310" s="137"/>
      <c r="CA310" s="137"/>
      <c r="CB310" s="137"/>
      <c r="CC310" s="137"/>
      <c r="CD310" s="137"/>
      <c r="CE310" s="137"/>
      <c r="CF310" s="137"/>
      <c r="CG310" s="137"/>
      <c r="CH310" s="137"/>
      <c r="CI310" s="137"/>
      <c r="CJ310" s="137"/>
      <c r="CK310" s="137"/>
      <c r="CL310" s="137"/>
      <c r="CM310" s="137"/>
      <c r="CN310" s="137"/>
      <c r="CO310" s="137"/>
      <c r="CP310" s="137"/>
      <c r="CQ310" s="137"/>
      <c r="CR310" s="137"/>
      <c r="CS310" s="137"/>
      <c r="CT310" s="137"/>
      <c r="CU310" s="137"/>
      <c r="CV310" s="137"/>
      <c r="CW310" s="137"/>
      <c r="CX310" s="137"/>
      <c r="CY310" s="137"/>
      <c r="CZ310" s="137"/>
      <c r="DA310" s="137"/>
      <c r="DB310" s="137"/>
      <c r="DC310" s="137"/>
      <c r="DD310" s="137"/>
      <c r="DE310" s="137"/>
    </row>
    <row r="311" spans="2:190" ht="6.75" customHeight="1">
      <c r="S311" s="197"/>
      <c r="T311" s="51"/>
      <c r="U311" s="51"/>
      <c r="V311" s="51"/>
      <c r="W311" s="2137"/>
      <c r="X311" s="2137"/>
      <c r="Y311" s="2137"/>
      <c r="Z311" s="2137"/>
      <c r="AA311" s="2137"/>
      <c r="AB311" s="2137"/>
      <c r="AC311" s="2137"/>
      <c r="AD311" s="2137"/>
      <c r="AE311" s="2137"/>
      <c r="AF311" s="2137"/>
      <c r="AG311" s="2137"/>
      <c r="AH311" s="2137"/>
      <c r="AK311" s="150"/>
      <c r="AL311" s="51"/>
    </row>
    <row r="312" spans="2:190" ht="6.75" customHeight="1">
      <c r="S312" s="197"/>
      <c r="T312" s="51"/>
      <c r="U312" s="51"/>
      <c r="W312" s="2137"/>
      <c r="X312" s="2137"/>
      <c r="Y312" s="2137"/>
      <c r="Z312" s="2137"/>
      <c r="AA312" s="2137"/>
      <c r="AB312" s="2137"/>
      <c r="AC312" s="2137"/>
      <c r="AD312" s="2137"/>
      <c r="AE312" s="2137"/>
      <c r="AF312" s="2137"/>
      <c r="AG312" s="2137"/>
      <c r="AH312" s="2137"/>
      <c r="AK312" s="156"/>
      <c r="AL312" s="146"/>
      <c r="AN312" s="2121" t="s">
        <v>
291</v>
      </c>
      <c r="AO312" s="2121"/>
      <c r="AP312" s="2121"/>
      <c r="AQ312" s="2121"/>
      <c r="AR312" s="2121"/>
      <c r="AS312" s="2121"/>
      <c r="AT312" s="2121"/>
      <c r="AU312" s="2126"/>
      <c r="AV312" s="2126"/>
      <c r="BD312" s="2121" t="s">
        <v>
290</v>
      </c>
      <c r="BE312" s="2121"/>
      <c r="BF312" s="2121"/>
      <c r="BG312" s="2121"/>
      <c r="BH312" s="2121"/>
      <c r="BI312" s="2121"/>
      <c r="BJ312" s="2121"/>
      <c r="BK312" s="2121"/>
      <c r="BL312" s="2121"/>
      <c r="BM312" s="2121"/>
      <c r="BN312" s="2121"/>
      <c r="BO312" s="2121"/>
      <c r="BP312" s="2121"/>
      <c r="BQ312" s="2121"/>
      <c r="BR312" s="2121"/>
      <c r="BS312" s="2121"/>
      <c r="BT312" s="2121"/>
      <c r="BU312" s="2121"/>
      <c r="BV312" s="2121"/>
      <c r="BW312" s="2121"/>
      <c r="BX312" s="2121"/>
      <c r="BY312" s="2121"/>
      <c r="BZ312" s="2121"/>
      <c r="CA312" s="2121"/>
      <c r="CB312" s="2121"/>
      <c r="CC312" s="2121"/>
      <c r="CD312" s="2121"/>
      <c r="CE312" s="2121"/>
      <c r="CF312" s="2121"/>
      <c r="CG312" s="2121"/>
      <c r="CH312" s="2121"/>
      <c r="CI312" s="2121"/>
      <c r="CJ312" s="2121"/>
      <c r="CK312" s="2121"/>
      <c r="CL312" s="2121"/>
      <c r="CM312" s="2121"/>
      <c r="CN312" s="2121"/>
      <c r="CO312" s="2121"/>
      <c r="CP312" s="2121"/>
      <c r="CQ312" s="2121"/>
      <c r="CR312" s="2121"/>
      <c r="CS312" s="2121"/>
      <c r="CT312" s="2121"/>
      <c r="CU312" s="2121"/>
      <c r="CV312" s="2121"/>
      <c r="CW312" s="2121"/>
      <c r="CX312" s="2121"/>
      <c r="CY312" s="2121"/>
      <c r="CZ312" s="2121"/>
      <c r="DA312" s="2121"/>
      <c r="DB312" s="2121"/>
      <c r="DC312" s="137"/>
      <c r="DD312" s="137"/>
      <c r="DE312" s="137"/>
    </row>
    <row r="313" spans="2:190" ht="6.75" customHeight="1">
      <c r="S313" s="197"/>
      <c r="T313" s="51"/>
      <c r="U313" s="51"/>
      <c r="W313" s="2128" t="s">
        <v>
289</v>
      </c>
      <c r="X313" s="2128"/>
      <c r="Y313" s="2128"/>
      <c r="Z313" s="2128"/>
      <c r="AA313" s="2128"/>
      <c r="AB313" s="2128"/>
      <c r="AC313" s="2128"/>
      <c r="AD313" s="2128"/>
      <c r="AE313" s="2128"/>
      <c r="AF313" s="2128"/>
      <c r="AG313" s="2128"/>
      <c r="AH313" s="2128"/>
      <c r="AK313" s="151"/>
      <c r="AL313" s="51"/>
      <c r="AN313" s="2121"/>
      <c r="AO313" s="2121"/>
      <c r="AP313" s="2121"/>
      <c r="AQ313" s="2121"/>
      <c r="AR313" s="2121"/>
      <c r="AS313" s="2121"/>
      <c r="AT313" s="2121"/>
      <c r="AU313" s="2126"/>
      <c r="AV313" s="2126"/>
      <c r="AW313" s="149"/>
      <c r="AX313" s="149"/>
      <c r="AY313" s="149"/>
      <c r="AZ313" s="149"/>
      <c r="BA313" s="149"/>
      <c r="BB313" s="149"/>
      <c r="BD313" s="2121"/>
      <c r="BE313" s="2121"/>
      <c r="BF313" s="2121"/>
      <c r="BG313" s="2121"/>
      <c r="BH313" s="2121"/>
      <c r="BI313" s="2121"/>
      <c r="BJ313" s="2121"/>
      <c r="BK313" s="2121"/>
      <c r="BL313" s="2121"/>
      <c r="BM313" s="2121"/>
      <c r="BN313" s="2121"/>
      <c r="BO313" s="2121"/>
      <c r="BP313" s="2121"/>
      <c r="BQ313" s="2121"/>
      <c r="BR313" s="2121"/>
      <c r="BS313" s="2121"/>
      <c r="BT313" s="2121"/>
      <c r="BU313" s="2121"/>
      <c r="BV313" s="2121"/>
      <c r="BW313" s="2121"/>
      <c r="BX313" s="2121"/>
      <c r="BY313" s="2121"/>
      <c r="BZ313" s="2121"/>
      <c r="CA313" s="2121"/>
      <c r="CB313" s="2121"/>
      <c r="CC313" s="2121"/>
      <c r="CD313" s="2121"/>
      <c r="CE313" s="2121"/>
      <c r="CF313" s="2121"/>
      <c r="CG313" s="2121"/>
      <c r="CH313" s="2121"/>
      <c r="CI313" s="2121"/>
      <c r="CJ313" s="2121"/>
      <c r="CK313" s="2121"/>
      <c r="CL313" s="2121"/>
      <c r="CM313" s="2121"/>
      <c r="CN313" s="2121"/>
      <c r="CO313" s="2121"/>
      <c r="CP313" s="2121"/>
      <c r="CQ313" s="2121"/>
      <c r="CR313" s="2121"/>
      <c r="CS313" s="2121"/>
      <c r="CT313" s="2121"/>
      <c r="CU313" s="2121"/>
      <c r="CV313" s="2121"/>
      <c r="CW313" s="2121"/>
      <c r="CX313" s="2121"/>
      <c r="CY313" s="2121"/>
      <c r="CZ313" s="2121"/>
      <c r="DA313" s="2121"/>
      <c r="DB313" s="2121"/>
      <c r="DC313" s="137"/>
      <c r="DD313" s="137"/>
      <c r="DE313" s="137"/>
    </row>
    <row r="314" spans="2:190" ht="6.75" customHeight="1">
      <c r="H314" s="137"/>
      <c r="I314" s="137"/>
      <c r="J314" s="137"/>
      <c r="K314" s="137"/>
      <c r="L314" s="137"/>
      <c r="M314" s="137"/>
      <c r="N314" s="137"/>
      <c r="S314" s="197"/>
      <c r="T314" s="51"/>
      <c r="U314" s="51"/>
      <c r="W314" s="2128"/>
      <c r="X314" s="2128"/>
      <c r="Y314" s="2128"/>
      <c r="Z314" s="2128"/>
      <c r="AA314" s="2128"/>
      <c r="AB314" s="2128"/>
      <c r="AC314" s="2128"/>
      <c r="AD314" s="2128"/>
      <c r="AE314" s="2128"/>
      <c r="AF314" s="2128"/>
      <c r="AG314" s="2128"/>
      <c r="AH314" s="2128"/>
      <c r="AK314" s="150"/>
      <c r="AL314" s="51"/>
      <c r="BA314" s="51"/>
      <c r="BB314" s="51"/>
    </row>
    <row r="315" spans="2:190" ht="6.75" customHeight="1">
      <c r="H315" s="137"/>
      <c r="I315" s="137"/>
      <c r="J315" s="137"/>
      <c r="K315" s="137"/>
      <c r="L315" s="137"/>
      <c r="M315" s="137"/>
      <c r="N315" s="137"/>
      <c r="S315" s="197"/>
      <c r="T315" s="51"/>
      <c r="U315" s="51"/>
      <c r="AK315" s="156"/>
      <c r="AL315" s="146"/>
      <c r="AN315" s="2121" t="s">
        <v>
288</v>
      </c>
      <c r="AO315" s="2121"/>
      <c r="AP315" s="2121"/>
      <c r="AQ315" s="2121"/>
      <c r="AR315" s="2121"/>
      <c r="AS315" s="2121"/>
      <c r="AT315" s="2121"/>
      <c r="AU315" s="2126"/>
      <c r="AV315" s="2126"/>
      <c r="AW315" s="146"/>
      <c r="AX315" s="146"/>
      <c r="AY315" s="146"/>
      <c r="AZ315" s="146"/>
      <c r="BA315" s="146"/>
      <c r="BB315" s="146"/>
      <c r="BD315" s="2125" t="s">
        <v>
507</v>
      </c>
      <c r="BE315" s="2125"/>
      <c r="BF315" s="2125"/>
      <c r="BG315" s="2125"/>
      <c r="BH315" s="2125"/>
      <c r="BI315" s="2125"/>
      <c r="BJ315" s="2125"/>
      <c r="BK315" s="2125"/>
      <c r="BL315" s="2125"/>
      <c r="BM315" s="2125"/>
      <c r="BN315" s="2125"/>
      <c r="BO315" s="2125"/>
      <c r="BP315" s="2125"/>
      <c r="BQ315" s="2125"/>
      <c r="BR315" s="2125"/>
      <c r="BS315" s="2125"/>
      <c r="BT315" s="2125"/>
      <c r="BU315" s="2125"/>
      <c r="BV315" s="2125"/>
      <c r="BW315" s="2125"/>
      <c r="BX315" s="2125"/>
      <c r="BY315" s="2125"/>
      <c r="BZ315" s="2125"/>
      <c r="CA315" s="2125"/>
      <c r="CB315" s="2125"/>
      <c r="CC315" s="2125"/>
      <c r="CD315" s="2125"/>
      <c r="CE315" s="2125"/>
      <c r="CF315" s="2125"/>
      <c r="CG315" s="2125"/>
      <c r="CH315" s="2125"/>
      <c r="CI315" s="2125"/>
      <c r="CJ315" s="2125"/>
      <c r="CK315" s="2125"/>
      <c r="CL315" s="2125"/>
      <c r="CM315" s="2125"/>
      <c r="CN315" s="2125"/>
      <c r="CO315" s="2125"/>
      <c r="CP315" s="2125"/>
      <c r="CQ315" s="2125"/>
      <c r="CR315" s="2125"/>
      <c r="CS315" s="2125"/>
      <c r="CT315" s="2125"/>
      <c r="CU315" s="2125"/>
      <c r="CV315" s="2125"/>
      <c r="CW315" s="2125"/>
      <c r="CX315" s="2125"/>
      <c r="CY315" s="2125"/>
      <c r="CZ315" s="2125"/>
      <c r="DA315" s="2125"/>
      <c r="DB315" s="2125"/>
      <c r="DC315" s="2125"/>
      <c r="DD315" s="2125"/>
      <c r="DE315" s="137"/>
    </row>
    <row r="316" spans="2:190" ht="6.75" customHeight="1">
      <c r="S316" s="197"/>
      <c r="T316" s="51"/>
      <c r="U316" s="51"/>
      <c r="AK316" s="151"/>
      <c r="AL316" s="51"/>
      <c r="AN316" s="2121"/>
      <c r="AO316" s="2121"/>
      <c r="AP316" s="2121"/>
      <c r="AQ316" s="2121"/>
      <c r="AR316" s="2121"/>
      <c r="AS316" s="2121"/>
      <c r="AT316" s="2121"/>
      <c r="AU316" s="2126"/>
      <c r="AV316" s="2126"/>
      <c r="BD316" s="2125"/>
      <c r="BE316" s="2125"/>
      <c r="BF316" s="2125"/>
      <c r="BG316" s="2125"/>
      <c r="BH316" s="2125"/>
      <c r="BI316" s="2125"/>
      <c r="BJ316" s="2125"/>
      <c r="BK316" s="2125"/>
      <c r="BL316" s="2125"/>
      <c r="BM316" s="2125"/>
      <c r="BN316" s="2125"/>
      <c r="BO316" s="2125"/>
      <c r="BP316" s="2125"/>
      <c r="BQ316" s="2125"/>
      <c r="BR316" s="2125"/>
      <c r="BS316" s="2125"/>
      <c r="BT316" s="2125"/>
      <c r="BU316" s="2125"/>
      <c r="BV316" s="2125"/>
      <c r="BW316" s="2125"/>
      <c r="BX316" s="2125"/>
      <c r="BY316" s="2125"/>
      <c r="BZ316" s="2125"/>
      <c r="CA316" s="2125"/>
      <c r="CB316" s="2125"/>
      <c r="CC316" s="2125"/>
      <c r="CD316" s="2125"/>
      <c r="CE316" s="2125"/>
      <c r="CF316" s="2125"/>
      <c r="CG316" s="2125"/>
      <c r="CH316" s="2125"/>
      <c r="CI316" s="2125"/>
      <c r="CJ316" s="2125"/>
      <c r="CK316" s="2125"/>
      <c r="CL316" s="2125"/>
      <c r="CM316" s="2125"/>
      <c r="CN316" s="2125"/>
      <c r="CO316" s="2125"/>
      <c r="CP316" s="2125"/>
      <c r="CQ316" s="2125"/>
      <c r="CR316" s="2125"/>
      <c r="CS316" s="2125"/>
      <c r="CT316" s="2125"/>
      <c r="CU316" s="2125"/>
      <c r="CV316" s="2125"/>
      <c r="CW316" s="2125"/>
      <c r="CX316" s="2125"/>
      <c r="CY316" s="2125"/>
      <c r="CZ316" s="2125"/>
      <c r="DA316" s="2125"/>
      <c r="DB316" s="2125"/>
      <c r="DC316" s="2125"/>
      <c r="DD316" s="2125"/>
      <c r="DE316" s="137"/>
    </row>
    <row r="317" spans="2:190" ht="6.75" customHeight="1">
      <c r="S317" s="197"/>
      <c r="T317" s="51"/>
      <c r="U317" s="51"/>
      <c r="AK317" s="150"/>
      <c r="AL317" s="51"/>
      <c r="AM317" s="51"/>
      <c r="AN317" s="138"/>
      <c r="AO317" s="138"/>
      <c r="AP317" s="138"/>
      <c r="AQ317" s="138"/>
      <c r="AR317" s="138"/>
      <c r="AS317" s="138"/>
      <c r="AT317" s="138"/>
      <c r="AU317" s="138"/>
      <c r="AV317" s="138"/>
      <c r="AW317" s="138"/>
      <c r="AX317" s="138"/>
      <c r="AY317" s="137"/>
      <c r="AZ317" s="137"/>
      <c r="BA317" s="51"/>
      <c r="BB317" s="51"/>
      <c r="BC317" s="51"/>
      <c r="BD317" s="2121" t="s">
        <v>
508</v>
      </c>
      <c r="BE317" s="2121"/>
      <c r="BF317" s="2121"/>
      <c r="BG317" s="2121"/>
      <c r="BH317" s="2121"/>
      <c r="BI317" s="2121"/>
      <c r="BJ317" s="2121"/>
      <c r="BK317" s="2121"/>
      <c r="BL317" s="2121"/>
      <c r="BM317" s="2121"/>
      <c r="BN317" s="2121"/>
      <c r="BO317" s="2121"/>
      <c r="BP317" s="2121"/>
      <c r="BQ317" s="2121"/>
      <c r="BR317" s="2121"/>
      <c r="BS317" s="2121"/>
      <c r="BT317" s="2121"/>
      <c r="BU317" s="2121"/>
      <c r="BV317" s="2121"/>
      <c r="BW317" s="2121"/>
      <c r="BX317" s="2121"/>
      <c r="BY317" s="2121"/>
      <c r="BZ317" s="2121"/>
      <c r="CA317" s="2121"/>
      <c r="CB317" s="2121"/>
      <c r="CC317" s="2121"/>
      <c r="CD317" s="2121"/>
      <c r="CE317" s="2121"/>
      <c r="CF317" s="2121"/>
      <c r="CG317" s="2121"/>
      <c r="CH317" s="2121"/>
      <c r="CI317" s="2121"/>
      <c r="CJ317" s="2121"/>
      <c r="CK317" s="2121"/>
      <c r="CL317" s="2121"/>
      <c r="CM317" s="2121"/>
      <c r="CN317" s="2121"/>
      <c r="CO317" s="2121"/>
      <c r="CP317" s="2121"/>
      <c r="CQ317" s="2121"/>
      <c r="CR317" s="2121"/>
      <c r="CS317" s="2121"/>
      <c r="CT317" s="2121"/>
      <c r="CU317" s="2121"/>
      <c r="CV317" s="2121"/>
      <c r="CW317" s="2121"/>
      <c r="CX317" s="2121"/>
      <c r="CY317" s="2121"/>
      <c r="CZ317" s="2121"/>
      <c r="DA317" s="2121"/>
      <c r="DB317" s="2121"/>
      <c r="DC317" s="137"/>
      <c r="DD317" s="137"/>
      <c r="DE317" s="137"/>
    </row>
    <row r="318" spans="2:190" ht="6.75" customHeight="1">
      <c r="S318" s="197"/>
      <c r="T318" s="51"/>
      <c r="U318" s="51"/>
      <c r="AJ318" s="160"/>
      <c r="AK318" s="150"/>
      <c r="AL318" s="51"/>
      <c r="AM318" s="51"/>
      <c r="AN318" s="138"/>
      <c r="AO318" s="138"/>
      <c r="AP318" s="138"/>
      <c r="AQ318" s="138"/>
      <c r="AR318" s="138"/>
      <c r="AS318" s="138"/>
      <c r="AT318" s="138"/>
      <c r="AU318" s="138"/>
      <c r="AV318" s="138"/>
      <c r="AW318" s="138"/>
      <c r="AX318" s="138"/>
      <c r="AY318" s="137"/>
      <c r="AZ318" s="137"/>
      <c r="BA318" s="51"/>
      <c r="BB318" s="51"/>
      <c r="BC318" s="51"/>
      <c r="BD318" s="2121"/>
      <c r="BE318" s="2121"/>
      <c r="BF318" s="2121"/>
      <c r="BG318" s="2121"/>
      <c r="BH318" s="2121"/>
      <c r="BI318" s="2121"/>
      <c r="BJ318" s="2121"/>
      <c r="BK318" s="2121"/>
      <c r="BL318" s="2121"/>
      <c r="BM318" s="2121"/>
      <c r="BN318" s="2121"/>
      <c r="BO318" s="2121"/>
      <c r="BP318" s="2121"/>
      <c r="BQ318" s="2121"/>
      <c r="BR318" s="2121"/>
      <c r="BS318" s="2121"/>
      <c r="BT318" s="2121"/>
      <c r="BU318" s="2121"/>
      <c r="BV318" s="2121"/>
      <c r="BW318" s="2121"/>
      <c r="BX318" s="2121"/>
      <c r="BY318" s="2121"/>
      <c r="BZ318" s="2121"/>
      <c r="CA318" s="2121"/>
      <c r="CB318" s="2121"/>
      <c r="CC318" s="2121"/>
      <c r="CD318" s="2121"/>
      <c r="CE318" s="2121"/>
      <c r="CF318" s="2121"/>
      <c r="CG318" s="2121"/>
      <c r="CH318" s="2121"/>
      <c r="CI318" s="2121"/>
      <c r="CJ318" s="2121"/>
      <c r="CK318" s="2121"/>
      <c r="CL318" s="2121"/>
      <c r="CM318" s="2121"/>
      <c r="CN318" s="2121"/>
      <c r="CO318" s="2121"/>
      <c r="CP318" s="2121"/>
      <c r="CQ318" s="2121"/>
      <c r="CR318" s="2121"/>
      <c r="CS318" s="2121"/>
      <c r="CT318" s="2121"/>
      <c r="CU318" s="2121"/>
      <c r="CV318" s="2121"/>
      <c r="CW318" s="2121"/>
      <c r="CX318" s="2121"/>
      <c r="CY318" s="2121"/>
      <c r="CZ318" s="2121"/>
      <c r="DA318" s="2121"/>
      <c r="DB318" s="2121"/>
      <c r="DC318" s="137"/>
      <c r="DD318" s="137"/>
      <c r="DE318" s="137"/>
    </row>
    <row r="319" spans="2:190" ht="6.75" customHeight="1">
      <c r="S319" s="197"/>
      <c r="T319" s="51"/>
      <c r="U319" s="51"/>
      <c r="AJ319" s="160"/>
      <c r="AK319" s="51"/>
      <c r="AL319" s="51"/>
      <c r="AM319" s="51"/>
      <c r="AN319" s="138"/>
      <c r="AO319" s="138"/>
      <c r="AP319" s="138"/>
      <c r="AQ319" s="138"/>
      <c r="AR319" s="138"/>
      <c r="AS319" s="138"/>
      <c r="AT319" s="138"/>
      <c r="AU319" s="138"/>
      <c r="AV319" s="138"/>
      <c r="AW319" s="138"/>
      <c r="AX319" s="138"/>
      <c r="AY319" s="137"/>
      <c r="AZ319" s="137"/>
      <c r="BA319" s="51"/>
      <c r="BB319" s="51"/>
      <c r="BC319" s="51"/>
      <c r="BD319" s="137"/>
      <c r="BE319" s="137"/>
      <c r="BF319" s="137"/>
      <c r="BG319" s="137"/>
      <c r="BH319" s="137"/>
      <c r="BI319" s="137"/>
      <c r="BJ319" s="137"/>
      <c r="BK319" s="137"/>
      <c r="BL319" s="137"/>
      <c r="BM319" s="137"/>
      <c r="BN319" s="137"/>
      <c r="BO319" s="137"/>
      <c r="BP319" s="137"/>
      <c r="BQ319" s="137"/>
      <c r="BR319" s="137"/>
      <c r="BS319" s="137"/>
      <c r="BT319" s="137"/>
      <c r="BU319" s="137"/>
      <c r="BV319" s="137"/>
      <c r="BW319" s="137"/>
      <c r="BX319" s="137"/>
      <c r="BY319" s="137"/>
      <c r="BZ319" s="137"/>
      <c r="CA319" s="137"/>
      <c r="CB319" s="137"/>
      <c r="CC319" s="137"/>
      <c r="CD319" s="137"/>
      <c r="CE319" s="137"/>
      <c r="CF319" s="137"/>
      <c r="CG319" s="137"/>
      <c r="CH319" s="137"/>
      <c r="CI319" s="137"/>
      <c r="CJ319" s="137"/>
      <c r="CK319" s="137"/>
      <c r="CL319" s="137"/>
      <c r="CM319" s="137"/>
      <c r="CN319" s="137"/>
      <c r="CO319" s="137"/>
      <c r="CP319" s="137"/>
      <c r="CQ319" s="137"/>
      <c r="CR319" s="137"/>
      <c r="CS319" s="137"/>
      <c r="CT319" s="137"/>
      <c r="CU319" s="137"/>
      <c r="CV319" s="137"/>
      <c r="CW319" s="137"/>
      <c r="CX319" s="137"/>
      <c r="CY319" s="137"/>
      <c r="CZ319" s="137"/>
      <c r="DA319" s="137"/>
      <c r="DB319" s="137"/>
      <c r="DC319" s="137"/>
      <c r="DD319" s="137"/>
      <c r="DE319" s="137"/>
    </row>
    <row r="320" spans="2:190" ht="6.75" customHeight="1">
      <c r="S320" s="197"/>
      <c r="T320" s="51"/>
      <c r="U320" s="51"/>
      <c r="AJ320" s="160"/>
      <c r="AK320" s="51"/>
      <c r="AL320" s="51"/>
      <c r="AM320" s="51"/>
      <c r="AN320" s="2131" t="s">
        <v>
509</v>
      </c>
      <c r="AO320" s="2131"/>
      <c r="AP320" s="2131"/>
      <c r="AQ320" s="2131"/>
      <c r="AR320" s="2131"/>
      <c r="AS320" s="2131"/>
      <c r="AT320" s="2131"/>
      <c r="AU320" s="2131"/>
      <c r="AV320" s="2131"/>
      <c r="AW320" s="2131"/>
      <c r="AX320" s="2131"/>
      <c r="AY320" s="2131"/>
      <c r="AZ320" s="2131"/>
      <c r="BA320" s="2131"/>
      <c r="BB320" s="2131"/>
      <c r="BC320" s="2131"/>
      <c r="BD320" s="2131"/>
      <c r="BE320" s="2131"/>
      <c r="BF320" s="2131"/>
      <c r="BG320" s="2131"/>
      <c r="BH320" s="137"/>
      <c r="BI320" s="137"/>
      <c r="BJ320" s="137"/>
      <c r="BK320" s="137"/>
      <c r="BL320" s="137"/>
      <c r="BM320" s="137"/>
      <c r="BN320" s="137"/>
      <c r="BO320" s="137"/>
      <c r="BP320" s="137"/>
      <c r="BQ320" s="137"/>
      <c r="BR320" s="137"/>
      <c r="BS320" s="137"/>
      <c r="BT320" s="137"/>
      <c r="BU320" s="137"/>
      <c r="BV320" s="137"/>
      <c r="BW320" s="137"/>
      <c r="BX320" s="137"/>
      <c r="BY320" s="137"/>
      <c r="BZ320" s="137"/>
      <c r="CA320" s="137"/>
      <c r="CB320" s="137"/>
      <c r="CC320" s="137"/>
      <c r="CD320" s="137"/>
      <c r="CE320" s="137"/>
      <c r="CF320" s="137"/>
      <c r="CG320" s="137"/>
      <c r="CH320" s="137"/>
      <c r="CI320" s="137"/>
      <c r="CJ320" s="137"/>
      <c r="CK320" s="137"/>
      <c r="CL320" s="137"/>
      <c r="CM320" s="137"/>
      <c r="CN320" s="137"/>
      <c r="CO320" s="137"/>
      <c r="CP320" s="137"/>
      <c r="CQ320" s="137"/>
      <c r="CR320" s="137"/>
      <c r="CS320" s="137"/>
      <c r="CT320" s="137"/>
      <c r="CU320" s="137"/>
      <c r="CV320" s="137"/>
      <c r="CW320" s="137"/>
      <c r="CX320" s="137"/>
      <c r="CY320" s="137"/>
      <c r="CZ320" s="137"/>
      <c r="DA320" s="137"/>
      <c r="DB320" s="137"/>
      <c r="DC320" s="137"/>
      <c r="DD320" s="137"/>
      <c r="DE320" s="137"/>
    </row>
    <row r="321" spans="19:114" ht="6.75" customHeight="1">
      <c r="S321" s="197"/>
      <c r="T321" s="51"/>
      <c r="U321" s="51"/>
      <c r="AJ321" s="160"/>
      <c r="AK321" s="151"/>
      <c r="AL321" s="149"/>
      <c r="AM321" s="51"/>
      <c r="AN321" s="2131"/>
      <c r="AO321" s="2131"/>
      <c r="AP321" s="2131"/>
      <c r="AQ321" s="2131"/>
      <c r="AR321" s="2131"/>
      <c r="AS321" s="2131"/>
      <c r="AT321" s="2131"/>
      <c r="AU321" s="2131"/>
      <c r="AV321" s="2131"/>
      <c r="AW321" s="2131"/>
      <c r="AX321" s="2131"/>
      <c r="AY321" s="2131"/>
      <c r="AZ321" s="2131"/>
      <c r="BA321" s="2131"/>
      <c r="BB321" s="2131"/>
      <c r="BC321" s="2131"/>
      <c r="BD321" s="2131"/>
      <c r="BE321" s="2131"/>
      <c r="BF321" s="2131"/>
      <c r="BG321" s="2131"/>
      <c r="BH321" s="137"/>
      <c r="BI321" s="137"/>
      <c r="BJ321" s="137"/>
      <c r="BK321" s="137"/>
      <c r="BL321" s="137"/>
      <c r="BM321" s="137"/>
      <c r="BN321" s="137"/>
      <c r="BO321" s="137"/>
      <c r="BP321" s="137"/>
      <c r="BQ321" s="137"/>
      <c r="BR321" s="137"/>
      <c r="BS321" s="137"/>
      <c r="BT321" s="137"/>
      <c r="BU321" s="137"/>
      <c r="BV321" s="137"/>
      <c r="BW321" s="137"/>
      <c r="BX321" s="137"/>
      <c r="BY321" s="137"/>
      <c r="BZ321" s="137"/>
      <c r="CA321" s="137"/>
      <c r="CB321" s="137"/>
      <c r="CC321" s="137"/>
      <c r="CD321" s="137"/>
      <c r="CE321" s="137"/>
      <c r="CF321" s="137"/>
      <c r="CG321" s="137"/>
      <c r="CH321" s="137"/>
      <c r="CI321" s="137"/>
      <c r="CJ321" s="137"/>
      <c r="CK321" s="137"/>
      <c r="CL321" s="137"/>
      <c r="CM321" s="137"/>
      <c r="CN321" s="137"/>
      <c r="CO321" s="137"/>
      <c r="CP321" s="137"/>
      <c r="CQ321" s="137"/>
      <c r="CR321" s="137"/>
      <c r="CS321" s="137"/>
      <c r="CT321" s="137"/>
      <c r="CU321" s="137"/>
      <c r="CV321" s="137"/>
      <c r="CW321" s="137"/>
      <c r="CX321" s="137"/>
      <c r="CY321" s="137"/>
      <c r="CZ321" s="137"/>
      <c r="DA321" s="137"/>
      <c r="DB321" s="137"/>
      <c r="DC321" s="137"/>
      <c r="DD321" s="137"/>
      <c r="DE321" s="137"/>
    </row>
    <row r="322" spans="19:114" ht="6.75" customHeight="1">
      <c r="S322" s="197"/>
      <c r="T322" s="51"/>
      <c r="U322" s="51"/>
      <c r="AJ322" s="160"/>
      <c r="AK322" s="51"/>
      <c r="AL322" s="51"/>
      <c r="AM322" s="51"/>
      <c r="AN322" s="138"/>
      <c r="AO322" s="138"/>
      <c r="AP322" s="138"/>
      <c r="AQ322" s="138"/>
      <c r="AR322" s="138"/>
      <c r="AS322" s="138"/>
      <c r="AT322" s="138"/>
      <c r="AU322" s="138"/>
      <c r="AV322" s="138"/>
      <c r="AW322" s="138"/>
      <c r="AX322" s="138"/>
      <c r="AY322" s="137"/>
      <c r="AZ322" s="137"/>
      <c r="BA322" s="51"/>
      <c r="BB322" s="51"/>
      <c r="BC322" s="51"/>
      <c r="BD322" s="137"/>
      <c r="BE322" s="137"/>
      <c r="BF322" s="137"/>
      <c r="BG322" s="137"/>
      <c r="BH322" s="137"/>
      <c r="BI322" s="137"/>
      <c r="BJ322" s="137"/>
      <c r="BK322" s="137"/>
      <c r="BL322" s="137"/>
      <c r="BM322" s="137"/>
      <c r="BN322" s="137"/>
      <c r="BO322" s="137"/>
      <c r="BP322" s="137"/>
      <c r="BQ322" s="137"/>
      <c r="BR322" s="137"/>
      <c r="BS322" s="137"/>
      <c r="BT322" s="137"/>
      <c r="BU322" s="137"/>
      <c r="BV322" s="137"/>
      <c r="BW322" s="137"/>
      <c r="BX322" s="137"/>
      <c r="BY322" s="137"/>
      <c r="BZ322" s="137"/>
      <c r="CA322" s="137"/>
      <c r="CB322" s="137"/>
      <c r="CC322" s="137"/>
      <c r="CD322" s="137"/>
      <c r="CE322" s="137"/>
      <c r="CF322" s="137"/>
      <c r="CG322" s="137"/>
      <c r="CH322" s="137"/>
      <c r="CI322" s="137"/>
      <c r="CJ322" s="137"/>
      <c r="CK322" s="137"/>
      <c r="CL322" s="137"/>
      <c r="CM322" s="137"/>
      <c r="CN322" s="137"/>
      <c r="CO322" s="137"/>
      <c r="CP322" s="137"/>
      <c r="CQ322" s="137"/>
      <c r="CR322" s="137"/>
      <c r="CS322" s="137"/>
      <c r="CT322" s="137"/>
      <c r="CU322" s="137"/>
      <c r="CV322" s="137"/>
      <c r="CW322" s="137"/>
      <c r="CX322" s="137"/>
      <c r="CY322" s="137"/>
      <c r="CZ322" s="137"/>
      <c r="DA322" s="137"/>
      <c r="DB322" s="137"/>
      <c r="DC322" s="137"/>
      <c r="DD322" s="137"/>
      <c r="DE322" s="137"/>
    </row>
    <row r="323" spans="19:114" ht="6.75" customHeight="1">
      <c r="S323" s="197"/>
      <c r="T323" s="51"/>
      <c r="U323" s="51"/>
      <c r="AJ323" s="160"/>
      <c r="AK323" s="51"/>
      <c r="AL323" s="51"/>
      <c r="AM323" s="51"/>
      <c r="AN323" s="2121" t="s">
        <v>
287</v>
      </c>
      <c r="AO323" s="2121"/>
      <c r="AP323" s="2121"/>
      <c r="AQ323" s="2121"/>
      <c r="AR323" s="2121"/>
      <c r="AS323" s="2121"/>
      <c r="AT323" s="2121"/>
      <c r="AU323" s="2121"/>
      <c r="AV323" s="2121"/>
      <c r="AW323" s="2121"/>
      <c r="AX323" s="2121"/>
      <c r="AY323" s="2121"/>
      <c r="AZ323" s="2121"/>
      <c r="BA323" s="2121"/>
      <c r="BB323" s="2121"/>
      <c r="BC323" s="2121"/>
      <c r="BD323" s="2121"/>
      <c r="BE323" s="2121"/>
      <c r="BF323" s="2121"/>
      <c r="BG323" s="2121"/>
      <c r="BH323" s="137"/>
      <c r="BI323" s="137"/>
      <c r="BJ323" s="137"/>
      <c r="BK323" s="137"/>
      <c r="BL323" s="137"/>
      <c r="BM323" s="137"/>
      <c r="BN323" s="137"/>
      <c r="BO323" s="137"/>
      <c r="BP323" s="137"/>
      <c r="BQ323" s="137"/>
      <c r="BR323" s="137"/>
      <c r="BS323" s="137"/>
      <c r="BT323" s="137"/>
      <c r="BU323" s="137"/>
      <c r="BV323" s="137"/>
      <c r="BW323" s="137"/>
      <c r="BX323" s="137"/>
      <c r="BY323" s="137"/>
      <c r="BZ323" s="137"/>
      <c r="CA323" s="137"/>
      <c r="CB323" s="137"/>
      <c r="CC323" s="137"/>
      <c r="CD323" s="137"/>
      <c r="CE323" s="137"/>
      <c r="CF323" s="137"/>
      <c r="CG323" s="137"/>
      <c r="CH323" s="137"/>
      <c r="CI323" s="137"/>
      <c r="CJ323" s="137"/>
      <c r="CK323" s="137"/>
      <c r="CL323" s="137"/>
      <c r="CM323" s="137"/>
      <c r="CN323" s="137"/>
      <c r="CO323" s="137"/>
      <c r="CP323" s="137"/>
      <c r="CQ323" s="137"/>
      <c r="CR323" s="137"/>
      <c r="CS323" s="137"/>
      <c r="CT323" s="137"/>
      <c r="CU323" s="137"/>
      <c r="CV323" s="137"/>
      <c r="CW323" s="137"/>
      <c r="CX323" s="137"/>
      <c r="CY323" s="137"/>
      <c r="CZ323" s="137"/>
      <c r="DA323" s="137"/>
      <c r="DB323" s="137"/>
      <c r="DC323" s="137"/>
      <c r="DD323" s="137"/>
      <c r="DE323" s="137"/>
      <c r="DF323" s="53"/>
      <c r="DG323" s="53"/>
      <c r="DH323" s="53"/>
      <c r="DI323" s="53"/>
      <c r="DJ323" s="53"/>
    </row>
    <row r="324" spans="19:114" ht="6.75" customHeight="1">
      <c r="S324" s="197"/>
      <c r="T324" s="51"/>
      <c r="U324" s="51"/>
      <c r="AJ324" s="160"/>
      <c r="AK324" s="151"/>
      <c r="AL324" s="149"/>
      <c r="AM324" s="51"/>
      <c r="AN324" s="2121"/>
      <c r="AO324" s="2121"/>
      <c r="AP324" s="2121"/>
      <c r="AQ324" s="2121"/>
      <c r="AR324" s="2121"/>
      <c r="AS324" s="2121"/>
      <c r="AT324" s="2121"/>
      <c r="AU324" s="2121"/>
      <c r="AV324" s="2121"/>
      <c r="AW324" s="2121"/>
      <c r="AX324" s="2121"/>
      <c r="AY324" s="2121"/>
      <c r="AZ324" s="2121"/>
      <c r="BA324" s="2121"/>
      <c r="BB324" s="2121"/>
      <c r="BC324" s="2121"/>
      <c r="BD324" s="2121"/>
      <c r="BE324" s="2121"/>
      <c r="BF324" s="2121"/>
      <c r="BG324" s="2121"/>
      <c r="BH324" s="137"/>
      <c r="BI324" s="137"/>
      <c r="BJ324" s="137"/>
      <c r="BK324" s="137"/>
      <c r="BL324" s="137"/>
      <c r="BM324" s="137"/>
      <c r="BN324" s="137"/>
      <c r="BO324" s="137"/>
      <c r="BP324" s="137"/>
      <c r="BQ324" s="137"/>
      <c r="BR324" s="137"/>
      <c r="BS324" s="137"/>
      <c r="BT324" s="137"/>
      <c r="BU324" s="137"/>
      <c r="BV324" s="137"/>
      <c r="BW324" s="137"/>
      <c r="BX324" s="137"/>
      <c r="BY324" s="137"/>
      <c r="BZ324" s="137"/>
      <c r="CA324" s="137"/>
      <c r="CB324" s="137"/>
      <c r="CC324" s="137"/>
      <c r="CD324" s="137"/>
      <c r="CE324" s="137"/>
      <c r="CF324" s="137"/>
      <c r="CG324" s="137"/>
      <c r="CH324" s="137"/>
      <c r="CI324" s="137"/>
      <c r="CJ324" s="137"/>
      <c r="CK324" s="137"/>
      <c r="CL324" s="137"/>
      <c r="CM324" s="137"/>
      <c r="CN324" s="137"/>
      <c r="CO324" s="137"/>
      <c r="CP324" s="137"/>
      <c r="CQ324" s="137"/>
      <c r="CR324" s="137"/>
      <c r="CS324" s="137"/>
      <c r="CT324" s="137"/>
      <c r="CU324" s="137"/>
      <c r="CV324" s="137"/>
      <c r="CW324" s="137"/>
      <c r="CX324" s="137"/>
      <c r="CY324" s="137"/>
      <c r="CZ324" s="137"/>
      <c r="DA324" s="137"/>
      <c r="DB324" s="137"/>
      <c r="DC324" s="137"/>
      <c r="DD324" s="137"/>
      <c r="DE324" s="137"/>
      <c r="DF324" s="53"/>
      <c r="DG324" s="53"/>
      <c r="DH324" s="53"/>
      <c r="DI324" s="53"/>
      <c r="DJ324" s="53"/>
    </row>
    <row r="325" spans="19:114" ht="6.75" customHeight="1">
      <c r="S325" s="197"/>
      <c r="T325" s="51"/>
      <c r="U325" s="51"/>
      <c r="AJ325" s="160"/>
      <c r="AK325" s="51"/>
      <c r="AL325" s="51"/>
      <c r="AM325" s="51"/>
      <c r="AN325" s="138"/>
      <c r="AO325" s="138"/>
      <c r="AP325" s="138"/>
      <c r="AQ325" s="138"/>
      <c r="AR325" s="138"/>
      <c r="AS325" s="138"/>
      <c r="AT325" s="138"/>
      <c r="AU325" s="138"/>
      <c r="AV325" s="138"/>
      <c r="AW325" s="138"/>
      <c r="AX325" s="138"/>
      <c r="AY325" s="137"/>
      <c r="AZ325" s="137"/>
      <c r="BA325" s="51"/>
      <c r="BB325" s="51"/>
      <c r="BC325" s="51"/>
      <c r="BD325" s="137"/>
      <c r="BE325" s="137"/>
      <c r="BF325" s="137"/>
      <c r="BG325" s="137"/>
      <c r="BH325" s="137"/>
      <c r="BI325" s="137"/>
      <c r="BJ325" s="137"/>
      <c r="BK325" s="137"/>
      <c r="BL325" s="137"/>
      <c r="BM325" s="137"/>
      <c r="BN325" s="137"/>
      <c r="BO325" s="137"/>
      <c r="BP325" s="137"/>
      <c r="BQ325" s="137"/>
      <c r="BR325" s="137"/>
      <c r="BS325" s="137"/>
      <c r="BT325" s="137"/>
      <c r="BU325" s="137"/>
      <c r="BV325" s="137"/>
      <c r="BW325" s="137"/>
      <c r="BX325" s="137"/>
      <c r="BY325" s="137"/>
      <c r="BZ325" s="137"/>
      <c r="CA325" s="137"/>
      <c r="CB325" s="137"/>
      <c r="CC325" s="137"/>
      <c r="CD325" s="137"/>
      <c r="CE325" s="137"/>
      <c r="CF325" s="137"/>
      <c r="CG325" s="137"/>
      <c r="CH325" s="137"/>
      <c r="CI325" s="137"/>
      <c r="CJ325" s="137"/>
      <c r="CK325" s="137"/>
      <c r="CL325" s="137"/>
      <c r="CM325" s="137"/>
      <c r="CN325" s="137"/>
      <c r="CO325" s="137"/>
      <c r="CP325" s="137"/>
      <c r="CQ325" s="137"/>
      <c r="CR325" s="137"/>
      <c r="CS325" s="137"/>
      <c r="CT325" s="137"/>
      <c r="CU325" s="137"/>
      <c r="CV325" s="137"/>
      <c r="CW325" s="137"/>
      <c r="CX325" s="137"/>
      <c r="CY325" s="137"/>
      <c r="CZ325" s="137"/>
      <c r="DA325" s="137"/>
      <c r="DB325" s="137"/>
      <c r="DC325" s="137"/>
      <c r="DD325" s="137"/>
      <c r="DE325" s="137"/>
    </row>
    <row r="326" spans="19:114" ht="6.75" customHeight="1">
      <c r="S326" s="197"/>
      <c r="T326" s="51"/>
      <c r="U326" s="51"/>
      <c r="AJ326" s="160"/>
      <c r="AK326" s="51"/>
      <c r="AL326" s="51"/>
      <c r="AM326" s="51"/>
      <c r="AN326" s="2124" t="s">
        <v>
286</v>
      </c>
      <c r="AO326" s="2124"/>
      <c r="AP326" s="2124"/>
      <c r="AQ326" s="2124"/>
      <c r="AR326" s="2124"/>
      <c r="AS326" s="2124"/>
      <c r="AT326" s="2124"/>
      <c r="AU326" s="2124"/>
      <c r="AV326" s="2124"/>
      <c r="AW326" s="2124"/>
      <c r="AX326" s="2126"/>
      <c r="AY326" s="2126"/>
      <c r="AZ326" s="137"/>
      <c r="BA326" s="51"/>
      <c r="BB326" s="51"/>
      <c r="BC326" s="51"/>
      <c r="BD326" s="2121" t="s">
        <v>
285</v>
      </c>
      <c r="BE326" s="2121"/>
      <c r="BF326" s="2121"/>
      <c r="BG326" s="2121"/>
      <c r="BH326" s="2121"/>
      <c r="BI326" s="2121"/>
      <c r="BJ326" s="2121"/>
      <c r="BK326" s="2121"/>
      <c r="BL326" s="2121"/>
      <c r="BM326" s="2121"/>
      <c r="BN326" s="2121"/>
      <c r="BO326" s="2121"/>
      <c r="BP326" s="2121"/>
      <c r="BQ326" s="2121"/>
      <c r="BR326" s="2121"/>
      <c r="BS326" s="2121"/>
      <c r="BT326" s="2121"/>
      <c r="BU326" s="2121"/>
      <c r="BV326" s="2121"/>
      <c r="BW326" s="2121"/>
      <c r="BX326" s="2121"/>
      <c r="BY326" s="2121"/>
      <c r="BZ326" s="2121"/>
      <c r="CA326" s="2121"/>
      <c r="CB326" s="2121"/>
      <c r="CC326" s="2121"/>
      <c r="CD326" s="2121"/>
      <c r="CE326" s="2121"/>
      <c r="CF326" s="2121"/>
      <c r="CG326" s="2121"/>
      <c r="CH326" s="2121"/>
      <c r="CI326" s="2121"/>
      <c r="CJ326" s="2121"/>
      <c r="CK326" s="2121"/>
      <c r="CL326" s="2121"/>
      <c r="CM326" s="2121"/>
      <c r="CN326" s="2121"/>
      <c r="CO326" s="2121"/>
      <c r="CP326" s="2121"/>
      <c r="CQ326" s="2121"/>
      <c r="CR326" s="2121"/>
      <c r="CS326" s="2121"/>
      <c r="CT326" s="2121"/>
      <c r="CU326" s="2121"/>
      <c r="CV326" s="2121"/>
      <c r="CW326" s="2121"/>
      <c r="CX326" s="2121"/>
      <c r="CY326" s="2121"/>
      <c r="CZ326" s="2121"/>
      <c r="DA326" s="2121"/>
      <c r="DB326" s="2121"/>
      <c r="DC326" s="137"/>
      <c r="DD326" s="137"/>
      <c r="DE326" s="137"/>
    </row>
    <row r="327" spans="19:114" ht="6.75" customHeight="1">
      <c r="S327" s="197"/>
      <c r="T327" s="51"/>
      <c r="U327" s="51"/>
      <c r="AJ327" s="160"/>
      <c r="AK327" s="151"/>
      <c r="AL327" s="149"/>
      <c r="AM327" s="51"/>
      <c r="AN327" s="2124"/>
      <c r="AO327" s="2124"/>
      <c r="AP327" s="2124"/>
      <c r="AQ327" s="2124"/>
      <c r="AR327" s="2124"/>
      <c r="AS327" s="2124"/>
      <c r="AT327" s="2124"/>
      <c r="AU327" s="2124"/>
      <c r="AV327" s="2124"/>
      <c r="AW327" s="2124"/>
      <c r="AX327" s="2126"/>
      <c r="AY327" s="2126"/>
      <c r="AZ327" s="54"/>
      <c r="BA327" s="149"/>
      <c r="BB327" s="149"/>
      <c r="BC327" s="51"/>
      <c r="BD327" s="2121"/>
      <c r="BE327" s="2121"/>
      <c r="BF327" s="2121"/>
      <c r="BG327" s="2121"/>
      <c r="BH327" s="2121"/>
      <c r="BI327" s="2121"/>
      <c r="BJ327" s="2121"/>
      <c r="BK327" s="2121"/>
      <c r="BL327" s="2121"/>
      <c r="BM327" s="2121"/>
      <c r="BN327" s="2121"/>
      <c r="BO327" s="2121"/>
      <c r="BP327" s="2121"/>
      <c r="BQ327" s="2121"/>
      <c r="BR327" s="2121"/>
      <c r="BS327" s="2121"/>
      <c r="BT327" s="2121"/>
      <c r="BU327" s="2121"/>
      <c r="BV327" s="2121"/>
      <c r="BW327" s="2121"/>
      <c r="BX327" s="2121"/>
      <c r="BY327" s="2121"/>
      <c r="BZ327" s="2121"/>
      <c r="CA327" s="2121"/>
      <c r="CB327" s="2121"/>
      <c r="CC327" s="2121"/>
      <c r="CD327" s="2121"/>
      <c r="CE327" s="2121"/>
      <c r="CF327" s="2121"/>
      <c r="CG327" s="2121"/>
      <c r="CH327" s="2121"/>
      <c r="CI327" s="2121"/>
      <c r="CJ327" s="2121"/>
      <c r="CK327" s="2121"/>
      <c r="CL327" s="2121"/>
      <c r="CM327" s="2121"/>
      <c r="CN327" s="2121"/>
      <c r="CO327" s="2121"/>
      <c r="CP327" s="2121"/>
      <c r="CQ327" s="2121"/>
      <c r="CR327" s="2121"/>
      <c r="CS327" s="2121"/>
      <c r="CT327" s="2121"/>
      <c r="CU327" s="2121"/>
      <c r="CV327" s="2121"/>
      <c r="CW327" s="2121"/>
      <c r="CX327" s="2121"/>
      <c r="CY327" s="2121"/>
      <c r="CZ327" s="2121"/>
      <c r="DA327" s="2121"/>
      <c r="DB327" s="2121"/>
      <c r="DC327" s="137"/>
      <c r="DD327" s="137"/>
      <c r="DE327" s="137"/>
    </row>
    <row r="328" spans="19:114" ht="6.75" customHeight="1">
      <c r="S328" s="197"/>
      <c r="T328" s="51"/>
      <c r="U328" s="51"/>
      <c r="AJ328" s="160"/>
      <c r="AK328" s="51"/>
      <c r="AL328" s="51"/>
      <c r="AM328" s="51"/>
      <c r="AN328" s="138"/>
      <c r="AO328" s="138"/>
      <c r="AP328" s="138"/>
      <c r="AQ328" s="138"/>
      <c r="AR328" s="138"/>
      <c r="AS328" s="138"/>
      <c r="AT328" s="138"/>
      <c r="AU328" s="138"/>
      <c r="AV328" s="138"/>
      <c r="AW328" s="138"/>
      <c r="AX328" s="139"/>
      <c r="AY328" s="139"/>
      <c r="AZ328" s="138"/>
      <c r="BA328" s="51"/>
      <c r="BB328" s="51"/>
      <c r="BC328" s="51"/>
      <c r="BD328" s="137"/>
      <c r="BE328" s="137"/>
      <c r="BF328" s="137"/>
      <c r="BG328" s="137"/>
      <c r="BH328" s="137"/>
      <c r="BI328" s="137"/>
      <c r="BJ328" s="137"/>
      <c r="BK328" s="137"/>
      <c r="BL328" s="137"/>
      <c r="BM328" s="137"/>
      <c r="BN328" s="137"/>
      <c r="BO328" s="137"/>
      <c r="BP328" s="137"/>
      <c r="BQ328" s="137"/>
      <c r="BR328" s="137"/>
      <c r="BS328" s="137"/>
      <c r="BT328" s="137"/>
      <c r="BU328" s="137"/>
      <c r="BV328" s="137"/>
      <c r="BW328" s="137"/>
      <c r="BX328" s="137"/>
      <c r="BY328" s="137"/>
      <c r="BZ328" s="137"/>
      <c r="CA328" s="137"/>
      <c r="CB328" s="137"/>
      <c r="CC328" s="137"/>
      <c r="CD328" s="137"/>
      <c r="CE328" s="137"/>
      <c r="CF328" s="137"/>
      <c r="CG328" s="137"/>
      <c r="CH328" s="137"/>
      <c r="CI328" s="137"/>
      <c r="CJ328" s="137"/>
      <c r="CK328" s="137"/>
      <c r="CL328" s="137"/>
      <c r="CM328" s="137"/>
      <c r="CN328" s="137"/>
      <c r="CO328" s="137"/>
      <c r="CP328" s="137"/>
      <c r="CQ328" s="137"/>
      <c r="CR328" s="137"/>
      <c r="CS328" s="137"/>
      <c r="CT328" s="137"/>
      <c r="CU328" s="137"/>
      <c r="CV328" s="137"/>
      <c r="CW328" s="137"/>
      <c r="CX328" s="137"/>
      <c r="CY328" s="137"/>
      <c r="CZ328" s="137"/>
      <c r="DA328" s="137"/>
      <c r="DB328" s="137"/>
      <c r="DC328" s="137"/>
      <c r="DD328" s="137"/>
      <c r="DE328" s="137"/>
    </row>
    <row r="329" spans="19:114" ht="6.75" customHeight="1">
      <c r="S329" s="197"/>
      <c r="T329" s="51"/>
      <c r="U329" s="51"/>
      <c r="AJ329" s="160"/>
      <c r="AK329" s="51"/>
      <c r="AL329" s="51"/>
      <c r="AM329" s="51"/>
      <c r="AN329" s="2131" t="s">
        <v>
284</v>
      </c>
      <c r="AO329" s="2131"/>
      <c r="AP329" s="2131"/>
      <c r="AQ329" s="2131"/>
      <c r="AR329" s="2131"/>
      <c r="AS329" s="2131"/>
      <c r="AT329" s="2131"/>
      <c r="AU329" s="2131"/>
      <c r="AV329" s="2131"/>
      <c r="AW329" s="2131"/>
      <c r="AX329" s="2131"/>
      <c r="AY329" s="2131"/>
      <c r="AZ329" s="2131"/>
      <c r="BA329" s="51"/>
      <c r="BB329" s="51"/>
      <c r="BC329" s="51"/>
      <c r="BD329" s="2121" t="s">
        <v>
283</v>
      </c>
      <c r="BE329" s="2121"/>
      <c r="BF329" s="2121"/>
      <c r="BG329" s="2121"/>
      <c r="BH329" s="2121"/>
      <c r="BI329" s="2121"/>
      <c r="BJ329" s="2121"/>
      <c r="BK329" s="2121"/>
      <c r="BL329" s="2121"/>
      <c r="BM329" s="2121"/>
      <c r="BN329" s="2121"/>
      <c r="BO329" s="2121"/>
      <c r="BP329" s="2121"/>
      <c r="BQ329" s="2121"/>
      <c r="BR329" s="2121"/>
      <c r="BS329" s="2121"/>
      <c r="BT329" s="2121"/>
      <c r="BU329" s="2121"/>
      <c r="BV329" s="2121"/>
      <c r="BW329" s="2121"/>
      <c r="BX329" s="2121"/>
      <c r="BY329" s="2121"/>
      <c r="BZ329" s="2121"/>
      <c r="CA329" s="2121"/>
      <c r="CB329" s="2121"/>
      <c r="CC329" s="2121"/>
      <c r="CD329" s="2121"/>
      <c r="CE329" s="2121"/>
      <c r="CF329" s="2121"/>
      <c r="CG329" s="2121"/>
      <c r="CH329" s="2121"/>
      <c r="CI329" s="2121"/>
      <c r="CJ329" s="2121"/>
      <c r="CK329" s="2121"/>
      <c r="CL329" s="2121"/>
      <c r="CM329" s="2121"/>
      <c r="CN329" s="2121"/>
      <c r="CO329" s="2121"/>
      <c r="CP329" s="2121"/>
      <c r="CQ329" s="2121"/>
      <c r="CR329" s="2121"/>
      <c r="CS329" s="2121"/>
      <c r="CT329" s="2121"/>
      <c r="CU329" s="2121"/>
      <c r="CV329" s="2121"/>
      <c r="CW329" s="2121"/>
      <c r="CX329" s="2121"/>
      <c r="CY329" s="2121"/>
      <c r="CZ329" s="2121"/>
      <c r="DA329" s="2121"/>
      <c r="DB329" s="2121"/>
      <c r="DC329" s="137"/>
      <c r="DD329" s="137"/>
      <c r="DE329" s="137"/>
    </row>
    <row r="330" spans="19:114" ht="6.75" customHeight="1">
      <c r="S330" s="197"/>
      <c r="T330" s="51"/>
      <c r="U330" s="51"/>
      <c r="AJ330" s="160"/>
      <c r="AK330" s="151"/>
      <c r="AL330" s="149"/>
      <c r="AM330" s="51"/>
      <c r="AN330" s="2131"/>
      <c r="AO330" s="2131"/>
      <c r="AP330" s="2131"/>
      <c r="AQ330" s="2131"/>
      <c r="AR330" s="2131"/>
      <c r="AS330" s="2131"/>
      <c r="AT330" s="2131"/>
      <c r="AU330" s="2131"/>
      <c r="AV330" s="2131"/>
      <c r="AW330" s="2131"/>
      <c r="AX330" s="2131"/>
      <c r="AY330" s="2131"/>
      <c r="AZ330" s="2131"/>
      <c r="BA330" s="149"/>
      <c r="BB330" s="149"/>
      <c r="BC330" s="51"/>
      <c r="BD330" s="2121"/>
      <c r="BE330" s="2121"/>
      <c r="BF330" s="2121"/>
      <c r="BG330" s="2121"/>
      <c r="BH330" s="2121"/>
      <c r="BI330" s="2121"/>
      <c r="BJ330" s="2121"/>
      <c r="BK330" s="2121"/>
      <c r="BL330" s="2121"/>
      <c r="BM330" s="2121"/>
      <c r="BN330" s="2121"/>
      <c r="BO330" s="2121"/>
      <c r="BP330" s="2121"/>
      <c r="BQ330" s="2121"/>
      <c r="BR330" s="2121"/>
      <c r="BS330" s="2121"/>
      <c r="BT330" s="2121"/>
      <c r="BU330" s="2121"/>
      <c r="BV330" s="2121"/>
      <c r="BW330" s="2121"/>
      <c r="BX330" s="2121"/>
      <c r="BY330" s="2121"/>
      <c r="BZ330" s="2121"/>
      <c r="CA330" s="2121"/>
      <c r="CB330" s="2121"/>
      <c r="CC330" s="2121"/>
      <c r="CD330" s="2121"/>
      <c r="CE330" s="2121"/>
      <c r="CF330" s="2121"/>
      <c r="CG330" s="2121"/>
      <c r="CH330" s="2121"/>
      <c r="CI330" s="2121"/>
      <c r="CJ330" s="2121"/>
      <c r="CK330" s="2121"/>
      <c r="CL330" s="2121"/>
      <c r="CM330" s="2121"/>
      <c r="CN330" s="2121"/>
      <c r="CO330" s="2121"/>
      <c r="CP330" s="2121"/>
      <c r="CQ330" s="2121"/>
      <c r="CR330" s="2121"/>
      <c r="CS330" s="2121"/>
      <c r="CT330" s="2121"/>
      <c r="CU330" s="2121"/>
      <c r="CV330" s="2121"/>
      <c r="CW330" s="2121"/>
      <c r="CX330" s="2121"/>
      <c r="CY330" s="2121"/>
      <c r="CZ330" s="2121"/>
      <c r="DA330" s="2121"/>
      <c r="DB330" s="2121"/>
      <c r="DC330" s="137"/>
      <c r="DD330" s="137"/>
      <c r="DE330" s="137"/>
    </row>
    <row r="331" spans="19:114" ht="6.75" customHeight="1">
      <c r="S331" s="197"/>
      <c r="T331" s="51"/>
      <c r="U331" s="51"/>
      <c r="AJ331" s="160"/>
      <c r="AK331" s="51"/>
      <c r="AL331" s="51"/>
      <c r="AM331" s="51"/>
      <c r="AN331" s="138"/>
      <c r="AO331" s="138"/>
      <c r="AP331" s="138"/>
      <c r="AQ331" s="138"/>
      <c r="AR331" s="138"/>
      <c r="AS331" s="138"/>
      <c r="AT331" s="138"/>
      <c r="AU331" s="138"/>
      <c r="AV331" s="138"/>
      <c r="AW331" s="138"/>
      <c r="AX331" s="138"/>
      <c r="AY331" s="137"/>
      <c r="AZ331" s="137"/>
      <c r="BA331" s="51"/>
      <c r="BB331" s="51"/>
      <c r="BC331" s="51"/>
      <c r="BD331" s="137"/>
      <c r="BE331" s="137"/>
      <c r="BF331" s="137"/>
      <c r="BG331" s="137"/>
      <c r="BH331" s="137"/>
      <c r="BI331" s="137"/>
      <c r="BJ331" s="137"/>
      <c r="BK331" s="137"/>
      <c r="BL331" s="137"/>
      <c r="BM331" s="137"/>
      <c r="BN331" s="137"/>
      <c r="BO331" s="137"/>
      <c r="BP331" s="137"/>
      <c r="BQ331" s="137"/>
      <c r="BR331" s="137"/>
      <c r="BS331" s="137"/>
      <c r="BT331" s="137"/>
      <c r="BU331" s="137"/>
      <c r="BV331" s="137"/>
      <c r="BW331" s="137"/>
      <c r="BX331" s="137"/>
      <c r="BY331" s="137"/>
      <c r="BZ331" s="137"/>
      <c r="CA331" s="137"/>
      <c r="CB331" s="137"/>
      <c r="CC331" s="137"/>
      <c r="CD331" s="137"/>
      <c r="CE331" s="137"/>
      <c r="CF331" s="137"/>
      <c r="CG331" s="137"/>
      <c r="CH331" s="137"/>
      <c r="CI331" s="137"/>
      <c r="CJ331" s="137"/>
      <c r="CK331" s="137"/>
      <c r="CL331" s="137"/>
      <c r="CM331" s="137"/>
      <c r="CN331" s="137"/>
      <c r="CO331" s="137"/>
      <c r="CP331" s="137"/>
      <c r="CQ331" s="137"/>
      <c r="CR331" s="137"/>
      <c r="CS331" s="137"/>
      <c r="CT331" s="137"/>
      <c r="CU331" s="137"/>
      <c r="CV331" s="137"/>
      <c r="CW331" s="137"/>
      <c r="CX331" s="137"/>
      <c r="CY331" s="137"/>
      <c r="CZ331" s="137"/>
      <c r="DA331" s="137"/>
      <c r="DB331" s="137"/>
      <c r="DC331" s="137"/>
      <c r="DD331" s="137"/>
      <c r="DE331" s="137"/>
    </row>
    <row r="332" spans="19:114" ht="6.75" customHeight="1">
      <c r="S332" s="197"/>
      <c r="T332" s="51"/>
      <c r="U332" s="51"/>
      <c r="W332" s="138"/>
      <c r="X332" s="138"/>
      <c r="Y332" s="138"/>
      <c r="Z332" s="138"/>
      <c r="AA332" s="138"/>
      <c r="AB332" s="138"/>
      <c r="AC332" s="138"/>
      <c r="AD332" s="138"/>
      <c r="AE332" s="138"/>
      <c r="AF332" s="138"/>
      <c r="AG332" s="51"/>
      <c r="AH332" s="51"/>
      <c r="AI332" s="51"/>
      <c r="AJ332" s="160"/>
      <c r="AK332" s="146"/>
      <c r="AL332" s="146"/>
      <c r="AN332" s="2124" t="s">
        <v>
282</v>
      </c>
      <c r="AO332" s="2124"/>
      <c r="AP332" s="2124"/>
      <c r="AQ332" s="2124"/>
      <c r="AR332" s="2124"/>
      <c r="AS332" s="2124"/>
      <c r="AT332" s="2124"/>
      <c r="AU332" s="2124"/>
      <c r="AV332" s="2121"/>
      <c r="AW332" s="2121"/>
      <c r="AX332" s="137"/>
      <c r="AY332" s="146"/>
      <c r="AZ332" s="146"/>
      <c r="BA332" s="146"/>
      <c r="BB332" s="146"/>
      <c r="BD332" s="2121" t="s">
        <v>
281</v>
      </c>
      <c r="BE332" s="2121"/>
      <c r="BF332" s="2121"/>
      <c r="BG332" s="2121"/>
      <c r="BH332" s="2121"/>
      <c r="BI332" s="2121"/>
      <c r="BJ332" s="2121"/>
      <c r="BK332" s="2121"/>
      <c r="BL332" s="2121"/>
      <c r="BM332" s="2121"/>
      <c r="BN332" s="2121"/>
      <c r="BO332" s="2121"/>
      <c r="BP332" s="2121"/>
      <c r="BQ332" s="2121"/>
      <c r="BR332" s="2121"/>
      <c r="BS332" s="2121"/>
      <c r="BT332" s="2121"/>
      <c r="BU332" s="2121"/>
      <c r="BV332" s="2121"/>
      <c r="BW332" s="2121"/>
      <c r="BX332" s="2121"/>
      <c r="BY332" s="2121"/>
      <c r="BZ332" s="2121"/>
      <c r="CA332" s="2121"/>
      <c r="CB332" s="2121"/>
      <c r="CC332" s="2121"/>
      <c r="CD332" s="2121"/>
      <c r="CE332" s="2121"/>
      <c r="CF332" s="2121"/>
      <c r="CG332" s="2121"/>
      <c r="CH332" s="2121"/>
      <c r="CI332" s="2121"/>
      <c r="CJ332" s="2121"/>
      <c r="CK332" s="2121"/>
      <c r="CL332" s="2121"/>
      <c r="CM332" s="2121"/>
      <c r="CN332" s="2121"/>
      <c r="CO332" s="2121"/>
      <c r="CP332" s="2121"/>
      <c r="CQ332" s="2121"/>
      <c r="CR332" s="2121"/>
      <c r="CS332" s="2121"/>
      <c r="CT332" s="2121"/>
      <c r="CU332" s="2121"/>
      <c r="CV332" s="2121"/>
      <c r="CW332" s="2121"/>
      <c r="CX332" s="2121"/>
      <c r="CY332" s="2121"/>
      <c r="CZ332" s="2121"/>
      <c r="DA332" s="2121"/>
      <c r="DB332" s="2121"/>
      <c r="DC332" s="137"/>
      <c r="DD332" s="137"/>
      <c r="DE332" s="137"/>
    </row>
    <row r="333" spans="19:114" ht="6.75" customHeight="1">
      <c r="S333" s="197"/>
      <c r="W333" s="138"/>
      <c r="X333" s="138"/>
      <c r="Y333" s="138"/>
      <c r="Z333" s="138"/>
      <c r="AA333" s="138"/>
      <c r="AB333" s="138"/>
      <c r="AC333" s="138"/>
      <c r="AD333" s="138"/>
      <c r="AE333" s="138"/>
      <c r="AF333" s="138"/>
      <c r="AK333" s="151"/>
      <c r="AL333" s="51"/>
      <c r="AN333" s="2124"/>
      <c r="AO333" s="2124"/>
      <c r="AP333" s="2124"/>
      <c r="AQ333" s="2124"/>
      <c r="AR333" s="2124"/>
      <c r="AS333" s="2124"/>
      <c r="AT333" s="2124"/>
      <c r="AU333" s="2124"/>
      <c r="AV333" s="2121"/>
      <c r="AW333" s="2121"/>
      <c r="AX333" s="137"/>
      <c r="BD333" s="2121"/>
      <c r="BE333" s="2121"/>
      <c r="BF333" s="2121"/>
      <c r="BG333" s="2121"/>
      <c r="BH333" s="2121"/>
      <c r="BI333" s="2121"/>
      <c r="BJ333" s="2121"/>
      <c r="BK333" s="2121"/>
      <c r="BL333" s="2121"/>
      <c r="BM333" s="2121"/>
      <c r="BN333" s="2121"/>
      <c r="BO333" s="2121"/>
      <c r="BP333" s="2121"/>
      <c r="BQ333" s="2121"/>
      <c r="BR333" s="2121"/>
      <c r="BS333" s="2121"/>
      <c r="BT333" s="2121"/>
      <c r="BU333" s="2121"/>
      <c r="BV333" s="2121"/>
      <c r="BW333" s="2121"/>
      <c r="BX333" s="2121"/>
      <c r="BY333" s="2121"/>
      <c r="BZ333" s="2121"/>
      <c r="CA333" s="2121"/>
      <c r="CB333" s="2121"/>
      <c r="CC333" s="2121"/>
      <c r="CD333" s="2121"/>
      <c r="CE333" s="2121"/>
      <c r="CF333" s="2121"/>
      <c r="CG333" s="2121"/>
      <c r="CH333" s="2121"/>
      <c r="CI333" s="2121"/>
      <c r="CJ333" s="2121"/>
      <c r="CK333" s="2121"/>
      <c r="CL333" s="2121"/>
      <c r="CM333" s="2121"/>
      <c r="CN333" s="2121"/>
      <c r="CO333" s="2121"/>
      <c r="CP333" s="2121"/>
      <c r="CQ333" s="2121"/>
      <c r="CR333" s="2121"/>
      <c r="CS333" s="2121"/>
      <c r="CT333" s="2121"/>
      <c r="CU333" s="2121"/>
      <c r="CV333" s="2121"/>
      <c r="CW333" s="2121"/>
      <c r="CX333" s="2121"/>
      <c r="CY333" s="2121"/>
      <c r="CZ333" s="2121"/>
      <c r="DA333" s="2121"/>
      <c r="DB333" s="2121"/>
      <c r="DC333" s="137"/>
      <c r="DD333" s="137"/>
      <c r="DE333" s="137"/>
    </row>
    <row r="334" spans="19:114" ht="6.75" customHeight="1">
      <c r="AK334" s="150"/>
      <c r="AL334" s="51"/>
    </row>
    <row r="335" spans="19:114" ht="6.75" customHeight="1">
      <c r="AK335" s="156"/>
      <c r="AL335" s="146"/>
      <c r="AN335" s="2124" t="s">
        <v>
280</v>
      </c>
      <c r="AO335" s="2124"/>
      <c r="AP335" s="2124"/>
      <c r="AQ335" s="2124"/>
      <c r="AR335" s="2124"/>
      <c r="AS335" s="2124"/>
      <c r="AT335" s="2124"/>
      <c r="AU335" s="2124"/>
      <c r="AV335" s="2124"/>
      <c r="AW335" s="2124"/>
      <c r="AX335" s="2124"/>
      <c r="AY335" s="2121"/>
      <c r="AZ335" s="2121"/>
      <c r="BA335" s="146"/>
      <c r="BB335" s="146"/>
      <c r="BD335" s="2121" t="s">
        <v>
279</v>
      </c>
      <c r="BE335" s="2121"/>
      <c r="BF335" s="2121"/>
      <c r="BG335" s="2121"/>
      <c r="BH335" s="2121"/>
      <c r="BI335" s="2121"/>
      <c r="BJ335" s="2121"/>
      <c r="BK335" s="2121"/>
      <c r="BL335" s="2121"/>
      <c r="BM335" s="2121"/>
      <c r="BN335" s="2121"/>
      <c r="BO335" s="2121"/>
      <c r="BP335" s="2121"/>
      <c r="BQ335" s="2121"/>
      <c r="BR335" s="2121"/>
      <c r="BS335" s="2121"/>
      <c r="BT335" s="2121"/>
      <c r="BU335" s="2121"/>
      <c r="BV335" s="2121"/>
      <c r="BW335" s="2121"/>
      <c r="BX335" s="2121"/>
      <c r="BY335" s="2121"/>
      <c r="BZ335" s="2121"/>
      <c r="CA335" s="2121"/>
      <c r="CB335" s="2121"/>
      <c r="CC335" s="2121"/>
      <c r="CD335" s="2121"/>
      <c r="CE335" s="2121"/>
      <c r="CF335" s="2121"/>
      <c r="CG335" s="2121"/>
      <c r="CH335" s="2121"/>
      <c r="CI335" s="2121"/>
      <c r="CJ335" s="2121"/>
      <c r="CK335" s="2121"/>
      <c r="CL335" s="2121"/>
      <c r="CM335" s="2121"/>
      <c r="CN335" s="2121"/>
      <c r="CO335" s="2121"/>
      <c r="CP335" s="2121"/>
      <c r="CQ335" s="2121"/>
      <c r="CR335" s="2121"/>
      <c r="CS335" s="2121"/>
      <c r="CT335" s="2121"/>
      <c r="CU335" s="2121"/>
      <c r="CV335" s="2121"/>
      <c r="CW335" s="2121"/>
      <c r="CX335" s="2121"/>
      <c r="CY335" s="2121"/>
      <c r="CZ335" s="2121"/>
      <c r="DA335" s="2121"/>
      <c r="DB335" s="2121"/>
      <c r="DC335" s="137"/>
      <c r="DD335" s="137"/>
      <c r="DE335" s="137"/>
    </row>
    <row r="336" spans="19:114" ht="6.75" customHeight="1">
      <c r="AK336" s="151"/>
      <c r="AL336" s="51"/>
      <c r="AN336" s="2124"/>
      <c r="AO336" s="2124"/>
      <c r="AP336" s="2124"/>
      <c r="AQ336" s="2124"/>
      <c r="AR336" s="2124"/>
      <c r="AS336" s="2124"/>
      <c r="AT336" s="2124"/>
      <c r="AU336" s="2124"/>
      <c r="AV336" s="2124"/>
      <c r="AW336" s="2124"/>
      <c r="AX336" s="2124"/>
      <c r="AY336" s="2121"/>
      <c r="AZ336" s="2121"/>
      <c r="BD336" s="2121"/>
      <c r="BE336" s="2121"/>
      <c r="BF336" s="2121"/>
      <c r="BG336" s="2121"/>
      <c r="BH336" s="2121"/>
      <c r="BI336" s="2121"/>
      <c r="BJ336" s="2121"/>
      <c r="BK336" s="2121"/>
      <c r="BL336" s="2121"/>
      <c r="BM336" s="2121"/>
      <c r="BN336" s="2121"/>
      <c r="BO336" s="2121"/>
      <c r="BP336" s="2121"/>
      <c r="BQ336" s="2121"/>
      <c r="BR336" s="2121"/>
      <c r="BS336" s="2121"/>
      <c r="BT336" s="2121"/>
      <c r="BU336" s="2121"/>
      <c r="BV336" s="2121"/>
      <c r="BW336" s="2121"/>
      <c r="BX336" s="2121"/>
      <c r="BY336" s="2121"/>
      <c r="BZ336" s="2121"/>
      <c r="CA336" s="2121"/>
      <c r="CB336" s="2121"/>
      <c r="CC336" s="2121"/>
      <c r="CD336" s="2121"/>
      <c r="CE336" s="2121"/>
      <c r="CF336" s="2121"/>
      <c r="CG336" s="2121"/>
      <c r="CH336" s="2121"/>
      <c r="CI336" s="2121"/>
      <c r="CJ336" s="2121"/>
      <c r="CK336" s="2121"/>
      <c r="CL336" s="2121"/>
      <c r="CM336" s="2121"/>
      <c r="CN336" s="2121"/>
      <c r="CO336" s="2121"/>
      <c r="CP336" s="2121"/>
      <c r="CQ336" s="2121"/>
      <c r="CR336" s="2121"/>
      <c r="CS336" s="2121"/>
      <c r="CT336" s="2121"/>
      <c r="CU336" s="2121"/>
      <c r="CV336" s="2121"/>
      <c r="CW336" s="2121"/>
      <c r="CX336" s="2121"/>
      <c r="CY336" s="2121"/>
      <c r="CZ336" s="2121"/>
      <c r="DA336" s="2121"/>
      <c r="DB336" s="2121"/>
      <c r="DC336" s="137"/>
      <c r="DD336" s="137"/>
      <c r="DE336" s="137"/>
    </row>
    <row r="337" spans="2:109" ht="6.75" customHeight="1">
      <c r="AK337" s="150"/>
      <c r="AL337" s="51"/>
    </row>
    <row r="338" spans="2:109" ht="6.75" customHeight="1">
      <c r="AK338" s="156"/>
      <c r="AL338" s="146"/>
      <c r="AN338" s="2131" t="s">
        <v>
206</v>
      </c>
      <c r="AO338" s="2131"/>
      <c r="AP338" s="2131"/>
      <c r="AQ338" s="2131"/>
      <c r="AR338" s="2131"/>
      <c r="AS338" s="2131"/>
      <c r="AT338" s="2131"/>
      <c r="AU338" s="2131"/>
      <c r="AV338" s="2131"/>
      <c r="AW338" s="2131"/>
      <c r="AX338" s="2131"/>
      <c r="AY338" s="2131"/>
      <c r="AZ338" s="2131"/>
      <c r="BA338" s="146"/>
      <c r="BB338" s="146"/>
      <c r="BD338" s="2121" t="s">
        <v>
278</v>
      </c>
      <c r="BE338" s="2121"/>
      <c r="BF338" s="2121"/>
      <c r="BG338" s="2121"/>
      <c r="BH338" s="2121"/>
      <c r="BI338" s="2121"/>
      <c r="BJ338" s="2121"/>
      <c r="BK338" s="2121"/>
      <c r="BL338" s="2121"/>
      <c r="BM338" s="2121"/>
      <c r="BN338" s="2121"/>
      <c r="BO338" s="2121"/>
      <c r="BP338" s="2121"/>
      <c r="BQ338" s="2121"/>
      <c r="BR338" s="2121"/>
      <c r="BS338" s="2121"/>
      <c r="BT338" s="2121"/>
      <c r="BU338" s="2121"/>
      <c r="BV338" s="2121"/>
      <c r="BW338" s="2121"/>
      <c r="BX338" s="2121"/>
      <c r="BY338" s="2121"/>
      <c r="BZ338" s="2121"/>
      <c r="CA338" s="2121"/>
      <c r="CB338" s="2121"/>
      <c r="CC338" s="2121"/>
      <c r="CD338" s="2121"/>
      <c r="CE338" s="2121"/>
      <c r="CF338" s="2121"/>
      <c r="CG338" s="2121"/>
      <c r="CH338" s="2121"/>
      <c r="CI338" s="2121"/>
      <c r="CJ338" s="2121"/>
      <c r="CK338" s="2121"/>
      <c r="CL338" s="2121"/>
      <c r="CM338" s="2121"/>
      <c r="CN338" s="2121"/>
      <c r="CO338" s="2121"/>
      <c r="CP338" s="2121"/>
      <c r="CQ338" s="2121"/>
      <c r="CR338" s="2121"/>
      <c r="CS338" s="2121"/>
      <c r="CT338" s="2121"/>
      <c r="CU338" s="2121"/>
      <c r="CV338" s="2121"/>
      <c r="CW338" s="2121"/>
      <c r="CX338" s="2121"/>
      <c r="CY338" s="2121"/>
      <c r="CZ338" s="2121"/>
      <c r="DA338" s="2121"/>
      <c r="DB338" s="2121"/>
      <c r="DC338" s="137"/>
      <c r="DD338" s="137"/>
      <c r="DE338" s="137"/>
    </row>
    <row r="339" spans="2:109" ht="6.75" customHeight="1">
      <c r="AN339" s="2131"/>
      <c r="AO339" s="2131"/>
      <c r="AP339" s="2131"/>
      <c r="AQ339" s="2131"/>
      <c r="AR339" s="2131"/>
      <c r="AS339" s="2131"/>
      <c r="AT339" s="2131"/>
      <c r="AU339" s="2131"/>
      <c r="AV339" s="2131"/>
      <c r="AW339" s="2131"/>
      <c r="AX339" s="2131"/>
      <c r="AY339" s="2131"/>
      <c r="AZ339" s="2131"/>
      <c r="BA339" s="51"/>
      <c r="BB339" s="51"/>
      <c r="BD339" s="2121"/>
      <c r="BE339" s="2121"/>
      <c r="BF339" s="2121"/>
      <c r="BG339" s="2121"/>
      <c r="BH339" s="2121"/>
      <c r="BI339" s="2121"/>
      <c r="BJ339" s="2121"/>
      <c r="BK339" s="2121"/>
      <c r="BL339" s="2121"/>
      <c r="BM339" s="2121"/>
      <c r="BN339" s="2121"/>
      <c r="BO339" s="2121"/>
      <c r="BP339" s="2121"/>
      <c r="BQ339" s="2121"/>
      <c r="BR339" s="2121"/>
      <c r="BS339" s="2121"/>
      <c r="BT339" s="2121"/>
      <c r="BU339" s="2121"/>
      <c r="BV339" s="2121"/>
      <c r="BW339" s="2121"/>
      <c r="BX339" s="2121"/>
      <c r="BY339" s="2121"/>
      <c r="BZ339" s="2121"/>
      <c r="CA339" s="2121"/>
      <c r="CB339" s="2121"/>
      <c r="CC339" s="2121"/>
      <c r="CD339" s="2121"/>
      <c r="CE339" s="2121"/>
      <c r="CF339" s="2121"/>
      <c r="CG339" s="2121"/>
      <c r="CH339" s="2121"/>
      <c r="CI339" s="2121"/>
      <c r="CJ339" s="2121"/>
      <c r="CK339" s="2121"/>
      <c r="CL339" s="2121"/>
      <c r="CM339" s="2121"/>
      <c r="CN339" s="2121"/>
      <c r="CO339" s="2121"/>
      <c r="CP339" s="2121"/>
      <c r="CQ339" s="2121"/>
      <c r="CR339" s="2121"/>
      <c r="CS339" s="2121"/>
      <c r="CT339" s="2121"/>
      <c r="CU339" s="2121"/>
      <c r="CV339" s="2121"/>
      <c r="CW339" s="2121"/>
      <c r="CX339" s="2121"/>
      <c r="CY339" s="2121"/>
      <c r="CZ339" s="2121"/>
      <c r="DA339" s="2121"/>
      <c r="DB339" s="2121"/>
      <c r="DC339" s="137"/>
      <c r="DD339" s="137"/>
      <c r="DE339" s="137"/>
    </row>
    <row r="341" spans="2:109" ht="6.75" customHeight="1">
      <c r="AJ341" s="2125" t="s">
        <v>
277</v>
      </c>
      <c r="AK341" s="2125"/>
      <c r="AL341" s="2125"/>
      <c r="AM341" s="2125"/>
      <c r="AN341" s="2125"/>
      <c r="AO341" s="2125"/>
      <c r="AP341" s="2125"/>
      <c r="AQ341" s="2125"/>
      <c r="AR341" s="2125"/>
      <c r="AS341" s="2125"/>
      <c r="AT341" s="2125"/>
      <c r="AU341" s="2125"/>
    </row>
    <row r="342" spans="2:109" ht="6.75" customHeight="1">
      <c r="AJ342" s="2125"/>
      <c r="AK342" s="2125"/>
      <c r="AL342" s="2125"/>
      <c r="AM342" s="2125"/>
      <c r="AN342" s="2125"/>
      <c r="AO342" s="2125"/>
      <c r="AP342" s="2125"/>
      <c r="AQ342" s="2125"/>
      <c r="AR342" s="2125"/>
      <c r="AS342" s="2125"/>
      <c r="AT342" s="2125"/>
      <c r="AU342" s="2125"/>
    </row>
    <row r="343" spans="2:109" ht="6.75" customHeight="1">
      <c r="B343" s="2121" t="s">
        <v>
276</v>
      </c>
      <c r="C343" s="2121"/>
      <c r="D343" s="2121"/>
      <c r="E343" s="2121"/>
      <c r="F343" s="2121"/>
      <c r="G343" s="2121"/>
      <c r="H343" s="2121"/>
      <c r="I343" s="2121"/>
      <c r="J343" s="2121"/>
      <c r="K343" s="55"/>
      <c r="L343" s="55"/>
      <c r="M343" s="55"/>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N343" s="2131" t="s">
        <v>
267</v>
      </c>
      <c r="AO343" s="2131"/>
      <c r="AP343" s="2131"/>
      <c r="AQ343" s="2131"/>
      <c r="AR343" s="2131"/>
      <c r="AS343" s="2131"/>
      <c r="AT343" s="2131"/>
      <c r="AU343" s="2131"/>
      <c r="AV343" s="146"/>
      <c r="AW343" s="146"/>
      <c r="AX343" s="146"/>
      <c r="AY343" s="146"/>
      <c r="AZ343" s="51"/>
      <c r="BA343" s="51"/>
      <c r="BB343" s="51"/>
      <c r="BD343" s="2121" t="s">
        <v>
275</v>
      </c>
      <c r="BE343" s="2121"/>
      <c r="BF343" s="2121"/>
      <c r="BG343" s="2121"/>
      <c r="BH343" s="2121"/>
      <c r="BI343" s="2121"/>
      <c r="BJ343" s="2121"/>
      <c r="BK343" s="2121"/>
      <c r="BL343" s="2121"/>
      <c r="BM343" s="2121"/>
      <c r="BN343" s="2121"/>
      <c r="BO343" s="2121"/>
      <c r="BP343" s="2121"/>
      <c r="BQ343" s="2121"/>
      <c r="BR343" s="2121"/>
      <c r="BS343" s="2121"/>
      <c r="BT343" s="2121"/>
      <c r="BU343" s="2121"/>
      <c r="BV343" s="2121"/>
      <c r="BW343" s="2121"/>
      <c r="BX343" s="2121"/>
      <c r="BY343" s="2121"/>
      <c r="BZ343" s="2121"/>
      <c r="CA343" s="2121"/>
      <c r="CB343" s="2121"/>
      <c r="CC343" s="2121"/>
      <c r="CD343" s="2121"/>
      <c r="CE343" s="2121"/>
      <c r="CF343" s="2121"/>
      <c r="CG343" s="2121"/>
      <c r="CH343" s="2121"/>
      <c r="CI343" s="2121"/>
      <c r="CJ343" s="2121"/>
      <c r="CK343" s="2121"/>
      <c r="CL343" s="2121"/>
      <c r="CM343" s="2121"/>
      <c r="CN343" s="2121"/>
      <c r="CO343" s="2121"/>
      <c r="CP343" s="2121"/>
      <c r="CQ343" s="2121"/>
      <c r="CR343" s="2121"/>
      <c r="CS343" s="2121"/>
      <c r="CT343" s="2121"/>
      <c r="CU343" s="2121"/>
      <c r="CV343" s="2121"/>
      <c r="CW343" s="2121"/>
      <c r="CX343" s="2121"/>
      <c r="CY343" s="2121"/>
      <c r="CZ343" s="2121"/>
      <c r="DA343" s="2121"/>
      <c r="DB343" s="2121"/>
      <c r="DC343" s="137"/>
      <c r="DD343" s="137"/>
    </row>
    <row r="344" spans="2:109" ht="6.75" customHeight="1">
      <c r="B344" s="2121"/>
      <c r="C344" s="2121"/>
      <c r="D344" s="2121"/>
      <c r="E344" s="2121"/>
      <c r="F344" s="2121"/>
      <c r="G344" s="2121"/>
      <c r="H344" s="2121"/>
      <c r="I344" s="2121"/>
      <c r="J344" s="2121"/>
      <c r="K344" s="137"/>
      <c r="L344" s="137"/>
      <c r="M344" s="137"/>
      <c r="AN344" s="2131"/>
      <c r="AO344" s="2131"/>
      <c r="AP344" s="2131"/>
      <c r="AQ344" s="2131"/>
      <c r="AR344" s="2131"/>
      <c r="AS344" s="2131"/>
      <c r="AT344" s="2131"/>
      <c r="AU344" s="2131"/>
      <c r="AZ344" s="149"/>
      <c r="BA344" s="149"/>
      <c r="BB344" s="149"/>
      <c r="BD344" s="2121"/>
      <c r="BE344" s="2121"/>
      <c r="BF344" s="2121"/>
      <c r="BG344" s="2121"/>
      <c r="BH344" s="2121"/>
      <c r="BI344" s="2121"/>
      <c r="BJ344" s="2121"/>
      <c r="BK344" s="2121"/>
      <c r="BL344" s="2121"/>
      <c r="BM344" s="2121"/>
      <c r="BN344" s="2121"/>
      <c r="BO344" s="2121"/>
      <c r="BP344" s="2121"/>
      <c r="BQ344" s="2121"/>
      <c r="BR344" s="2121"/>
      <c r="BS344" s="2121"/>
      <c r="BT344" s="2121"/>
      <c r="BU344" s="2121"/>
      <c r="BV344" s="2121"/>
      <c r="BW344" s="2121"/>
      <c r="BX344" s="2121"/>
      <c r="BY344" s="2121"/>
      <c r="BZ344" s="2121"/>
      <c r="CA344" s="2121"/>
      <c r="CB344" s="2121"/>
      <c r="CC344" s="2121"/>
      <c r="CD344" s="2121"/>
      <c r="CE344" s="2121"/>
      <c r="CF344" s="2121"/>
      <c r="CG344" s="2121"/>
      <c r="CH344" s="2121"/>
      <c r="CI344" s="2121"/>
      <c r="CJ344" s="2121"/>
      <c r="CK344" s="2121"/>
      <c r="CL344" s="2121"/>
      <c r="CM344" s="2121"/>
      <c r="CN344" s="2121"/>
      <c r="CO344" s="2121"/>
      <c r="CP344" s="2121"/>
      <c r="CQ344" s="2121"/>
      <c r="CR344" s="2121"/>
      <c r="CS344" s="2121"/>
      <c r="CT344" s="2121"/>
      <c r="CU344" s="2121"/>
      <c r="CV344" s="2121"/>
      <c r="CW344" s="2121"/>
      <c r="CX344" s="2121"/>
      <c r="CY344" s="2121"/>
      <c r="CZ344" s="2121"/>
      <c r="DA344" s="2121"/>
      <c r="DB344" s="2121"/>
      <c r="DC344" s="137"/>
      <c r="DD344" s="137"/>
    </row>
    <row r="346" spans="2:109" ht="6.75" customHeight="1">
      <c r="AB346" s="2125" t="s">
        <v>
274</v>
      </c>
      <c r="AC346" s="2125"/>
      <c r="AD346" s="2125"/>
      <c r="AE346" s="2125"/>
      <c r="AF346" s="2125"/>
      <c r="AG346" s="2125"/>
      <c r="AH346" s="2125"/>
      <c r="AI346" s="2125"/>
      <c r="AJ346" s="2125"/>
      <c r="AK346" s="2125"/>
      <c r="AL346" s="2125"/>
      <c r="AM346" s="2125"/>
      <c r="AN346" s="2125"/>
      <c r="AO346" s="2125"/>
      <c r="AP346" s="2125"/>
      <c r="AQ346" s="2125"/>
      <c r="AR346" s="2125"/>
      <c r="AS346" s="2125"/>
      <c r="AT346" s="2125"/>
      <c r="AU346" s="2125"/>
    </row>
    <row r="347" spans="2:109" ht="6.75" customHeight="1">
      <c r="Z347" s="137"/>
      <c r="AA347" s="137"/>
      <c r="AB347" s="2125"/>
      <c r="AC347" s="2125"/>
      <c r="AD347" s="2125"/>
      <c r="AE347" s="2125"/>
      <c r="AF347" s="2125"/>
      <c r="AG347" s="2125"/>
      <c r="AH347" s="2125"/>
      <c r="AI347" s="2125"/>
      <c r="AJ347" s="2125"/>
      <c r="AK347" s="2125"/>
      <c r="AL347" s="2125"/>
      <c r="AM347" s="2125"/>
      <c r="AN347" s="2125"/>
      <c r="AO347" s="2125"/>
      <c r="AP347" s="2125"/>
      <c r="AQ347" s="2125"/>
      <c r="AR347" s="2125"/>
      <c r="AS347" s="2125"/>
      <c r="AT347" s="2125"/>
      <c r="AU347" s="2125"/>
    </row>
    <row r="348" spans="2:109" ht="6.75" customHeight="1">
      <c r="B348" s="2121" t="s">
        <v>
273</v>
      </c>
      <c r="C348" s="2121"/>
      <c r="D348" s="2121"/>
      <c r="E348" s="2121"/>
      <c r="F348" s="2121"/>
      <c r="G348" s="2121"/>
      <c r="H348" s="2121"/>
      <c r="I348" s="2121"/>
      <c r="J348" s="2121"/>
      <c r="K348" s="2121"/>
      <c r="L348" s="2121"/>
      <c r="M348" s="2121"/>
      <c r="N348" s="2121"/>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N348" s="2131" t="s">
        <v>
267</v>
      </c>
      <c r="AO348" s="2131"/>
      <c r="AP348" s="2131"/>
      <c r="AQ348" s="2131"/>
      <c r="AR348" s="2131"/>
      <c r="AS348" s="2131"/>
      <c r="AT348" s="2131"/>
      <c r="AU348" s="2131"/>
      <c r="AV348" s="146"/>
      <c r="AW348" s="146"/>
      <c r="AX348" s="146"/>
      <c r="AY348" s="146"/>
      <c r="AZ348" s="51"/>
      <c r="BA348" s="51"/>
      <c r="BB348" s="51"/>
      <c r="BD348" s="2121" t="s">
        <v>
272</v>
      </c>
      <c r="BE348" s="2121"/>
      <c r="BF348" s="2121"/>
      <c r="BG348" s="2121"/>
      <c r="BH348" s="2121"/>
      <c r="BI348" s="2121"/>
      <c r="BJ348" s="2121"/>
      <c r="BK348" s="2121"/>
      <c r="BL348" s="2121"/>
      <c r="BM348" s="2121"/>
      <c r="BN348" s="2121"/>
      <c r="BO348" s="2121"/>
      <c r="BP348" s="2121"/>
      <c r="BQ348" s="2121"/>
      <c r="BR348" s="2121"/>
      <c r="BS348" s="2121"/>
      <c r="BT348" s="2121"/>
      <c r="BU348" s="2121"/>
      <c r="BV348" s="2121"/>
      <c r="BW348" s="2121"/>
      <c r="BX348" s="2121"/>
      <c r="BY348" s="2121"/>
      <c r="BZ348" s="2121"/>
      <c r="CA348" s="2121"/>
      <c r="CB348" s="2121"/>
      <c r="CC348" s="2121"/>
      <c r="CD348" s="2121"/>
      <c r="CE348" s="2121"/>
      <c r="CF348" s="2121"/>
      <c r="CG348" s="2121"/>
      <c r="CH348" s="2121"/>
      <c r="CI348" s="2121"/>
      <c r="CJ348" s="2121"/>
      <c r="CK348" s="2121"/>
      <c r="CL348" s="2121"/>
      <c r="CM348" s="2121"/>
      <c r="CN348" s="2121"/>
      <c r="CO348" s="2121"/>
      <c r="CP348" s="2121"/>
      <c r="CQ348" s="2121"/>
      <c r="CR348" s="2121"/>
      <c r="CS348" s="2121"/>
      <c r="CT348" s="2121"/>
      <c r="CU348" s="2121"/>
      <c r="CV348" s="2121"/>
      <c r="CW348" s="2121"/>
      <c r="CX348" s="2121"/>
      <c r="CY348" s="2121"/>
      <c r="CZ348" s="2121"/>
      <c r="DA348" s="2121"/>
      <c r="DB348" s="2121"/>
    </row>
    <row r="349" spans="2:109" ht="6.75" customHeight="1">
      <c r="B349" s="2121"/>
      <c r="C349" s="2121"/>
      <c r="D349" s="2121"/>
      <c r="E349" s="2121"/>
      <c r="F349" s="2121"/>
      <c r="G349" s="2121"/>
      <c r="H349" s="2121"/>
      <c r="I349" s="2121"/>
      <c r="J349" s="2121"/>
      <c r="K349" s="2121"/>
      <c r="L349" s="2121"/>
      <c r="M349" s="2121"/>
      <c r="N349" s="2121"/>
      <c r="O349" s="137"/>
      <c r="P349" s="137"/>
      <c r="Q349" s="137"/>
      <c r="AN349" s="2131"/>
      <c r="AO349" s="2131"/>
      <c r="AP349" s="2131"/>
      <c r="AQ349" s="2131"/>
      <c r="AR349" s="2131"/>
      <c r="AS349" s="2131"/>
      <c r="AT349" s="2131"/>
      <c r="AU349" s="2131"/>
      <c r="AZ349" s="149"/>
      <c r="BA349" s="149"/>
      <c r="BB349" s="149"/>
      <c r="BD349" s="2121"/>
      <c r="BE349" s="2121"/>
      <c r="BF349" s="2121"/>
      <c r="BG349" s="2121"/>
      <c r="BH349" s="2121"/>
      <c r="BI349" s="2121"/>
      <c r="BJ349" s="2121"/>
      <c r="BK349" s="2121"/>
      <c r="BL349" s="2121"/>
      <c r="BM349" s="2121"/>
      <c r="BN349" s="2121"/>
      <c r="BO349" s="2121"/>
      <c r="BP349" s="2121"/>
      <c r="BQ349" s="2121"/>
      <c r="BR349" s="2121"/>
      <c r="BS349" s="2121"/>
      <c r="BT349" s="2121"/>
      <c r="BU349" s="2121"/>
      <c r="BV349" s="2121"/>
      <c r="BW349" s="2121"/>
      <c r="BX349" s="2121"/>
      <c r="BY349" s="2121"/>
      <c r="BZ349" s="2121"/>
      <c r="CA349" s="2121"/>
      <c r="CB349" s="2121"/>
      <c r="CC349" s="2121"/>
      <c r="CD349" s="2121"/>
      <c r="CE349" s="2121"/>
      <c r="CF349" s="2121"/>
      <c r="CG349" s="2121"/>
      <c r="CH349" s="2121"/>
      <c r="CI349" s="2121"/>
      <c r="CJ349" s="2121"/>
      <c r="CK349" s="2121"/>
      <c r="CL349" s="2121"/>
      <c r="CM349" s="2121"/>
      <c r="CN349" s="2121"/>
      <c r="CO349" s="2121"/>
      <c r="CP349" s="2121"/>
      <c r="CQ349" s="2121"/>
      <c r="CR349" s="2121"/>
      <c r="CS349" s="2121"/>
      <c r="CT349" s="2121"/>
      <c r="CU349" s="2121"/>
      <c r="CV349" s="2121"/>
      <c r="CW349" s="2121"/>
      <c r="CX349" s="2121"/>
      <c r="CY349" s="2121"/>
      <c r="CZ349" s="2121"/>
      <c r="DA349" s="2121"/>
      <c r="DB349" s="2121"/>
    </row>
    <row r="350" spans="2:109" ht="6.75" customHeight="1">
      <c r="BA350" s="51"/>
      <c r="BB350" s="51"/>
    </row>
    <row r="351" spans="2:109" ht="6.75" customHeight="1">
      <c r="B351" s="2121" t="s">
        <v>
271</v>
      </c>
      <c r="C351" s="2121"/>
      <c r="D351" s="2121"/>
      <c r="E351" s="2121"/>
      <c r="F351" s="2121"/>
      <c r="G351" s="2121"/>
      <c r="H351" s="2121"/>
      <c r="I351" s="2121"/>
      <c r="J351" s="2121"/>
      <c r="K351" s="2121"/>
      <c r="L351" s="55"/>
      <c r="M351" s="55"/>
      <c r="N351" s="55"/>
      <c r="O351" s="137"/>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c r="AU351" s="146"/>
      <c r="AV351" s="146"/>
      <c r="AW351" s="146"/>
      <c r="AX351" s="146"/>
      <c r="AY351" s="146"/>
      <c r="AZ351" s="146"/>
      <c r="BA351" s="146"/>
      <c r="BB351" s="146"/>
      <c r="BD351" s="2121" t="s">
        <v>
270</v>
      </c>
      <c r="BE351" s="2121"/>
      <c r="BF351" s="2121"/>
      <c r="BG351" s="2121"/>
      <c r="BH351" s="2121"/>
      <c r="BI351" s="2121"/>
      <c r="BJ351" s="2121"/>
      <c r="BK351" s="2121"/>
      <c r="BL351" s="2121"/>
      <c r="BM351" s="2121"/>
      <c r="BN351" s="2121"/>
      <c r="BO351" s="2121"/>
      <c r="BP351" s="2121"/>
      <c r="BQ351" s="2121"/>
      <c r="BR351" s="2121"/>
      <c r="BS351" s="2121"/>
      <c r="BT351" s="2121"/>
      <c r="BU351" s="2121"/>
      <c r="BV351" s="2121"/>
      <c r="BW351" s="2121"/>
      <c r="BX351" s="2121"/>
      <c r="BY351" s="2121"/>
      <c r="BZ351" s="2121"/>
      <c r="CA351" s="2121"/>
      <c r="CB351" s="2121"/>
      <c r="CC351" s="2121"/>
      <c r="CD351" s="2121"/>
      <c r="CE351" s="2121"/>
      <c r="CF351" s="2121"/>
      <c r="CG351" s="2121"/>
      <c r="CH351" s="2121"/>
      <c r="CI351" s="2121"/>
      <c r="CJ351" s="2121"/>
      <c r="CK351" s="2121"/>
      <c r="CL351" s="2121"/>
      <c r="CM351" s="2121"/>
      <c r="CN351" s="2121"/>
      <c r="CO351" s="2121"/>
      <c r="CP351" s="2121"/>
      <c r="CQ351" s="2121"/>
      <c r="CR351" s="2121"/>
      <c r="CS351" s="2121"/>
      <c r="CT351" s="2121"/>
      <c r="CU351" s="2121"/>
      <c r="CV351" s="2121"/>
      <c r="CW351" s="2121"/>
      <c r="CX351" s="2121"/>
      <c r="CY351" s="2121"/>
      <c r="CZ351" s="2121"/>
      <c r="DA351" s="2121"/>
      <c r="DB351" s="2121"/>
      <c r="DC351" s="137"/>
      <c r="DD351" s="137"/>
      <c r="DE351" s="137"/>
    </row>
    <row r="352" spans="2:109" ht="6.75" customHeight="1">
      <c r="B352" s="2121"/>
      <c r="C352" s="2121"/>
      <c r="D352" s="2121"/>
      <c r="E352" s="2121"/>
      <c r="F352" s="2121"/>
      <c r="G352" s="2121"/>
      <c r="H352" s="2121"/>
      <c r="I352" s="2121"/>
      <c r="J352" s="2121"/>
      <c r="K352" s="2121"/>
      <c r="L352" s="137"/>
      <c r="M352" s="137"/>
      <c r="N352" s="137"/>
      <c r="O352" s="54"/>
      <c r="BA352" s="149"/>
      <c r="BB352" s="149"/>
      <c r="BD352" s="2121"/>
      <c r="BE352" s="2121"/>
      <c r="BF352" s="2121"/>
      <c r="BG352" s="2121"/>
      <c r="BH352" s="2121"/>
      <c r="BI352" s="2121"/>
      <c r="BJ352" s="2121"/>
      <c r="BK352" s="2121"/>
      <c r="BL352" s="2121"/>
      <c r="BM352" s="2121"/>
      <c r="BN352" s="2121"/>
      <c r="BO352" s="2121"/>
      <c r="BP352" s="2121"/>
      <c r="BQ352" s="2121"/>
      <c r="BR352" s="2121"/>
      <c r="BS352" s="2121"/>
      <c r="BT352" s="2121"/>
      <c r="BU352" s="2121"/>
      <c r="BV352" s="2121"/>
      <c r="BW352" s="2121"/>
      <c r="BX352" s="2121"/>
      <c r="BY352" s="2121"/>
      <c r="BZ352" s="2121"/>
      <c r="CA352" s="2121"/>
      <c r="CB352" s="2121"/>
      <c r="CC352" s="2121"/>
      <c r="CD352" s="2121"/>
      <c r="CE352" s="2121"/>
      <c r="CF352" s="2121"/>
      <c r="CG352" s="2121"/>
      <c r="CH352" s="2121"/>
      <c r="CI352" s="2121"/>
      <c r="CJ352" s="2121"/>
      <c r="CK352" s="2121"/>
      <c r="CL352" s="2121"/>
      <c r="CM352" s="2121"/>
      <c r="CN352" s="2121"/>
      <c r="CO352" s="2121"/>
      <c r="CP352" s="2121"/>
      <c r="CQ352" s="2121"/>
      <c r="CR352" s="2121"/>
      <c r="CS352" s="2121"/>
      <c r="CT352" s="2121"/>
      <c r="CU352" s="2121"/>
      <c r="CV352" s="2121"/>
      <c r="CW352" s="2121"/>
      <c r="CX352" s="2121"/>
      <c r="CY352" s="2121"/>
      <c r="CZ352" s="2121"/>
      <c r="DA352" s="2121"/>
      <c r="DB352" s="2121"/>
      <c r="DC352" s="137"/>
      <c r="DD352" s="137"/>
      <c r="DE352" s="137"/>
    </row>
    <row r="353" spans="1:109" ht="6.75" customHeight="1">
      <c r="R353" s="2125" t="s">
        <v>
269</v>
      </c>
      <c r="S353" s="2125"/>
      <c r="T353" s="2125"/>
      <c r="U353" s="2125"/>
      <c r="V353" s="2125"/>
      <c r="W353" s="2125"/>
      <c r="X353" s="2125"/>
      <c r="Y353" s="2125"/>
      <c r="Z353" s="2125"/>
      <c r="AA353" s="2125"/>
      <c r="AB353" s="2125"/>
      <c r="AC353" s="2125"/>
      <c r="AD353" s="2125"/>
      <c r="AE353" s="137"/>
      <c r="AF353" s="137"/>
      <c r="BA353" s="51"/>
      <c r="BB353" s="51"/>
    </row>
    <row r="354" spans="1:109" ht="6.75" customHeight="1">
      <c r="R354" s="2125"/>
      <c r="S354" s="2125"/>
      <c r="T354" s="2125"/>
      <c r="U354" s="2125"/>
      <c r="V354" s="2125"/>
      <c r="W354" s="2125"/>
      <c r="X354" s="2125"/>
      <c r="Y354" s="2125"/>
      <c r="Z354" s="2125"/>
      <c r="AA354" s="2125"/>
      <c r="AB354" s="2125"/>
      <c r="AC354" s="2125"/>
      <c r="AD354" s="2125"/>
      <c r="AE354" s="137"/>
      <c r="AF354" s="137"/>
      <c r="BA354" s="51"/>
      <c r="BB354" s="51"/>
    </row>
    <row r="355" spans="1:109" ht="6.75" customHeight="1">
      <c r="B355" s="2125" t="s">
        <v>
268</v>
      </c>
      <c r="C355" s="2125"/>
      <c r="D355" s="2125"/>
      <c r="E355" s="2125"/>
      <c r="F355" s="2125"/>
      <c r="G355" s="2125"/>
      <c r="H355" s="2125"/>
      <c r="I355" s="2125"/>
      <c r="J355" s="2125"/>
      <c r="K355" s="2125"/>
      <c r="L355" s="55"/>
      <c r="M355" s="55"/>
      <c r="N355" s="55"/>
      <c r="O355" s="146"/>
      <c r="P355" s="146"/>
      <c r="Q355" s="146"/>
      <c r="R355" s="146"/>
      <c r="S355" s="146"/>
      <c r="T355" s="146"/>
      <c r="U355" s="146"/>
      <c r="W355" s="2131" t="s">
        <v>
267</v>
      </c>
      <c r="X355" s="2131"/>
      <c r="Y355" s="2131"/>
      <c r="Z355" s="2131"/>
      <c r="AA355" s="2131"/>
      <c r="AB355" s="2131"/>
      <c r="AC355" s="2131"/>
      <c r="AD355" s="2131"/>
      <c r="AE355" s="146"/>
      <c r="AF355" s="146"/>
      <c r="AG355" s="146"/>
      <c r="AH355" s="146"/>
      <c r="AI355" s="146"/>
      <c r="AJ355" s="146"/>
      <c r="AK355" s="146"/>
      <c r="AL355" s="146"/>
      <c r="AN355" s="2121" t="s">
        <v>
266</v>
      </c>
      <c r="AO355" s="2121"/>
      <c r="AP355" s="2121"/>
      <c r="AQ355" s="2121"/>
      <c r="AR355" s="2121"/>
      <c r="AS355" s="146"/>
      <c r="AT355" s="146"/>
      <c r="AU355" s="146"/>
      <c r="AV355" s="146"/>
      <c r="AW355" s="146"/>
      <c r="AX355" s="146"/>
      <c r="AY355" s="146"/>
      <c r="AZ355" s="146"/>
      <c r="BA355" s="146"/>
      <c r="BB355" s="146"/>
      <c r="BD355" s="2121" t="s">
        <v>
265</v>
      </c>
      <c r="BE355" s="2121"/>
      <c r="BF355" s="2121"/>
      <c r="BG355" s="2121"/>
      <c r="BH355" s="2121"/>
      <c r="BI355" s="2121"/>
      <c r="BJ355" s="2121"/>
      <c r="BK355" s="2121"/>
      <c r="BL355" s="2121"/>
      <c r="BM355" s="2121"/>
      <c r="BN355" s="2121"/>
      <c r="BO355" s="2121"/>
      <c r="BP355" s="2121"/>
      <c r="BQ355" s="2121"/>
      <c r="BR355" s="2121"/>
      <c r="BS355" s="2121"/>
      <c r="BT355" s="2121"/>
      <c r="BU355" s="2121"/>
      <c r="BV355" s="2121"/>
      <c r="BW355" s="2121"/>
      <c r="BX355" s="2121"/>
      <c r="BY355" s="2121"/>
      <c r="BZ355" s="2121"/>
      <c r="CA355" s="2121"/>
      <c r="CB355" s="2121"/>
      <c r="CC355" s="2121"/>
      <c r="CD355" s="2121"/>
      <c r="CE355" s="2121"/>
      <c r="CF355" s="2121"/>
      <c r="CG355" s="2121"/>
      <c r="CH355" s="2121"/>
      <c r="CI355" s="2121"/>
      <c r="CJ355" s="2121"/>
      <c r="CK355" s="2121"/>
      <c r="CL355" s="2121"/>
      <c r="CM355" s="2121"/>
      <c r="CN355" s="2121"/>
      <c r="CO355" s="2121"/>
      <c r="CP355" s="2121"/>
      <c r="CQ355" s="2121"/>
      <c r="CR355" s="2121"/>
      <c r="CS355" s="2121"/>
      <c r="CT355" s="2121"/>
      <c r="CU355" s="2121"/>
      <c r="CV355" s="2121"/>
      <c r="CW355" s="2121"/>
      <c r="CX355" s="2121"/>
      <c r="CY355" s="2121"/>
      <c r="CZ355" s="2121"/>
      <c r="DA355" s="2121"/>
      <c r="DB355" s="2121"/>
      <c r="DC355" s="137"/>
      <c r="DD355" s="137"/>
      <c r="DE355" s="137"/>
    </row>
    <row r="356" spans="1:109" ht="6.75" customHeight="1">
      <c r="B356" s="2125"/>
      <c r="C356" s="2125"/>
      <c r="D356" s="2125"/>
      <c r="E356" s="2125"/>
      <c r="F356" s="2125"/>
      <c r="G356" s="2125"/>
      <c r="H356" s="2125"/>
      <c r="I356" s="2125"/>
      <c r="J356" s="2125"/>
      <c r="K356" s="2125"/>
      <c r="L356" s="54"/>
      <c r="M356" s="54"/>
      <c r="N356" s="54"/>
      <c r="W356" s="2131"/>
      <c r="X356" s="2131"/>
      <c r="Y356" s="2131"/>
      <c r="Z356" s="2131"/>
      <c r="AA356" s="2131"/>
      <c r="AB356" s="2131"/>
      <c r="AC356" s="2131"/>
      <c r="AD356" s="2131"/>
      <c r="AN356" s="2121"/>
      <c r="AO356" s="2121"/>
      <c r="AP356" s="2121"/>
      <c r="AQ356" s="2121"/>
      <c r="AR356" s="2121"/>
      <c r="BD356" s="2121"/>
      <c r="BE356" s="2121"/>
      <c r="BF356" s="2121"/>
      <c r="BG356" s="2121"/>
      <c r="BH356" s="2121"/>
      <c r="BI356" s="2121"/>
      <c r="BJ356" s="2121"/>
      <c r="BK356" s="2121"/>
      <c r="BL356" s="2121"/>
      <c r="BM356" s="2121"/>
      <c r="BN356" s="2121"/>
      <c r="BO356" s="2121"/>
      <c r="BP356" s="2121"/>
      <c r="BQ356" s="2121"/>
      <c r="BR356" s="2121"/>
      <c r="BS356" s="2121"/>
      <c r="BT356" s="2121"/>
      <c r="BU356" s="2121"/>
      <c r="BV356" s="2121"/>
      <c r="BW356" s="2121"/>
      <c r="BX356" s="2121"/>
      <c r="BY356" s="2121"/>
      <c r="BZ356" s="2121"/>
      <c r="CA356" s="2121"/>
      <c r="CB356" s="2121"/>
      <c r="CC356" s="2121"/>
      <c r="CD356" s="2121"/>
      <c r="CE356" s="2121"/>
      <c r="CF356" s="2121"/>
      <c r="CG356" s="2121"/>
      <c r="CH356" s="2121"/>
      <c r="CI356" s="2121"/>
      <c r="CJ356" s="2121"/>
      <c r="CK356" s="2121"/>
      <c r="CL356" s="2121"/>
      <c r="CM356" s="2121"/>
      <c r="CN356" s="2121"/>
      <c r="CO356" s="2121"/>
      <c r="CP356" s="2121"/>
      <c r="CQ356" s="2121"/>
      <c r="CR356" s="2121"/>
      <c r="CS356" s="2121"/>
      <c r="CT356" s="2121"/>
      <c r="CU356" s="2121"/>
      <c r="CV356" s="2121"/>
      <c r="CW356" s="2121"/>
      <c r="CX356" s="2121"/>
      <c r="CY356" s="2121"/>
      <c r="CZ356" s="2121"/>
      <c r="DA356" s="2121"/>
      <c r="DB356" s="2121"/>
      <c r="DC356" s="137"/>
      <c r="DD356" s="137"/>
      <c r="DE356" s="137"/>
    </row>
    <row r="358" spans="1:109" ht="6.75" customHeight="1">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96"/>
      <c r="AT358" s="96"/>
      <c r="AU358" s="96"/>
      <c r="AV358" s="96"/>
      <c r="AW358" s="96"/>
      <c r="AX358" s="96"/>
      <c r="AY358" s="96"/>
      <c r="AZ358" s="96"/>
      <c r="BA358" s="96"/>
      <c r="BB358" s="96"/>
      <c r="BC358" s="96"/>
      <c r="BD358" s="96"/>
      <c r="BE358" s="96"/>
      <c r="BF358" s="96"/>
      <c r="BG358" s="96"/>
      <c r="BH358" s="96"/>
      <c r="BI358" s="96"/>
      <c r="BJ358" s="96"/>
      <c r="BK358" s="96"/>
      <c r="BL358" s="96"/>
      <c r="BM358" s="96"/>
      <c r="BN358" s="96"/>
      <c r="BO358" s="96"/>
      <c r="BP358" s="96"/>
      <c r="BQ358" s="96"/>
      <c r="BR358" s="96"/>
      <c r="BS358" s="96"/>
      <c r="BT358" s="96"/>
      <c r="BU358" s="96"/>
      <c r="BV358" s="96"/>
      <c r="BW358" s="96"/>
      <c r="BX358" s="96"/>
      <c r="BY358" s="96"/>
      <c r="BZ358" s="96"/>
      <c r="CA358" s="96"/>
      <c r="CB358" s="96"/>
      <c r="CC358" s="96"/>
      <c r="CD358" s="96"/>
      <c r="CE358" s="96"/>
      <c r="CF358" s="96"/>
      <c r="CG358" s="96"/>
      <c r="CH358" s="96"/>
      <c r="CI358" s="96"/>
      <c r="CJ358" s="96"/>
      <c r="CK358" s="96"/>
      <c r="CL358" s="96"/>
      <c r="CM358" s="96"/>
      <c r="CN358" s="96"/>
      <c r="CO358" s="96"/>
      <c r="CP358" s="96"/>
      <c r="CQ358" s="96"/>
      <c r="CR358" s="96"/>
      <c r="CS358" s="96"/>
      <c r="CT358" s="96"/>
      <c r="CU358" s="96"/>
      <c r="CV358" s="96"/>
      <c r="CW358" s="96"/>
      <c r="CX358" s="96"/>
      <c r="CY358" s="96"/>
      <c r="CZ358" s="96"/>
      <c r="DA358" s="96"/>
      <c r="DB358" s="96"/>
      <c r="DC358" s="96"/>
      <c r="DD358" s="96"/>
      <c r="DE358" s="96"/>
    </row>
  </sheetData>
  <mergeCells count="266">
    <mergeCell ref="A1:Z1"/>
    <mergeCell ref="A2:Z2"/>
    <mergeCell ref="R353:AD354"/>
    <mergeCell ref="B355:K356"/>
    <mergeCell ref="W355:AD356"/>
    <mergeCell ref="AN355:AR356"/>
    <mergeCell ref="BD355:DB356"/>
    <mergeCell ref="BD7:DB8"/>
    <mergeCell ref="BG28:DB29"/>
    <mergeCell ref="W249:AF253"/>
    <mergeCell ref="W254:AH255"/>
    <mergeCell ref="AJ341:AU342"/>
    <mergeCell ref="B343:J344"/>
    <mergeCell ref="AN343:AU344"/>
    <mergeCell ref="BD343:DB344"/>
    <mergeCell ref="AB346:AU347"/>
    <mergeCell ref="B348:N349"/>
    <mergeCell ref="AN348:AU349"/>
    <mergeCell ref="BD348:DB349"/>
    <mergeCell ref="B351:K352"/>
    <mergeCell ref="BD351:DB352"/>
    <mergeCell ref="AN326:AY327"/>
    <mergeCell ref="BD326:DB327"/>
    <mergeCell ref="AN329:AZ330"/>
    <mergeCell ref="BD329:DB330"/>
    <mergeCell ref="AN332:AW333"/>
    <mergeCell ref="BD332:DB333"/>
    <mergeCell ref="AN335:AZ336"/>
    <mergeCell ref="BD335:DB336"/>
    <mergeCell ref="AN338:AZ339"/>
    <mergeCell ref="BD338:DB339"/>
    <mergeCell ref="AN301:AV302"/>
    <mergeCell ref="O304:AE305"/>
    <mergeCell ref="AN315:AV316"/>
    <mergeCell ref="BD315:DD316"/>
    <mergeCell ref="BD317:DB318"/>
    <mergeCell ref="AN320:BG321"/>
    <mergeCell ref="AN323:BG324"/>
    <mergeCell ref="B306:G309"/>
    <mergeCell ref="J306:P307"/>
    <mergeCell ref="W306:AD307"/>
    <mergeCell ref="AN306:AW307"/>
    <mergeCell ref="W309:AH312"/>
    <mergeCell ref="AN309:BB310"/>
    <mergeCell ref="AN312:AV313"/>
    <mergeCell ref="W313:AH314"/>
    <mergeCell ref="BD312:DB313"/>
    <mergeCell ref="AN270:BL271"/>
    <mergeCell ref="AN273:BL274"/>
    <mergeCell ref="AN276:BL277"/>
    <mergeCell ref="AN279:AZ280"/>
    <mergeCell ref="BD279:DB280"/>
    <mergeCell ref="AN282:AT283"/>
    <mergeCell ref="BD282:DB283"/>
    <mergeCell ref="AN285:AY286"/>
    <mergeCell ref="BD285:DB286"/>
    <mergeCell ref="BD241:DD242"/>
    <mergeCell ref="AN244:BI245"/>
    <mergeCell ref="W246:AH247"/>
    <mergeCell ref="AN247:AX248"/>
    <mergeCell ref="BD247:DD248"/>
    <mergeCell ref="BD249:DD250"/>
    <mergeCell ref="BD251:DD252"/>
    <mergeCell ref="AN267:BL268"/>
    <mergeCell ref="W241:AF245"/>
    <mergeCell ref="W211:AG212"/>
    <mergeCell ref="AN211:AT212"/>
    <mergeCell ref="BD211:DB212"/>
    <mergeCell ref="BD213:DB214"/>
    <mergeCell ref="AN216:BP217"/>
    <mergeCell ref="AN219:AY220"/>
    <mergeCell ref="BD219:CR220"/>
    <mergeCell ref="AN224:AT225"/>
    <mergeCell ref="BD224:DB225"/>
    <mergeCell ref="BD221:BR222"/>
    <mergeCell ref="BD194:CA195"/>
    <mergeCell ref="AN197:BH198"/>
    <mergeCell ref="AN200:BK201"/>
    <mergeCell ref="BD203:BP205"/>
    <mergeCell ref="BR203:CS205"/>
    <mergeCell ref="AN204:AZ205"/>
    <mergeCell ref="BD207:BP209"/>
    <mergeCell ref="BR207:CQ209"/>
    <mergeCell ref="AN208:AZ209"/>
    <mergeCell ref="W179:AG181"/>
    <mergeCell ref="AN179:AW181"/>
    <mergeCell ref="BD179:BM181"/>
    <mergeCell ref="BO179:BX181"/>
    <mergeCell ref="BZ179:CM181"/>
    <mergeCell ref="CO179:DD181"/>
    <mergeCell ref="W183:AG191"/>
    <mergeCell ref="AN183:AW185"/>
    <mergeCell ref="BD183:BN185"/>
    <mergeCell ref="BP183:BY185"/>
    <mergeCell ref="CA183:CN185"/>
    <mergeCell ref="CP183:DB185"/>
    <mergeCell ref="AN187:BB189"/>
    <mergeCell ref="BD191:BM193"/>
    <mergeCell ref="BO191:BX193"/>
    <mergeCell ref="BZ191:CR193"/>
    <mergeCell ref="AN192:AW193"/>
    <mergeCell ref="BT167:CC169"/>
    <mergeCell ref="CE167:CN169"/>
    <mergeCell ref="CP167:CY169"/>
    <mergeCell ref="BD172:BM173"/>
    <mergeCell ref="BO172:CY173"/>
    <mergeCell ref="BD175:BJ177"/>
    <mergeCell ref="BL175:BU177"/>
    <mergeCell ref="BW175:CZ177"/>
    <mergeCell ref="W176:AC177"/>
    <mergeCell ref="AN176:AW177"/>
    <mergeCell ref="AN131:BG132"/>
    <mergeCell ref="AN134:AW136"/>
    <mergeCell ref="BD134:BK136"/>
    <mergeCell ref="BM134:CV136"/>
    <mergeCell ref="BD156:DB157"/>
    <mergeCell ref="BD163:BM164"/>
    <mergeCell ref="BO163:BX164"/>
    <mergeCell ref="BZ163:CI164"/>
    <mergeCell ref="CK163:CZ164"/>
    <mergeCell ref="W120:AC121"/>
    <mergeCell ref="AN120:AW121"/>
    <mergeCell ref="BD120:DB121"/>
    <mergeCell ref="BD122:DB123"/>
    <mergeCell ref="V125:AF127"/>
    <mergeCell ref="AN125:AZ127"/>
    <mergeCell ref="BD125:BV127"/>
    <mergeCell ref="BX125:CV127"/>
    <mergeCell ref="V128:AF130"/>
    <mergeCell ref="BD128:DB129"/>
    <mergeCell ref="W102:AF103"/>
    <mergeCell ref="AN102:AW103"/>
    <mergeCell ref="BD102:DB103"/>
    <mergeCell ref="AN105:AW106"/>
    <mergeCell ref="BD105:DB106"/>
    <mergeCell ref="AN108:AT109"/>
    <mergeCell ref="BD108:DB109"/>
    <mergeCell ref="W111:AC112"/>
    <mergeCell ref="AN111:AS112"/>
    <mergeCell ref="BD111:DE112"/>
    <mergeCell ref="W84:AF85"/>
    <mergeCell ref="AN84:AW85"/>
    <mergeCell ref="BD84:DB85"/>
    <mergeCell ref="W87:AI92"/>
    <mergeCell ref="AN87:AW88"/>
    <mergeCell ref="BD87:DB88"/>
    <mergeCell ref="AN90:AY91"/>
    <mergeCell ref="BD90:DE91"/>
    <mergeCell ref="W93:AI94"/>
    <mergeCell ref="AN93:AY94"/>
    <mergeCell ref="BD93:DE94"/>
    <mergeCell ref="W67:AC68"/>
    <mergeCell ref="AN67:AW68"/>
    <mergeCell ref="BD67:DD68"/>
    <mergeCell ref="AN70:BG71"/>
    <mergeCell ref="AN73:AT74"/>
    <mergeCell ref="BD73:DD74"/>
    <mergeCell ref="BD75:DD76"/>
    <mergeCell ref="AN78:BC79"/>
    <mergeCell ref="BD81:DD82"/>
    <mergeCell ref="W34:AG38"/>
    <mergeCell ref="AN34:BJ35"/>
    <mergeCell ref="AN37:BJ38"/>
    <mergeCell ref="W39:AH40"/>
    <mergeCell ref="AN40:AU41"/>
    <mergeCell ref="BD40:BT41"/>
    <mergeCell ref="W42:AG46"/>
    <mergeCell ref="AN43:AV44"/>
    <mergeCell ref="BD46:DB47"/>
    <mergeCell ref="W47:AH48"/>
    <mergeCell ref="BD229:DB230"/>
    <mergeCell ref="BD227:DD228"/>
    <mergeCell ref="AN227:BA228"/>
    <mergeCell ref="AN46:AW47"/>
    <mergeCell ref="AN55:AW56"/>
    <mergeCell ref="BD55:DB56"/>
    <mergeCell ref="AN58:AW59"/>
    <mergeCell ref="BD58:DB59"/>
    <mergeCell ref="AN117:AW118"/>
    <mergeCell ref="BD137:DB138"/>
    <mergeCell ref="AN49:AW50"/>
    <mergeCell ref="BD49:CJ50"/>
    <mergeCell ref="AN52:AT53"/>
    <mergeCell ref="BD52:CS53"/>
    <mergeCell ref="AN61:AW62"/>
    <mergeCell ref="BD61:DB62"/>
    <mergeCell ref="AN64:AT65"/>
    <mergeCell ref="BD64:DD65"/>
    <mergeCell ref="AN96:AY97"/>
    <mergeCell ref="BD96:DE97"/>
    <mergeCell ref="AN99:AX100"/>
    <mergeCell ref="BD99:CG100"/>
    <mergeCell ref="AN114:BA115"/>
    <mergeCell ref="BD114:DB115"/>
    <mergeCell ref="AN232:BA233"/>
    <mergeCell ref="BD232:CC233"/>
    <mergeCell ref="AN235:BA236"/>
    <mergeCell ref="BD235:CG236"/>
    <mergeCell ref="W238:AF239"/>
    <mergeCell ref="BD306:DB307"/>
    <mergeCell ref="BD296:DB297"/>
    <mergeCell ref="BD301:DB302"/>
    <mergeCell ref="AN288:AY289"/>
    <mergeCell ref="BD288:DB289"/>
    <mergeCell ref="AN291:AY292"/>
    <mergeCell ref="BD293:DB294"/>
    <mergeCell ref="AN296:AW297"/>
    <mergeCell ref="AL299:AV300"/>
    <mergeCell ref="W301:AF302"/>
    <mergeCell ref="BD291:DB292"/>
    <mergeCell ref="AN238:AU239"/>
    <mergeCell ref="BD238:DD239"/>
    <mergeCell ref="BD253:DD254"/>
    <mergeCell ref="BD255:DE256"/>
    <mergeCell ref="AN258:BL259"/>
    <mergeCell ref="AN261:BL262"/>
    <mergeCell ref="AN264:BH265"/>
    <mergeCell ref="AN241:AY242"/>
    <mergeCell ref="DI167:FG168"/>
    <mergeCell ref="DI173:FG174"/>
    <mergeCell ref="DJ184:FH184"/>
    <mergeCell ref="DI185:FG186"/>
    <mergeCell ref="DJ188:FJ189"/>
    <mergeCell ref="DI182:FG183"/>
    <mergeCell ref="AN140:BL141"/>
    <mergeCell ref="AN143:AZ144"/>
    <mergeCell ref="BD143:DB144"/>
    <mergeCell ref="BD145:DB146"/>
    <mergeCell ref="AN148:AW149"/>
    <mergeCell ref="BD148:DB149"/>
    <mergeCell ref="BD150:DB151"/>
    <mergeCell ref="AN153:BG154"/>
    <mergeCell ref="AN156:AW157"/>
    <mergeCell ref="AN159:AU161"/>
    <mergeCell ref="BD159:BJ161"/>
    <mergeCell ref="BL159:BR161"/>
    <mergeCell ref="BT159:CC161"/>
    <mergeCell ref="CE159:CN161"/>
    <mergeCell ref="CP159:CY161"/>
    <mergeCell ref="AN167:AU169"/>
    <mergeCell ref="BD167:BJ169"/>
    <mergeCell ref="BL167:BR169"/>
    <mergeCell ref="A3:BZ5"/>
    <mergeCell ref="CA3:DE5"/>
    <mergeCell ref="BD117:DB118"/>
    <mergeCell ref="AN81:AW82"/>
    <mergeCell ref="B7:F8"/>
    <mergeCell ref="I7:Q8"/>
    <mergeCell ref="W7:AF8"/>
    <mergeCell ref="AN7:AW8"/>
    <mergeCell ref="AN10:BG11"/>
    <mergeCell ref="AN13:BG14"/>
    <mergeCell ref="AN16:BG17"/>
    <mergeCell ref="BD43:DB44"/>
    <mergeCell ref="BD25:DB26"/>
    <mergeCell ref="W31:AC32"/>
    <mergeCell ref="AN31:AT32"/>
    <mergeCell ref="BD31:DB32"/>
    <mergeCell ref="W10:AF16"/>
    <mergeCell ref="W17:AH18"/>
    <mergeCell ref="AN19:BO20"/>
    <mergeCell ref="W20:AF24"/>
    <mergeCell ref="AN22:BO23"/>
    <mergeCell ref="W25:AH26"/>
    <mergeCell ref="AN25:AT26"/>
    <mergeCell ref="AN28:BB29"/>
  </mergeCells>
  <phoneticPr fontId="1"/>
  <printOptions horizontalCentered="1"/>
  <pageMargins left="0.39370078740157483" right="0.39370078740157483" top="0.98425196850393704" bottom="0.78740157480314965" header="0.51181102362204722" footer="0.51181102362204722"/>
  <headerFooter alignWithMargins="0"/>
  <rowBreaks count="1" manualBreakCount="1">
    <brk id="174" max="10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view="pageBreakPreview" zoomScaleNormal="75" zoomScaleSheetLayoutView="100" workbookViewId="0">
      <selection activeCell="B6" sqref="B6"/>
    </sheetView>
  </sheetViews>
  <sheetFormatPr defaultColWidth="9" defaultRowHeight="14.25" customHeight="1"/>
  <cols>
    <col min="1" max="1" width="25.625" style="218" customWidth="1"/>
    <col min="2" max="2" width="13.75" style="218" customWidth="1"/>
    <col min="3" max="3" width="13.75" style="221" customWidth="1"/>
    <col min="4" max="4" width="13.75" style="220" customWidth="1"/>
    <col min="5" max="5" width="13.625" style="219" customWidth="1"/>
    <col min="6" max="6" width="10.75" style="219" customWidth="1"/>
    <col min="7" max="7" width="10.25" style="218" bestFit="1" customWidth="1"/>
    <col min="8" max="8" width="17.25" style="218" bestFit="1" customWidth="1"/>
    <col min="9" max="16384" width="9" style="218"/>
  </cols>
  <sheetData>
    <row r="1" spans="1:26" s="1986" customFormat="1" ht="20.100000000000001" customHeight="1">
      <c r="A1" s="2166" t="str">
        <f>
HYPERLINK("#目次!A1","【目次に戻る】")</f>
        <v>
【目次に戻る】</v>
      </c>
      <c r="B1" s="2166"/>
      <c r="C1" s="2166"/>
      <c r="D1" s="2166"/>
      <c r="E1" s="2166"/>
      <c r="F1" s="2166"/>
      <c r="G1" s="2166"/>
      <c r="H1" s="2166"/>
      <c r="I1" s="2166"/>
      <c r="J1" s="2166"/>
      <c r="K1" s="2166"/>
      <c r="L1" s="2166"/>
      <c r="M1" s="2166"/>
      <c r="N1" s="2166"/>
      <c r="O1" s="2166"/>
      <c r="P1" s="2166"/>
      <c r="Q1" s="2166"/>
      <c r="R1" s="2166"/>
      <c r="S1" s="2166"/>
      <c r="T1" s="2166"/>
      <c r="U1" s="2166"/>
      <c r="V1" s="2166"/>
      <c r="W1" s="2166"/>
      <c r="X1" s="2166"/>
      <c r="Y1" s="2166"/>
      <c r="Z1" s="2166"/>
    </row>
    <row r="2" spans="1:26" s="1986" customFormat="1" ht="20.100000000000001" customHeight="1">
      <c r="A2" s="2166" t="str">
        <f>
HYPERLINK("#業務所管課別目次!A1","【業務所管課別目次に戻る】")</f>
        <v>
【業務所管課別目次に戻る】</v>
      </c>
      <c r="B2" s="2166"/>
      <c r="C2" s="2166"/>
      <c r="D2" s="2166"/>
      <c r="E2" s="2166"/>
      <c r="F2" s="2166"/>
      <c r="G2" s="2166"/>
      <c r="H2" s="2166"/>
      <c r="I2" s="2166"/>
      <c r="J2" s="2166"/>
      <c r="K2" s="2166"/>
      <c r="L2" s="2166"/>
      <c r="M2" s="2166"/>
      <c r="N2" s="2166"/>
      <c r="O2" s="2166"/>
      <c r="P2" s="2166"/>
      <c r="Q2" s="2166"/>
      <c r="R2" s="2166"/>
      <c r="S2" s="2166"/>
      <c r="T2" s="2166"/>
      <c r="U2" s="2166"/>
      <c r="V2" s="2166"/>
      <c r="W2" s="2166"/>
      <c r="X2" s="2166"/>
      <c r="Y2" s="2166"/>
      <c r="Z2" s="2166"/>
    </row>
    <row r="3" spans="1:26" s="249" customFormat="1" ht="19.5" customHeight="1">
      <c r="A3" s="252" t="s">
        <v>
601</v>
      </c>
      <c r="C3" s="251"/>
      <c r="D3" s="251"/>
      <c r="E3" s="250"/>
      <c r="F3" s="250"/>
    </row>
    <row r="4" spans="1:26" s="240" customFormat="1" ht="17.100000000000001" customHeight="1">
      <c r="A4" s="240" t="s">
        <v>
600</v>
      </c>
      <c r="C4" s="243"/>
      <c r="E4" s="242"/>
      <c r="F4" s="242"/>
    </row>
    <row r="5" spans="1:26" ht="15" customHeight="1">
      <c r="A5" s="232" t="s">
        <v>
569</v>
      </c>
      <c r="B5" s="232"/>
      <c r="D5" s="218"/>
      <c r="E5" s="231"/>
      <c r="F5" s="231"/>
    </row>
    <row r="6" spans="1:26" ht="15" customHeight="1">
      <c r="A6" s="226" t="s">
        <v>
599</v>
      </c>
      <c r="B6" s="230" t="s">
        <v>
567</v>
      </c>
      <c r="C6" s="230" t="s">
        <v>
566</v>
      </c>
      <c r="D6" s="230" t="s">
        <v>
564</v>
      </c>
      <c r="E6" s="230" t="s">
        <v>
563</v>
      </c>
      <c r="F6" s="231"/>
    </row>
    <row r="7" spans="1:26" ht="15" customHeight="1">
      <c r="A7" s="235" t="s">
        <v>
598</v>
      </c>
      <c r="B7" s="225">
        <v>
204910000</v>
      </c>
      <c r="C7" s="225">
        <v>
199420000</v>
      </c>
      <c r="D7" s="245">
        <f t="shared" ref="D7:D12" si="0">
IF(C7-B7=0,"－",C7-B7)</f>
        <v>
-5490000</v>
      </c>
      <c r="E7" s="244">
        <f t="shared" ref="E7:E12" si="1">
IFERROR(ROUND(D7/B7*100,1),"－")</f>
        <v>
-2.7</v>
      </c>
      <c r="F7" s="248"/>
      <c r="G7" s="247"/>
    </row>
    <row r="8" spans="1:26" ht="15" customHeight="1">
      <c r="A8" s="235" t="s">
        <v>
597</v>
      </c>
      <c r="B8" s="225">
        <v>
46991000</v>
      </c>
      <c r="C8" s="225">
        <v>
46238000</v>
      </c>
      <c r="D8" s="245">
        <f t="shared" si="0"/>
        <v>
-753000</v>
      </c>
      <c r="E8" s="244">
        <f t="shared" si="1"/>
        <v>
-1.6</v>
      </c>
      <c r="F8" s="231"/>
    </row>
    <row r="9" spans="1:26" ht="15" customHeight="1">
      <c r="A9" s="235" t="s">
        <v>
596</v>
      </c>
      <c r="B9" s="225">
        <v>
10678000</v>
      </c>
      <c r="C9" s="225">
        <v>
10798000</v>
      </c>
      <c r="D9" s="245">
        <f t="shared" si="0"/>
        <v>
120000</v>
      </c>
      <c r="E9" s="244">
        <f t="shared" si="1"/>
        <v>
1.1000000000000001</v>
      </c>
      <c r="F9" s="231"/>
    </row>
    <row r="10" spans="1:26" ht="15" customHeight="1">
      <c r="A10" s="235" t="s">
        <v>
595</v>
      </c>
      <c r="B10" s="225">
        <v>
40757000</v>
      </c>
      <c r="C10" s="225">
        <v>
42104000</v>
      </c>
      <c r="D10" s="245">
        <f t="shared" si="0"/>
        <v>
1347000</v>
      </c>
      <c r="E10" s="244">
        <f t="shared" si="1"/>
        <v>
3.3</v>
      </c>
      <c r="F10" s="231"/>
    </row>
    <row r="11" spans="1:26" ht="15" customHeight="1">
      <c r="A11" s="235" t="s">
        <v>
594</v>
      </c>
      <c r="B11" s="225">
        <v>
703100</v>
      </c>
      <c r="C11" s="225">
        <v>
613000</v>
      </c>
      <c r="D11" s="245">
        <f t="shared" si="0"/>
        <v>
-90100</v>
      </c>
      <c r="E11" s="244">
        <f t="shared" si="1"/>
        <v>
-12.8</v>
      </c>
      <c r="F11" s="238"/>
      <c r="G11" s="2165"/>
      <c r="H11" s="246"/>
    </row>
    <row r="12" spans="1:26" ht="15" customHeight="1">
      <c r="A12" s="226" t="s">
        <v>
550</v>
      </c>
      <c r="B12" s="225">
        <v>
304039100</v>
      </c>
      <c r="C12" s="225">
        <f>
SUM(C7:C11)</f>
        <v>
299173000</v>
      </c>
      <c r="D12" s="245">
        <f t="shared" si="0"/>
        <v>
-4866100</v>
      </c>
      <c r="E12" s="244">
        <f t="shared" si="1"/>
        <v>
-1.6</v>
      </c>
      <c r="F12" s="231"/>
      <c r="G12" s="2165"/>
    </row>
    <row r="13" spans="1:26" ht="15" customHeight="1">
      <c r="B13" s="221"/>
      <c r="D13" s="221"/>
      <c r="E13" s="231" t="s">
        <v>
549</v>
      </c>
      <c r="F13" s="238"/>
      <c r="G13" s="2165"/>
    </row>
    <row r="14" spans="1:26" s="240" customFormat="1" ht="17.100000000000001" customHeight="1">
      <c r="A14" s="240" t="s">
        <v>
593</v>
      </c>
      <c r="B14" s="243"/>
      <c r="C14" s="243"/>
      <c r="D14" s="243"/>
      <c r="E14" s="242"/>
      <c r="F14" s="241"/>
      <c r="G14" s="2165"/>
    </row>
    <row r="15" spans="1:26" ht="15" customHeight="1">
      <c r="A15" s="239" t="s">
        <v>
592</v>
      </c>
      <c r="B15" s="221"/>
      <c r="D15" s="221"/>
      <c r="E15" s="231"/>
      <c r="F15" s="238"/>
      <c r="G15" s="2165"/>
    </row>
    <row r="16" spans="1:26" ht="15" customHeight="1">
      <c r="A16" s="233" t="s">
        <v>
591</v>
      </c>
      <c r="B16" s="232" t="s">
        <v>
569</v>
      </c>
      <c r="D16" s="237"/>
      <c r="E16" s="231"/>
      <c r="F16" s="218"/>
    </row>
    <row r="17" spans="1:8" ht="24.95" customHeight="1">
      <c r="A17" s="226" t="s">
        <v>
568</v>
      </c>
      <c r="B17" s="230" t="s">
        <v>
567</v>
      </c>
      <c r="C17" s="230" t="s">
        <v>
566</v>
      </c>
      <c r="D17" s="229" t="s">
        <v>
565</v>
      </c>
      <c r="E17" s="228" t="s">
        <v>
564</v>
      </c>
      <c r="F17" s="228" t="s">
        <v>
563</v>
      </c>
    </row>
    <row r="18" spans="1:8" ht="15" customHeight="1">
      <c r="A18" s="227" t="s">
        <v>
590</v>
      </c>
      <c r="B18" s="225">
        <v>
35001047</v>
      </c>
      <c r="C18" s="225">
        <v>
34132380</v>
      </c>
      <c r="D18" s="234">
        <f t="shared" ref="D18:D38" si="2">
IF(C18=0,"－",ROUND(C18/$C$38*100,1))</f>
        <v>
17.100000000000001</v>
      </c>
      <c r="E18" s="223">
        <f t="shared" ref="E18:E38" si="3">
IF(C18-B18=0,"－",C18-B18)</f>
        <v>
-868667</v>
      </c>
      <c r="F18" s="222">
        <f t="shared" ref="F18:F38" si="4">
IFERROR(ROUND(E18/B18*100,1),"－")</f>
        <v>
-2.5</v>
      </c>
      <c r="H18" s="236"/>
    </row>
    <row r="19" spans="1:8" ht="15" customHeight="1">
      <c r="A19" s="227" t="s">
        <v>
589</v>
      </c>
      <c r="B19" s="225">
        <v>
696000</v>
      </c>
      <c r="C19" s="225">
        <v>
674000</v>
      </c>
      <c r="D19" s="234">
        <f t="shared" si="2"/>
        <v>
0.3</v>
      </c>
      <c r="E19" s="223">
        <f t="shared" si="3"/>
        <v>
-22000</v>
      </c>
      <c r="F19" s="222">
        <f t="shared" si="4"/>
        <v>
-3.2</v>
      </c>
    </row>
    <row r="20" spans="1:8" ht="15" customHeight="1">
      <c r="A20" s="227" t="s">
        <v>
588</v>
      </c>
      <c r="B20" s="225">
        <v>
125000</v>
      </c>
      <c r="C20" s="225">
        <v>
93000</v>
      </c>
      <c r="D20" s="234">
        <f t="shared" si="2"/>
        <v>
0</v>
      </c>
      <c r="E20" s="223">
        <f t="shared" si="3"/>
        <v>
-32000</v>
      </c>
      <c r="F20" s="222">
        <f t="shared" si="4"/>
        <v>
-25.6</v>
      </c>
    </row>
    <row r="21" spans="1:8" ht="15" customHeight="1">
      <c r="A21" s="227" t="s">
        <v>
587</v>
      </c>
      <c r="B21" s="225">
        <v>
505000</v>
      </c>
      <c r="C21" s="225">
        <v>
472000</v>
      </c>
      <c r="D21" s="234">
        <f t="shared" si="2"/>
        <v>
0.2</v>
      </c>
      <c r="E21" s="223">
        <f t="shared" si="3"/>
        <v>
-33000</v>
      </c>
      <c r="F21" s="222">
        <f t="shared" si="4"/>
        <v>
-6.5</v>
      </c>
    </row>
    <row r="22" spans="1:8" ht="15" customHeight="1">
      <c r="A22" s="227" t="s">
        <v>
586</v>
      </c>
      <c r="B22" s="225">
        <v>
365000</v>
      </c>
      <c r="C22" s="225">
        <v>
318000</v>
      </c>
      <c r="D22" s="234">
        <f t="shared" si="2"/>
        <v>
0.2</v>
      </c>
      <c r="E22" s="223">
        <f t="shared" si="3"/>
        <v>
-47000</v>
      </c>
      <c r="F22" s="222">
        <f t="shared" si="4"/>
        <v>
-12.9</v>
      </c>
    </row>
    <row r="23" spans="1:8" ht="15" customHeight="1">
      <c r="A23" s="227" t="s">
        <v>
585</v>
      </c>
      <c r="B23" s="225">
        <v>
9943000</v>
      </c>
      <c r="C23" s="225">
        <v>
8604000</v>
      </c>
      <c r="D23" s="234">
        <f t="shared" si="2"/>
        <v>
4.3</v>
      </c>
      <c r="E23" s="223">
        <f t="shared" si="3"/>
        <v>
-1339000</v>
      </c>
      <c r="F23" s="222">
        <f t="shared" si="4"/>
        <v>
-13.5</v>
      </c>
    </row>
    <row r="24" spans="1:8" ht="15" customHeight="1">
      <c r="A24" s="227" t="s">
        <v>
584</v>
      </c>
      <c r="B24" s="225">
        <v>
169000</v>
      </c>
      <c r="C24" s="225">
        <v>
155000</v>
      </c>
      <c r="D24" s="234">
        <f t="shared" si="2"/>
        <v>
0.1</v>
      </c>
      <c r="E24" s="223">
        <f t="shared" si="3"/>
        <v>
-14000</v>
      </c>
      <c r="F24" s="222">
        <f t="shared" si="4"/>
        <v>
-8.3000000000000007</v>
      </c>
    </row>
    <row r="25" spans="1:8" ht="15" customHeight="1">
      <c r="A25" s="227" t="s">
        <v>
583</v>
      </c>
      <c r="B25" s="225">
        <v>
529000</v>
      </c>
      <c r="C25" s="225">
        <v>
516000</v>
      </c>
      <c r="D25" s="234">
        <f t="shared" si="2"/>
        <v>
0.3</v>
      </c>
      <c r="E25" s="223">
        <f t="shared" si="3"/>
        <v>
-13000</v>
      </c>
      <c r="F25" s="222">
        <f t="shared" si="4"/>
        <v>
-2.5</v>
      </c>
    </row>
    <row r="26" spans="1:8" ht="15" customHeight="1">
      <c r="A26" s="227" t="s">
        <v>
582</v>
      </c>
      <c r="B26" s="225">
        <v>
71500000</v>
      </c>
      <c r="C26" s="225">
        <v>
67500000</v>
      </c>
      <c r="D26" s="234">
        <f t="shared" si="2"/>
        <v>
33.799999999999997</v>
      </c>
      <c r="E26" s="223">
        <f t="shared" si="3"/>
        <v>
-4000000</v>
      </c>
      <c r="F26" s="222">
        <f t="shared" si="4"/>
        <v>
-5.6</v>
      </c>
    </row>
    <row r="27" spans="1:8" ht="15" customHeight="1">
      <c r="A27" s="235" t="s">
        <v>
581</v>
      </c>
      <c r="B27" s="225">
        <v>
44000</v>
      </c>
      <c r="C27" s="225">
        <v>
43000</v>
      </c>
      <c r="D27" s="234">
        <f t="shared" si="2"/>
        <v>
0</v>
      </c>
      <c r="E27" s="223">
        <f t="shared" si="3"/>
        <v>
-1000</v>
      </c>
      <c r="F27" s="222">
        <f t="shared" si="4"/>
        <v>
-2.2999999999999998</v>
      </c>
    </row>
    <row r="28" spans="1:8" ht="15" customHeight="1">
      <c r="A28" s="227" t="s">
        <v>
580</v>
      </c>
      <c r="B28" s="225">
        <v>
1114291</v>
      </c>
      <c r="C28" s="225">
        <v>
1576426</v>
      </c>
      <c r="D28" s="234">
        <f t="shared" si="2"/>
        <v>
0.8</v>
      </c>
      <c r="E28" s="223">
        <f t="shared" si="3"/>
        <v>
462135</v>
      </c>
      <c r="F28" s="222">
        <f t="shared" si="4"/>
        <v>
41.5</v>
      </c>
    </row>
    <row r="29" spans="1:8" ht="15" customHeight="1">
      <c r="A29" s="227" t="s">
        <v>
579</v>
      </c>
      <c r="B29" s="225">
        <v>
2550611</v>
      </c>
      <c r="C29" s="225">
        <v>
2876491</v>
      </c>
      <c r="D29" s="234">
        <f t="shared" si="2"/>
        <v>
1.4</v>
      </c>
      <c r="E29" s="223">
        <f t="shared" si="3"/>
        <v>
325880</v>
      </c>
      <c r="F29" s="222">
        <f t="shared" si="4"/>
        <v>
12.8</v>
      </c>
    </row>
    <row r="30" spans="1:8" ht="15" customHeight="1">
      <c r="A30" s="227" t="s">
        <v>
578</v>
      </c>
      <c r="B30" s="225">
        <v>
44040932</v>
      </c>
      <c r="C30" s="225">
        <v>
41438703</v>
      </c>
      <c r="D30" s="234">
        <f t="shared" si="2"/>
        <v>
20.8</v>
      </c>
      <c r="E30" s="223">
        <f t="shared" si="3"/>
        <v>
-2602229</v>
      </c>
      <c r="F30" s="222">
        <f t="shared" si="4"/>
        <v>
-5.9</v>
      </c>
    </row>
    <row r="31" spans="1:8" ht="15" customHeight="1">
      <c r="A31" s="227" t="s">
        <v>
577</v>
      </c>
      <c r="B31" s="225">
        <v>
16877826</v>
      </c>
      <c r="C31" s="225">
        <v>
16129679</v>
      </c>
      <c r="D31" s="234">
        <f t="shared" si="2"/>
        <v>
8.1</v>
      </c>
      <c r="E31" s="223">
        <f t="shared" si="3"/>
        <v>
-748147</v>
      </c>
      <c r="F31" s="222">
        <f t="shared" si="4"/>
        <v>
-4.4000000000000004</v>
      </c>
    </row>
    <row r="32" spans="1:8" ht="15" customHeight="1">
      <c r="A32" s="227" t="s">
        <v>
576</v>
      </c>
      <c r="B32" s="225">
        <v>
241292</v>
      </c>
      <c r="C32" s="225">
        <v>
270483</v>
      </c>
      <c r="D32" s="234">
        <f t="shared" si="2"/>
        <v>
0.1</v>
      </c>
      <c r="E32" s="223">
        <f t="shared" si="3"/>
        <v>
29191</v>
      </c>
      <c r="F32" s="222">
        <f t="shared" si="4"/>
        <v>
12.1</v>
      </c>
    </row>
    <row r="33" spans="1:7" ht="15" customHeight="1">
      <c r="A33" s="227" t="s">
        <v>
575</v>
      </c>
      <c r="B33" s="225">
        <v>
20002</v>
      </c>
      <c r="C33" s="225">
        <v>
88868</v>
      </c>
      <c r="D33" s="234">
        <f t="shared" si="2"/>
        <v>
0</v>
      </c>
      <c r="E33" s="223">
        <f t="shared" si="3"/>
        <v>
68866</v>
      </c>
      <c r="F33" s="222">
        <f t="shared" si="4"/>
        <v>
344.3</v>
      </c>
    </row>
    <row r="34" spans="1:7" ht="15" customHeight="1">
      <c r="A34" s="227" t="s">
        <v>
574</v>
      </c>
      <c r="B34" s="225">
        <v>
13199573</v>
      </c>
      <c r="C34" s="225">
        <v>
15786057</v>
      </c>
      <c r="D34" s="234">
        <f t="shared" si="2"/>
        <v>
7.9</v>
      </c>
      <c r="E34" s="223">
        <f t="shared" si="3"/>
        <v>
2586484</v>
      </c>
      <c r="F34" s="222">
        <f t="shared" si="4"/>
        <v>
19.600000000000001</v>
      </c>
    </row>
    <row r="35" spans="1:7" ht="15" customHeight="1">
      <c r="A35" s="227" t="s">
        <v>
573</v>
      </c>
      <c r="B35" s="225">
        <v>
2000000</v>
      </c>
      <c r="C35" s="225">
        <v>
2000000</v>
      </c>
      <c r="D35" s="234">
        <f t="shared" si="2"/>
        <v>
1</v>
      </c>
      <c r="E35" s="223" t="str">
        <f t="shared" si="3"/>
        <v>
－</v>
      </c>
      <c r="F35" s="222" t="str">
        <f t="shared" si="4"/>
        <v>
－</v>
      </c>
    </row>
    <row r="36" spans="1:7" ht="15" customHeight="1">
      <c r="A36" s="227" t="s">
        <v>
572</v>
      </c>
      <c r="B36" s="225">
        <v>
4168426</v>
      </c>
      <c r="C36" s="225">
        <v>
3910913</v>
      </c>
      <c r="D36" s="234">
        <f t="shared" si="2"/>
        <v>
2</v>
      </c>
      <c r="E36" s="223">
        <f t="shared" si="3"/>
        <v>
-257513</v>
      </c>
      <c r="F36" s="222">
        <f t="shared" si="4"/>
        <v>
-6.2</v>
      </c>
    </row>
    <row r="37" spans="1:7" ht="15" customHeight="1">
      <c r="A37" s="227" t="s">
        <v>
571</v>
      </c>
      <c r="B37" s="225">
        <v>
1820000</v>
      </c>
      <c r="C37" s="225">
        <v>
2835000</v>
      </c>
      <c r="D37" s="234">
        <f t="shared" si="2"/>
        <v>
1.4</v>
      </c>
      <c r="E37" s="223">
        <f t="shared" si="3"/>
        <v>
1015000</v>
      </c>
      <c r="F37" s="222">
        <f t="shared" si="4"/>
        <v>
55.8</v>
      </c>
    </row>
    <row r="38" spans="1:7" ht="15" customHeight="1">
      <c r="A38" s="226" t="s">
        <v>
550</v>
      </c>
      <c r="B38" s="225">
        <v>
204910000</v>
      </c>
      <c r="C38" s="225">
        <f>
SUM(C18:C37)</f>
        <v>
199420000</v>
      </c>
      <c r="D38" s="234">
        <f t="shared" si="2"/>
        <v>
100</v>
      </c>
      <c r="E38" s="223">
        <f t="shared" si="3"/>
        <v>
-5490000</v>
      </c>
      <c r="F38" s="222">
        <f t="shared" si="4"/>
        <v>
-2.7</v>
      </c>
      <c r="G38" s="221"/>
    </row>
    <row r="39" spans="1:7" ht="15" customHeight="1">
      <c r="D39" s="221"/>
      <c r="E39" s="231"/>
      <c r="F39" s="231" t="s">
        <v>
549</v>
      </c>
      <c r="G39" s="221"/>
    </row>
    <row r="40" spans="1:7" ht="15" customHeight="1">
      <c r="A40" s="233" t="s">
        <v>
570</v>
      </c>
      <c r="B40" s="232" t="s">
        <v>
569</v>
      </c>
      <c r="D40" s="221"/>
      <c r="E40" s="231"/>
      <c r="F40" s="221"/>
      <c r="G40" s="221"/>
    </row>
    <row r="41" spans="1:7" ht="24.95" customHeight="1">
      <c r="A41" s="226" t="s">
        <v>
568</v>
      </c>
      <c r="B41" s="230" t="s">
        <v>
567</v>
      </c>
      <c r="C41" s="230" t="s">
        <v>
566</v>
      </c>
      <c r="D41" s="229" t="s">
        <v>
565</v>
      </c>
      <c r="E41" s="228" t="s">
        <v>
564</v>
      </c>
      <c r="F41" s="228" t="s">
        <v>
563</v>
      </c>
    </row>
    <row r="42" spans="1:7" ht="15" customHeight="1">
      <c r="A42" s="227" t="s">
        <v>
562</v>
      </c>
      <c r="B42" s="225">
        <v>
578105</v>
      </c>
      <c r="C42" s="225">
        <v>
582479</v>
      </c>
      <c r="D42" s="224">
        <f t="shared" ref="D42:D54" si="5">
IF(C42=0,"－",ROUND(C42/$C$54*100,1))</f>
        <v>
0.3</v>
      </c>
      <c r="E42" s="223">
        <f t="shared" ref="E42:E54" si="6">
IF(C42-B42=0,"－",C42-B42)</f>
        <v>
4374</v>
      </c>
      <c r="F42" s="222">
        <f t="shared" ref="F42:F54" si="7">
IFERROR(ROUND(E42/B42*100,1),"－")</f>
        <v>
0.8</v>
      </c>
    </row>
    <row r="43" spans="1:7" ht="15" customHeight="1">
      <c r="A43" s="227" t="s">
        <v>
561</v>
      </c>
      <c r="B43" s="225">
        <v>
17905152</v>
      </c>
      <c r="C43" s="225">
        <v>
18271637</v>
      </c>
      <c r="D43" s="224">
        <f t="shared" si="5"/>
        <v>
9.1999999999999993</v>
      </c>
      <c r="E43" s="223">
        <f t="shared" si="6"/>
        <v>
366485</v>
      </c>
      <c r="F43" s="222">
        <f t="shared" si="7"/>
        <v>
2</v>
      </c>
    </row>
    <row r="44" spans="1:7" ht="15" customHeight="1">
      <c r="A44" s="227" t="s">
        <v>
560</v>
      </c>
      <c r="B44" s="225">
        <v>
5751653</v>
      </c>
      <c r="C44" s="225">
        <v>
5966420</v>
      </c>
      <c r="D44" s="224">
        <f t="shared" si="5"/>
        <v>
3</v>
      </c>
      <c r="E44" s="223">
        <f t="shared" si="6"/>
        <v>
214767</v>
      </c>
      <c r="F44" s="222">
        <f t="shared" si="7"/>
        <v>
3.7</v>
      </c>
    </row>
    <row r="45" spans="1:7" ht="15" customHeight="1">
      <c r="A45" s="227" t="s">
        <v>
559</v>
      </c>
      <c r="B45" s="225">
        <v>
82601768</v>
      </c>
      <c r="C45" s="225">
        <v>
81571877</v>
      </c>
      <c r="D45" s="224">
        <f t="shared" si="5"/>
        <v>
40.9</v>
      </c>
      <c r="E45" s="223">
        <f t="shared" si="6"/>
        <v>
-1029891</v>
      </c>
      <c r="F45" s="222">
        <f t="shared" si="7"/>
        <v>
-1.2</v>
      </c>
    </row>
    <row r="46" spans="1:7" ht="15" customHeight="1">
      <c r="A46" s="227" t="s">
        <v>
558</v>
      </c>
      <c r="B46" s="225">
        <v>
5409948</v>
      </c>
      <c r="C46" s="225">
        <v>
5852329</v>
      </c>
      <c r="D46" s="224">
        <f t="shared" si="5"/>
        <v>
2.9</v>
      </c>
      <c r="E46" s="223">
        <f t="shared" si="6"/>
        <v>
442381</v>
      </c>
      <c r="F46" s="222">
        <f t="shared" si="7"/>
        <v>
8.1999999999999993</v>
      </c>
    </row>
    <row r="47" spans="1:7" ht="15" customHeight="1">
      <c r="A47" s="227" t="s">
        <v>
557</v>
      </c>
      <c r="B47" s="225">
        <v>
3983476</v>
      </c>
      <c r="C47" s="225">
        <v>
5014661</v>
      </c>
      <c r="D47" s="224">
        <f t="shared" si="5"/>
        <v>
2.5</v>
      </c>
      <c r="E47" s="223">
        <f t="shared" si="6"/>
        <v>
1031185</v>
      </c>
      <c r="F47" s="222">
        <f t="shared" si="7"/>
        <v>
25.9</v>
      </c>
    </row>
    <row r="48" spans="1:7" ht="15" customHeight="1">
      <c r="A48" s="227" t="s">
        <v>
556</v>
      </c>
      <c r="B48" s="225">
        <v>
18560108</v>
      </c>
      <c r="C48" s="225">
        <v>
14559348</v>
      </c>
      <c r="D48" s="224">
        <f t="shared" si="5"/>
        <v>
7.3</v>
      </c>
      <c r="E48" s="223">
        <f t="shared" si="6"/>
        <v>
-4000760</v>
      </c>
      <c r="F48" s="222">
        <f t="shared" si="7"/>
        <v>
-21.6</v>
      </c>
    </row>
    <row r="49" spans="1:6" ht="15" customHeight="1">
      <c r="A49" s="227" t="s">
        <v>
555</v>
      </c>
      <c r="B49" s="225">
        <v>
24665253</v>
      </c>
      <c r="C49" s="225">
        <v>
23111365</v>
      </c>
      <c r="D49" s="224">
        <f t="shared" si="5"/>
        <v>
11.6</v>
      </c>
      <c r="E49" s="223">
        <f t="shared" si="6"/>
        <v>
-1553888</v>
      </c>
      <c r="F49" s="222">
        <f t="shared" si="7"/>
        <v>
-6.3</v>
      </c>
    </row>
    <row r="50" spans="1:6" ht="15" customHeight="1">
      <c r="A50" s="227" t="s">
        <v>
554</v>
      </c>
      <c r="B50" s="225">
        <v>
26239265</v>
      </c>
      <c r="C50" s="225">
        <v>
25421571</v>
      </c>
      <c r="D50" s="224">
        <f t="shared" si="5"/>
        <v>
12.7</v>
      </c>
      <c r="E50" s="223">
        <f t="shared" si="6"/>
        <v>
-817694</v>
      </c>
      <c r="F50" s="222">
        <f t="shared" si="7"/>
        <v>
-3.1</v>
      </c>
    </row>
    <row r="51" spans="1:6" ht="15" customHeight="1">
      <c r="A51" s="227" t="s">
        <v>
553</v>
      </c>
      <c r="B51" s="225">
        <v>
1123767</v>
      </c>
      <c r="C51" s="225">
        <v>
1157685</v>
      </c>
      <c r="D51" s="224">
        <f t="shared" si="5"/>
        <v>
0.6</v>
      </c>
      <c r="E51" s="223">
        <f t="shared" si="6"/>
        <v>
33918</v>
      </c>
      <c r="F51" s="222">
        <f t="shared" si="7"/>
        <v>
3</v>
      </c>
    </row>
    <row r="52" spans="1:6" ht="15" customHeight="1">
      <c r="A52" s="227" t="s">
        <v>
552</v>
      </c>
      <c r="B52" s="225">
        <v>
17791505</v>
      </c>
      <c r="C52" s="225">
        <v>
17610628</v>
      </c>
      <c r="D52" s="224">
        <f t="shared" si="5"/>
        <v>
8.8000000000000007</v>
      </c>
      <c r="E52" s="223">
        <f t="shared" si="6"/>
        <v>
-180877</v>
      </c>
      <c r="F52" s="222">
        <f t="shared" si="7"/>
        <v>
-1</v>
      </c>
    </row>
    <row r="53" spans="1:6" ht="15" customHeight="1">
      <c r="A53" s="227" t="s">
        <v>
551</v>
      </c>
      <c r="B53" s="225">
        <v>
300000</v>
      </c>
      <c r="C53" s="225">
        <v>
300000</v>
      </c>
      <c r="D53" s="224">
        <f t="shared" si="5"/>
        <v>
0.2</v>
      </c>
      <c r="E53" s="223" t="str">
        <f t="shared" si="6"/>
        <v>
－</v>
      </c>
      <c r="F53" s="222" t="str">
        <f t="shared" si="7"/>
        <v>
－</v>
      </c>
    </row>
    <row r="54" spans="1:6" ht="15" customHeight="1">
      <c r="A54" s="226" t="s">
        <v>
550</v>
      </c>
      <c r="B54" s="225">
        <v>
204910000</v>
      </c>
      <c r="C54" s="225">
        <f>
SUM(C42:C53)</f>
        <v>
199420000</v>
      </c>
      <c r="D54" s="224">
        <f t="shared" si="5"/>
        <v>
100</v>
      </c>
      <c r="E54" s="223">
        <f t="shared" si="6"/>
        <v>
-5490000</v>
      </c>
      <c r="F54" s="222">
        <f t="shared" si="7"/>
        <v>
-2.7</v>
      </c>
    </row>
    <row r="55" spans="1:6" ht="15" customHeight="1">
      <c r="F55" s="219" t="s">
        <v>
549</v>
      </c>
    </row>
  </sheetData>
  <mergeCells count="3">
    <mergeCell ref="G11:G15"/>
    <mergeCell ref="A1:Z1"/>
    <mergeCell ref="A2:Z2"/>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view="pageBreakPreview" zoomScaleNormal="100" zoomScaleSheetLayoutView="100" workbookViewId="0">
      <selection activeCell="B37" sqref="B37"/>
    </sheetView>
  </sheetViews>
  <sheetFormatPr defaultColWidth="9" defaultRowHeight="13.5"/>
  <cols>
    <col min="1" max="1" width="12.625" style="253" customWidth="1"/>
    <col min="2" max="2" width="13.25" style="253" customWidth="1"/>
    <col min="3" max="3" width="9.375" style="253" customWidth="1"/>
    <col min="4" max="10" width="7.75" style="253" customWidth="1"/>
    <col min="11" max="11" width="3.75" style="253" customWidth="1"/>
    <col min="12" max="14" width="11.625" style="253" customWidth="1"/>
    <col min="15" max="15" width="43.875" style="253" customWidth="1"/>
    <col min="16" max="16" width="22.125" style="253" customWidth="1"/>
    <col min="17" max="17" width="8.5" style="253" bestFit="1" customWidth="1"/>
    <col min="18" max="18" width="31.75" style="253" customWidth="1"/>
    <col min="19" max="16384" width="9" style="253"/>
  </cols>
  <sheetData>
    <row r="1" spans="1:26" s="1985" customFormat="1" ht="20.100000000000001" customHeight="1">
      <c r="A1" s="2175" t="str">
        <f>
HYPERLINK("#目次!A1","【目次に戻る】")</f>
        <v>
【目次に戻る】</v>
      </c>
      <c r="B1" s="2175"/>
      <c r="C1" s="2175"/>
      <c r="D1" s="2175"/>
      <c r="E1" s="2175"/>
      <c r="F1" s="2175"/>
      <c r="G1" s="2175"/>
      <c r="H1" s="2175"/>
      <c r="I1" s="2175"/>
      <c r="J1" s="2175"/>
      <c r="K1" s="2175"/>
      <c r="L1" s="2175"/>
      <c r="M1" s="2175"/>
      <c r="N1" s="2175"/>
      <c r="O1" s="2175"/>
      <c r="P1" s="2175"/>
      <c r="Q1" s="2175"/>
      <c r="R1" s="2175"/>
      <c r="S1" s="2175"/>
      <c r="T1" s="2175"/>
      <c r="U1" s="2175"/>
      <c r="V1" s="2175"/>
      <c r="W1" s="2175"/>
      <c r="X1" s="2175"/>
      <c r="Y1" s="2175"/>
      <c r="Z1" s="2175"/>
    </row>
    <row r="2" spans="1:26" s="1985" customFormat="1" ht="20.100000000000001" customHeight="1">
      <c r="A2" s="2175" t="str">
        <f>
HYPERLINK("#業務所管課別目次!A1","【業務所管課別目次に戻る】")</f>
        <v>
【業務所管課別目次に戻る】</v>
      </c>
      <c r="B2" s="2175"/>
      <c r="C2" s="2175"/>
      <c r="D2" s="2175"/>
      <c r="E2" s="2175"/>
      <c r="F2" s="2175"/>
      <c r="G2" s="2175"/>
      <c r="H2" s="2175"/>
      <c r="I2" s="2175"/>
      <c r="J2" s="2175"/>
      <c r="K2" s="2175"/>
      <c r="L2" s="2175"/>
      <c r="M2" s="2175"/>
      <c r="N2" s="2175"/>
      <c r="O2" s="2175"/>
      <c r="P2" s="2175"/>
      <c r="Q2" s="2175"/>
      <c r="R2" s="2175"/>
      <c r="S2" s="2175"/>
      <c r="T2" s="2175"/>
      <c r="U2" s="2175"/>
      <c r="V2" s="2175"/>
      <c r="W2" s="2175"/>
      <c r="X2" s="2175"/>
      <c r="Y2" s="2175"/>
      <c r="Z2" s="2175"/>
    </row>
    <row r="3" spans="1:26" ht="18.95" customHeight="1">
      <c r="A3" s="305" t="s">
        <v>
642</v>
      </c>
      <c r="B3" s="255"/>
      <c r="C3" s="255"/>
      <c r="D3" s="255"/>
      <c r="E3" s="255"/>
      <c r="F3" s="255"/>
      <c r="G3" s="255"/>
      <c r="H3" s="255"/>
      <c r="I3" s="255"/>
      <c r="J3" s="255"/>
      <c r="L3" s="304" t="s">
        <v>
641</v>
      </c>
    </row>
    <row r="4" spans="1:26" ht="18.95" customHeight="1">
      <c r="A4" s="255"/>
      <c r="B4" s="255"/>
      <c r="C4" s="255"/>
      <c r="D4" s="2167" t="s">
        <v>
640</v>
      </c>
      <c r="E4" s="2168"/>
      <c r="F4" s="2169"/>
      <c r="H4" s="255"/>
      <c r="I4" s="255"/>
      <c r="J4" s="254" t="s">
        <v>
639</v>
      </c>
      <c r="L4" s="297" t="s">
        <v>
638</v>
      </c>
    </row>
    <row r="5" spans="1:26">
      <c r="A5" s="255"/>
      <c r="B5" s="255"/>
      <c r="C5" s="255"/>
      <c r="D5" s="255"/>
      <c r="E5" s="255"/>
      <c r="F5" s="255"/>
      <c r="G5" s="255"/>
      <c r="H5" s="255"/>
      <c r="I5" s="255"/>
      <c r="J5" s="255"/>
      <c r="M5" s="266" t="s">
        <v>
637</v>
      </c>
      <c r="N5" s="266" t="s">
        <v>
636</v>
      </c>
    </row>
    <row r="6" spans="1:26" ht="14.25" thickBot="1">
      <c r="A6" s="255"/>
      <c r="B6" s="255"/>
      <c r="C6" s="255"/>
      <c r="D6" s="255"/>
      <c r="E6" s="255"/>
      <c r="F6" s="255"/>
      <c r="G6" s="255"/>
      <c r="H6" s="255"/>
      <c r="I6" s="255"/>
      <c r="J6" s="255"/>
      <c r="L6" s="303" t="s">
        <v>
635</v>
      </c>
      <c r="M6" s="302" t="s">
        <v>
634</v>
      </c>
      <c r="N6" s="302" t="s">
        <v>
633</v>
      </c>
      <c r="O6" s="2170"/>
      <c r="P6" s="2171"/>
      <c r="Q6" s="2171"/>
      <c r="R6" s="2171"/>
    </row>
    <row r="7" spans="1:26" ht="14.25" thickTop="1">
      <c r="A7" s="255"/>
      <c r="B7" s="255"/>
      <c r="C7" s="255"/>
      <c r="D7" s="255"/>
      <c r="E7" s="255"/>
      <c r="F7" s="255"/>
      <c r="G7" s="255"/>
      <c r="H7" s="255"/>
      <c r="I7" s="255"/>
      <c r="J7" s="255"/>
      <c r="L7" s="301" t="s">
        <v>
632</v>
      </c>
      <c r="M7" s="300">
        <f>
SUM(N10:N14)/M27</f>
        <v>
0.30408995085748669</v>
      </c>
      <c r="N7" s="299"/>
      <c r="P7" s="298"/>
    </row>
    <row r="8" spans="1:26">
      <c r="A8" s="255"/>
      <c r="B8" s="255"/>
      <c r="C8" s="255"/>
      <c r="D8" s="255"/>
      <c r="E8" s="255"/>
      <c r="F8" s="255"/>
      <c r="G8" s="255"/>
      <c r="H8" s="255"/>
      <c r="I8" s="255"/>
      <c r="J8" s="255"/>
      <c r="L8" s="286" t="s">
        <v>
631</v>
      </c>
      <c r="M8" s="276">
        <f>
SUM(N15:N18)/M27</f>
        <v>
0.69591004914251331</v>
      </c>
      <c r="N8" s="296"/>
      <c r="O8" s="297" t="s">
        <v>
630</v>
      </c>
    </row>
    <row r="9" spans="1:26" ht="27.75" customHeight="1" thickBot="1">
      <c r="A9" s="255"/>
      <c r="B9" s="255"/>
      <c r="C9" s="255"/>
      <c r="D9" s="255"/>
      <c r="E9" s="255"/>
      <c r="F9" s="255"/>
      <c r="G9" s="255"/>
      <c r="H9" s="255"/>
      <c r="I9" s="255"/>
      <c r="J9" s="255"/>
      <c r="L9" s="286" t="s">
        <v>
629</v>
      </c>
      <c r="M9" s="276">
        <v>
1</v>
      </c>
      <c r="N9" s="296"/>
      <c r="O9" s="295" t="s">
        <v>
628</v>
      </c>
      <c r="P9" s="294" t="s">
        <v>
568</v>
      </c>
      <c r="Q9" s="268" t="s">
        <v>
627</v>
      </c>
    </row>
    <row r="10" spans="1:26" ht="41.25" thickTop="1">
      <c r="A10" s="255"/>
      <c r="B10" s="255"/>
      <c r="C10" s="255"/>
      <c r="D10" s="255"/>
      <c r="E10" s="255"/>
      <c r="F10" s="255"/>
      <c r="G10" s="255"/>
      <c r="H10" s="255"/>
      <c r="I10" s="255"/>
      <c r="J10" s="255"/>
      <c r="L10" s="286">
        <v>
1</v>
      </c>
      <c r="M10" s="285"/>
      <c r="N10" s="284">
        <f>
'15p'!C28+'15p'!C29+'15p'!C32+'15p'!C33</f>
        <v>
4812268</v>
      </c>
      <c r="O10" s="293" t="str">
        <f t="shared" ref="O10:O25" si="0">
P10&amp;""&amp;TEXT(N10,"#,###")&amp;"千円"&amp;""&amp;TEXT(Q10,"0.0%")</f>
        <v>
分担金及び負担金
使用料及び手数料
財産収入、寄附金4,812,268千円2.4%</v>
      </c>
      <c r="P10" s="290" t="s">
        <v>
626</v>
      </c>
      <c r="Q10" s="276">
        <f t="shared" ref="Q10:Q25" si="1">
N10/$M$27</f>
        <v>
2.4131320830408184E-2</v>
      </c>
    </row>
    <row r="11" spans="1:26">
      <c r="A11" s="255"/>
      <c r="B11" s="255"/>
      <c r="C11" s="255"/>
      <c r="D11" s="255"/>
      <c r="E11" s="255"/>
      <c r="F11" s="255"/>
      <c r="G11" s="255"/>
      <c r="H11" s="255"/>
      <c r="I11" s="255"/>
      <c r="J11" s="255"/>
      <c r="L11" s="286">
        <v>
2</v>
      </c>
      <c r="M11" s="285"/>
      <c r="N11" s="284">
        <f>
'15p'!C35</f>
        <v>
2000000</v>
      </c>
      <c r="O11" s="283" t="str">
        <f t="shared" si="0"/>
        <v>
繰越金2,000,000千円1.0%</v>
      </c>
      <c r="P11" s="282" t="str">
        <f>
'15p'!A35</f>
        <v>
繰越金</v>
      </c>
      <c r="Q11" s="276">
        <f t="shared" si="1"/>
        <v>
1.0029084344599338E-2</v>
      </c>
    </row>
    <row r="12" spans="1:26">
      <c r="A12" s="255"/>
      <c r="B12" s="255"/>
      <c r="C12" s="255"/>
      <c r="D12" s="255"/>
      <c r="E12" s="255"/>
      <c r="F12" s="255"/>
      <c r="G12" s="255"/>
      <c r="H12" s="255"/>
      <c r="I12" s="255"/>
      <c r="J12" s="255"/>
      <c r="L12" s="286">
        <v>
3</v>
      </c>
      <c r="M12" s="285"/>
      <c r="N12" s="284">
        <f>
'15p'!C36</f>
        <v>
3910913</v>
      </c>
      <c r="O12" s="283" t="str">
        <f t="shared" si="0"/>
        <v>
諸収入3,910,913千円2.0%</v>
      </c>
      <c r="P12" s="282" t="str">
        <f>
'15p'!A36</f>
        <v>
諸収入</v>
      </c>
      <c r="Q12" s="276">
        <f t="shared" si="1"/>
        <v>
1.9611438170695016E-2</v>
      </c>
    </row>
    <row r="13" spans="1:26">
      <c r="A13" s="255"/>
      <c r="B13" s="255"/>
      <c r="C13" s="255"/>
      <c r="D13" s="255"/>
      <c r="E13" s="255"/>
      <c r="F13" s="255"/>
      <c r="G13" s="255"/>
      <c r="H13" s="292"/>
      <c r="I13" s="291"/>
      <c r="J13" s="291"/>
      <c r="L13" s="286">
        <v>
4</v>
      </c>
      <c r="M13" s="285"/>
      <c r="N13" s="284">
        <f>
'15p'!C34</f>
        <v>
15786057</v>
      </c>
      <c r="O13" s="283" t="str">
        <f t="shared" si="0"/>
        <v>
繰入金15,786,057千円7.9%</v>
      </c>
      <c r="P13" s="282" t="str">
        <f>
'15p'!A34</f>
        <v>
繰入金</v>
      </c>
      <c r="Q13" s="276">
        <f t="shared" si="1"/>
        <v>
7.915984856082639E-2</v>
      </c>
    </row>
    <row r="14" spans="1:26">
      <c r="A14" s="255"/>
      <c r="B14" s="255"/>
      <c r="C14" s="255"/>
      <c r="D14" s="255"/>
      <c r="E14" s="255"/>
      <c r="F14" s="255"/>
      <c r="G14" s="255"/>
      <c r="H14" s="292"/>
      <c r="I14" s="291"/>
      <c r="J14" s="291"/>
      <c r="L14" s="286">
        <v>
5</v>
      </c>
      <c r="M14" s="285"/>
      <c r="N14" s="284">
        <f>
'15p'!C18</f>
        <v>
34132380</v>
      </c>
      <c r="O14" s="283" t="str">
        <f t="shared" si="0"/>
        <v>
特別区税34,132,380千円17.1%</v>
      </c>
      <c r="P14" s="282" t="str">
        <f>
'15p'!A18</f>
        <v>
特別区税</v>
      </c>
      <c r="Q14" s="276">
        <f t="shared" si="1"/>
        <v>
0.17115825895095776</v>
      </c>
    </row>
    <row r="15" spans="1:26" ht="54">
      <c r="A15" s="255"/>
      <c r="B15" s="255"/>
      <c r="C15" s="255"/>
      <c r="D15" s="255"/>
      <c r="E15" s="255"/>
      <c r="F15" s="255"/>
      <c r="G15" s="255"/>
      <c r="H15" s="291"/>
      <c r="I15" s="291"/>
      <c r="J15" s="291"/>
      <c r="L15" s="286">
        <v>
6</v>
      </c>
      <c r="M15" s="285"/>
      <c r="N15" s="284">
        <f>
'15p'!C19+'15p'!C20+'15p'!C21+'15p'!C22+'15p'!C23+'15p'!C24+'15p'!C25+'15p'!C27+'15p'!C31</f>
        <v>
27004679</v>
      </c>
      <c r="O15" s="283" t="str">
        <f t="shared" si="0"/>
        <v>
都支出金
地方消費税交付金
地方特例交付金
利子割交付金など27,004,679千円13.5%</v>
      </c>
      <c r="P15" s="290" t="s">
        <v>
625</v>
      </c>
      <c r="Q15" s="276">
        <f t="shared" si="1"/>
        <v>
0.13541610169491525</v>
      </c>
      <c r="R15" s="289"/>
    </row>
    <row r="16" spans="1:26">
      <c r="A16" s="255"/>
      <c r="B16" s="255"/>
      <c r="C16" s="255"/>
      <c r="D16" s="255"/>
      <c r="E16" s="255"/>
      <c r="F16" s="255"/>
      <c r="G16" s="255"/>
      <c r="H16" s="255"/>
      <c r="I16" s="255"/>
      <c r="J16" s="255"/>
      <c r="L16" s="286">
        <v>
7</v>
      </c>
      <c r="M16" s="285"/>
      <c r="N16" s="284">
        <f>
'15p'!C37</f>
        <v>
2835000</v>
      </c>
      <c r="O16" s="283" t="str">
        <f t="shared" si="0"/>
        <v>
特別区債2,835,000千円1.4%</v>
      </c>
      <c r="P16" s="282" t="str">
        <f>
'15p'!A37</f>
        <v>
特別区債</v>
      </c>
      <c r="Q16" s="276">
        <f t="shared" si="1"/>
        <v>
1.4216227058469562E-2</v>
      </c>
    </row>
    <row r="17" spans="1:18">
      <c r="A17" s="255"/>
      <c r="B17" s="255"/>
      <c r="C17" s="255"/>
      <c r="D17" s="255"/>
      <c r="E17" s="255"/>
      <c r="F17" s="255"/>
      <c r="G17" s="255"/>
      <c r="H17" s="255"/>
      <c r="I17" s="255"/>
      <c r="J17" s="255"/>
      <c r="L17" s="286">
        <v>
8</v>
      </c>
      <c r="M17" s="285"/>
      <c r="N17" s="284">
        <f>
'15p'!C30</f>
        <v>
41438703</v>
      </c>
      <c r="O17" s="283" t="str">
        <f t="shared" si="0"/>
        <v>
国庫支出金41,438,703千円20.8%</v>
      </c>
      <c r="P17" s="282" t="str">
        <f>
'15p'!A30</f>
        <v>
国庫支出金</v>
      </c>
      <c r="Q17" s="276">
        <f t="shared" si="1"/>
        <v>
0.2077961237589008</v>
      </c>
    </row>
    <row r="18" spans="1:18">
      <c r="A18" s="255"/>
      <c r="B18" s="255"/>
      <c r="C18" s="255"/>
      <c r="D18" s="255"/>
      <c r="E18" s="255"/>
      <c r="F18" s="255"/>
      <c r="G18" s="255"/>
      <c r="H18" s="255"/>
      <c r="I18" s="255"/>
      <c r="J18" s="255"/>
      <c r="L18" s="286">
        <v>
9</v>
      </c>
      <c r="M18" s="285"/>
      <c r="N18" s="284">
        <f>
'15p'!C26</f>
        <v>
67500000</v>
      </c>
      <c r="O18" s="283" t="str">
        <f t="shared" si="0"/>
        <v>
特別区交付金67,500,000千円33.8%</v>
      </c>
      <c r="P18" s="288" t="str">
        <f>
'15p'!A26</f>
        <v>
特別区交付金</v>
      </c>
      <c r="Q18" s="276">
        <f t="shared" si="1"/>
        <v>
0.33848159663022764</v>
      </c>
    </row>
    <row r="19" spans="1:18">
      <c r="A19" s="255"/>
      <c r="B19" s="255"/>
      <c r="C19" s="255"/>
      <c r="D19" s="255"/>
      <c r="E19" s="255"/>
      <c r="F19" s="255"/>
      <c r="G19" s="255"/>
      <c r="H19" s="255"/>
      <c r="I19" s="255"/>
      <c r="J19" s="255"/>
      <c r="L19" s="286">
        <v>
10</v>
      </c>
      <c r="M19" s="285"/>
      <c r="N19" s="284">
        <f>
'15p'!C50</f>
        <v>
25421571</v>
      </c>
      <c r="O19" s="283" t="str">
        <f t="shared" si="0"/>
        <v>
職員費25,421,571千円12.7%</v>
      </c>
      <c r="P19" s="287" t="str">
        <f>
'15p'!A50</f>
        <v>
職員費</v>
      </c>
      <c r="Q19" s="276">
        <f t="shared" si="1"/>
        <v>
0.12747753986561028</v>
      </c>
    </row>
    <row r="20" spans="1:18">
      <c r="A20" s="255"/>
      <c r="B20" s="255"/>
      <c r="C20" s="255"/>
      <c r="D20" s="255"/>
      <c r="E20" s="255"/>
      <c r="F20" s="255"/>
      <c r="G20" s="255"/>
      <c r="H20" s="255"/>
      <c r="I20" s="255"/>
      <c r="J20" s="255"/>
      <c r="L20" s="286">
        <v>
11</v>
      </c>
      <c r="M20" s="285"/>
      <c r="N20" s="284">
        <f>
'15p'!C45</f>
        <v>
81571877</v>
      </c>
      <c r="O20" s="283" t="str">
        <f t="shared" si="0"/>
        <v>
福祉費81,571,877千円40.9%</v>
      </c>
      <c r="P20" s="282" t="str">
        <f>
'15p'!A45</f>
        <v>
福祉費</v>
      </c>
      <c r="Q20" s="276">
        <f t="shared" si="1"/>
        <v>
0.40904561729014138</v>
      </c>
    </row>
    <row r="21" spans="1:18">
      <c r="A21" s="255"/>
      <c r="B21" s="255"/>
      <c r="C21" s="255"/>
      <c r="D21" s="255"/>
      <c r="E21" s="255"/>
      <c r="F21" s="255"/>
      <c r="G21" s="255"/>
      <c r="H21" s="255"/>
      <c r="I21" s="255"/>
      <c r="J21" s="255"/>
      <c r="L21" s="286">
        <v>
12</v>
      </c>
      <c r="M21" s="285"/>
      <c r="N21" s="284">
        <f>
'15p'!C43</f>
        <v>
18271637</v>
      </c>
      <c r="O21" s="283" t="str">
        <f t="shared" si="0"/>
        <v>
総務費18,271,637千円9.2%</v>
      </c>
      <c r="P21" s="282" t="str">
        <f>
'15p'!A43</f>
        <v>
総務費</v>
      </c>
      <c r="Q21" s="276">
        <f t="shared" si="1"/>
        <v>
9.1623894293451011E-2</v>
      </c>
    </row>
    <row r="22" spans="1:18">
      <c r="A22" s="255"/>
      <c r="B22" s="255"/>
      <c r="C22" s="255"/>
      <c r="D22" s="255"/>
      <c r="E22" s="255"/>
      <c r="F22" s="255"/>
      <c r="G22" s="255"/>
      <c r="H22" s="255"/>
      <c r="I22" s="255"/>
      <c r="J22" s="255"/>
      <c r="L22" s="286">
        <v>
13</v>
      </c>
      <c r="M22" s="285"/>
      <c r="N22" s="284">
        <f>
'15p'!C48</f>
        <v>
14559348</v>
      </c>
      <c r="O22" s="283" t="str">
        <f t="shared" si="0"/>
        <v>
都市整備費14,559,348千円7.3%</v>
      </c>
      <c r="P22" s="282" t="str">
        <f>
'15p'!A48</f>
        <v>
都市整備費</v>
      </c>
      <c r="Q22" s="276">
        <f t="shared" si="1"/>
        <v>
7.3008464547186847E-2</v>
      </c>
    </row>
    <row r="23" spans="1:18">
      <c r="A23" s="255"/>
      <c r="B23" s="255"/>
      <c r="C23" s="255"/>
      <c r="D23" s="255"/>
      <c r="E23" s="255"/>
      <c r="F23" s="255"/>
      <c r="G23" s="255"/>
      <c r="H23" s="255"/>
      <c r="I23" s="255"/>
      <c r="J23" s="255"/>
      <c r="L23" s="286">
        <v>
14</v>
      </c>
      <c r="M23" s="285"/>
      <c r="N23" s="284">
        <f>
'15p'!C49</f>
        <v>
23111365</v>
      </c>
      <c r="O23" s="283" t="str">
        <f t="shared" si="0"/>
        <v>
教育費23,111,365千円11.6%</v>
      </c>
      <c r="P23" s="282" t="str">
        <f>
'15p'!A49</f>
        <v>
教育費</v>
      </c>
      <c r="Q23" s="276">
        <f t="shared" si="1"/>
        <v>
0.11589291445191054</v>
      </c>
    </row>
    <row r="24" spans="1:18">
      <c r="A24" s="255"/>
      <c r="B24" s="255"/>
      <c r="C24" s="255"/>
      <c r="D24" s="255"/>
      <c r="E24" s="255"/>
      <c r="F24" s="255"/>
      <c r="G24" s="255"/>
      <c r="H24" s="255"/>
      <c r="I24" s="255"/>
      <c r="J24" s="255"/>
      <c r="L24" s="286">
        <v>
15</v>
      </c>
      <c r="M24" s="285"/>
      <c r="N24" s="284">
        <f>
'15p'!C52</f>
        <v>
17610628</v>
      </c>
      <c r="O24" s="283" t="str">
        <f t="shared" si="0"/>
        <v>
諸支出金17,610,628千円8.8%</v>
      </c>
      <c r="P24" s="282" t="str">
        <f>
'15p'!A52</f>
        <v>
諸支出金</v>
      </c>
      <c r="Q24" s="276">
        <f t="shared" si="1"/>
        <v>
8.8309236786681372E-2</v>
      </c>
    </row>
    <row r="25" spans="1:18" ht="14.25" thickBot="1">
      <c r="A25" s="255"/>
      <c r="B25" s="255"/>
      <c r="C25" s="255"/>
      <c r="D25" s="255"/>
      <c r="E25" s="255"/>
      <c r="F25" s="255"/>
      <c r="G25" s="255"/>
      <c r="H25" s="255"/>
      <c r="I25" s="255"/>
      <c r="J25" s="255"/>
      <c r="L25" s="281">
        <v>
16</v>
      </c>
      <c r="M25" s="280"/>
      <c r="N25" s="279">
        <f>
'15p'!C42+'15p'!C44+'15p'!C46+'15p'!C47+'15p'!C51+'15p'!C53</f>
        <v>
18873574</v>
      </c>
      <c r="O25" s="278" t="str">
        <f t="shared" si="0"/>
        <v>
その他18,873,574千円9.5%</v>
      </c>
      <c r="P25" s="277" t="s">
        <v>
624</v>
      </c>
      <c r="Q25" s="276">
        <f t="shared" si="1"/>
        <v>
9.4642332765018558E-2</v>
      </c>
      <c r="R25" s="275"/>
    </row>
    <row r="26" spans="1:18" ht="15" thickTop="1" thickBot="1">
      <c r="A26" s="255"/>
      <c r="B26" s="255"/>
      <c r="C26" s="255"/>
      <c r="D26" s="255"/>
      <c r="E26" s="255"/>
      <c r="F26" s="255"/>
      <c r="G26" s="255"/>
      <c r="H26" s="255"/>
      <c r="I26" s="255"/>
      <c r="J26" s="255"/>
    </row>
    <row r="27" spans="1:18" ht="15" thickTop="1" thickBot="1">
      <c r="A27" s="255"/>
      <c r="B27" s="255"/>
      <c r="C27" s="255"/>
      <c r="D27" s="255"/>
      <c r="E27" s="255"/>
      <c r="F27" s="255"/>
      <c r="G27" s="255"/>
      <c r="H27" s="255"/>
      <c r="I27" s="255"/>
      <c r="J27" s="255"/>
      <c r="L27" s="253" t="s">
        <v>
623</v>
      </c>
      <c r="M27" s="2172">
        <f>
'15p'!C38</f>
        <v>
199420000</v>
      </c>
      <c r="N27" s="2173"/>
    </row>
    <row r="28" spans="1:18" ht="14.25" thickTop="1">
      <c r="A28" s="255"/>
      <c r="B28" s="255"/>
      <c r="C28" s="255"/>
      <c r="D28" s="255"/>
      <c r="E28" s="255"/>
      <c r="F28" s="255"/>
      <c r="G28" s="255"/>
      <c r="H28" s="255"/>
      <c r="I28" s="255"/>
      <c r="J28" s="255"/>
    </row>
    <row r="29" spans="1:18" ht="20.25" customHeight="1">
      <c r="A29" s="255"/>
      <c r="B29" s="255"/>
      <c r="C29" s="255"/>
      <c r="D29" s="255"/>
      <c r="E29" s="255"/>
      <c r="F29" s="255"/>
      <c r="G29" s="255"/>
      <c r="H29" s="255"/>
      <c r="I29" s="255"/>
      <c r="J29" s="255"/>
    </row>
    <row r="30" spans="1:18" ht="18.95" customHeight="1">
      <c r="A30" s="255"/>
      <c r="B30" s="255"/>
      <c r="C30" s="255"/>
      <c r="D30" s="2174" t="s">
        <v>
622</v>
      </c>
      <c r="E30" s="2174"/>
      <c r="F30" s="2174"/>
      <c r="G30" s="255"/>
      <c r="H30" s="255"/>
      <c r="I30" s="255"/>
      <c r="J30" s="254" t="s">
        <v>
549</v>
      </c>
    </row>
    <row r="31" spans="1:18" ht="18.95" customHeight="1">
      <c r="A31" s="255"/>
      <c r="B31" s="255"/>
      <c r="C31" s="255"/>
      <c r="D31" s="255"/>
      <c r="E31" s="255"/>
      <c r="F31" s="255"/>
      <c r="G31" s="255"/>
      <c r="H31" s="255"/>
      <c r="I31" s="255"/>
      <c r="J31" s="255"/>
    </row>
    <row r="32" spans="1:18" ht="18.95" customHeight="1">
      <c r="A32" s="274" t="s">
        <v>
621</v>
      </c>
      <c r="B32" s="255"/>
      <c r="C32" s="255"/>
      <c r="D32" s="255"/>
      <c r="E32" s="255"/>
      <c r="F32" s="255"/>
      <c r="G32" s="255"/>
      <c r="H32" s="255"/>
      <c r="I32" s="255"/>
      <c r="J32" s="255"/>
      <c r="M32" s="272"/>
      <c r="O32" s="265"/>
      <c r="P32" s="273"/>
      <c r="Q32" s="272"/>
    </row>
    <row r="33" spans="1:17" ht="18.95" customHeight="1">
      <c r="A33" s="271" t="s">
        <v>
620</v>
      </c>
      <c r="D33" s="255"/>
      <c r="E33" s="255"/>
      <c r="F33" s="255"/>
      <c r="G33" s="255"/>
      <c r="H33" s="255"/>
      <c r="I33" s="255"/>
      <c r="J33" s="255"/>
      <c r="L33" s="270" t="s">
        <v>
619</v>
      </c>
      <c r="O33" s="265" t="str">
        <f>
A35&amp;"の前年度の金額（増減率用）"</f>
        <v>
平成24年度の前年度の金額（増減率用）</v>
      </c>
      <c r="P33" s="265"/>
      <c r="Q33" s="264"/>
    </row>
    <row r="34" spans="1:17" ht="18.95" customHeight="1" thickBot="1">
      <c r="A34" s="269" t="s">
        <v>
0</v>
      </c>
      <c r="B34" s="269" t="s">
        <v>
618</v>
      </c>
      <c r="C34" s="269" t="s">
        <v>
617</v>
      </c>
      <c r="D34" s="255"/>
      <c r="E34" s="255"/>
      <c r="F34" s="255"/>
      <c r="G34" s="255"/>
      <c r="H34" s="255"/>
      <c r="I34" s="255"/>
      <c r="J34" s="255"/>
      <c r="L34" s="268" t="s">
        <v>
0</v>
      </c>
      <c r="M34" s="267" t="s">
        <v>
616</v>
      </c>
      <c r="O34" s="266" t="s">
        <v>
615</v>
      </c>
      <c r="P34" s="265"/>
      <c r="Q34" s="264"/>
    </row>
    <row r="35" spans="1:17" ht="18.95" customHeight="1" thickBot="1">
      <c r="A35" s="263" t="s">
        <v>
441</v>
      </c>
      <c r="B35" s="259">
        <v>
169100000</v>
      </c>
      <c r="C35" s="258">
        <f>
ROUND((B35-$O$35)/$O$35*100,1)</f>
        <v>
-0.6</v>
      </c>
      <c r="D35" s="255"/>
      <c r="E35" s="255"/>
      <c r="F35" s="255"/>
      <c r="G35" s="255"/>
      <c r="H35" s="255"/>
      <c r="I35" s="255"/>
      <c r="J35" s="255"/>
      <c r="L35" s="257" t="s">
        <v>
614</v>
      </c>
      <c r="M35" s="256">
        <f t="shared" ref="M35:M44" si="2">
B35/1000/100</f>
        <v>
1691</v>
      </c>
      <c r="O35" s="262">
        <v>
170100000</v>
      </c>
    </row>
    <row r="36" spans="1:17" ht="18.95" customHeight="1">
      <c r="A36" s="260" t="s">
        <v>
613</v>
      </c>
      <c r="B36" s="259">
        <v>
171700000</v>
      </c>
      <c r="C36" s="258">
        <f t="shared" ref="C36:C44" si="3">
ROUND((B36-B35)/B35*100,1)</f>
        <v>
1.5</v>
      </c>
      <c r="D36" s="255"/>
      <c r="E36" s="255"/>
      <c r="F36" s="255"/>
      <c r="G36" s="255"/>
      <c r="H36" s="255"/>
      <c r="I36" s="255"/>
      <c r="J36" s="255"/>
      <c r="L36" s="257" t="s">
        <v>
613</v>
      </c>
      <c r="M36" s="256">
        <f t="shared" si="2"/>
        <v>
1717</v>
      </c>
      <c r="O36" s="261" t="s">
        <v>
612</v>
      </c>
    </row>
    <row r="37" spans="1:17" ht="18.95" customHeight="1">
      <c r="A37" s="260" t="s">
        <v>
611</v>
      </c>
      <c r="B37" s="259">
        <v>
172710000</v>
      </c>
      <c r="C37" s="258">
        <f t="shared" si="3"/>
        <v>
0.6</v>
      </c>
      <c r="D37" s="255"/>
      <c r="E37" s="255"/>
      <c r="F37" s="255"/>
      <c r="G37" s="255"/>
      <c r="H37" s="255"/>
      <c r="I37" s="255"/>
      <c r="J37" s="255"/>
      <c r="L37" s="257" t="s">
        <v>
611</v>
      </c>
      <c r="M37" s="256">
        <f t="shared" si="2"/>
        <v>
1727.1</v>
      </c>
    </row>
    <row r="38" spans="1:17" ht="18.95" customHeight="1">
      <c r="A38" s="260" t="s">
        <v>
610</v>
      </c>
      <c r="B38" s="259">
        <v>
175460000</v>
      </c>
      <c r="C38" s="258">
        <f t="shared" si="3"/>
        <v>
1.6</v>
      </c>
      <c r="D38" s="255"/>
      <c r="E38" s="255"/>
      <c r="F38" s="255"/>
      <c r="G38" s="255"/>
      <c r="H38" s="255"/>
      <c r="I38" s="255"/>
      <c r="J38" s="255"/>
      <c r="L38" s="257" t="s">
        <v>
610</v>
      </c>
      <c r="M38" s="256">
        <f t="shared" si="2"/>
        <v>
1754.6</v>
      </c>
    </row>
    <row r="39" spans="1:17" ht="18.95" customHeight="1">
      <c r="A39" s="260" t="s">
        <v>
609</v>
      </c>
      <c r="B39" s="259">
        <v>
180120000</v>
      </c>
      <c r="C39" s="258">
        <f t="shared" si="3"/>
        <v>
2.7</v>
      </c>
      <c r="D39" s="255"/>
      <c r="E39" s="255"/>
      <c r="F39" s="255"/>
      <c r="G39" s="255"/>
      <c r="H39" s="255"/>
      <c r="I39" s="255"/>
      <c r="J39" s="255"/>
      <c r="L39" s="257" t="s">
        <v>
609</v>
      </c>
      <c r="M39" s="256">
        <f t="shared" si="2"/>
        <v>
1801.2</v>
      </c>
    </row>
    <row r="40" spans="1:17" ht="18.95" customHeight="1">
      <c r="A40" s="260" t="s">
        <v>
608</v>
      </c>
      <c r="B40" s="259">
        <v>
190610000</v>
      </c>
      <c r="C40" s="258">
        <f t="shared" si="3"/>
        <v>
5.8</v>
      </c>
      <c r="D40" s="255"/>
      <c r="E40" s="255"/>
      <c r="F40" s="255"/>
      <c r="G40" s="255"/>
      <c r="H40" s="255"/>
      <c r="I40" s="255"/>
      <c r="J40" s="255"/>
      <c r="L40" s="257" t="s">
        <v>
608</v>
      </c>
      <c r="M40" s="256">
        <f t="shared" si="2"/>
        <v>
1906.1</v>
      </c>
    </row>
    <row r="41" spans="1:17" ht="18.95" customHeight="1">
      <c r="A41" s="260" t="s">
        <v>
607</v>
      </c>
      <c r="B41" s="259">
        <v>
190710000</v>
      </c>
      <c r="C41" s="258">
        <f t="shared" si="3"/>
        <v>
0.1</v>
      </c>
      <c r="D41" s="255"/>
      <c r="E41" s="255"/>
      <c r="F41" s="255"/>
      <c r="G41" s="255"/>
      <c r="H41" s="255"/>
      <c r="I41" s="255"/>
      <c r="J41" s="255"/>
      <c r="L41" s="257" t="s">
        <v>
607</v>
      </c>
      <c r="M41" s="256">
        <f t="shared" si="2"/>
        <v>
1907.1</v>
      </c>
    </row>
    <row r="42" spans="1:17" ht="18.95" customHeight="1">
      <c r="A42" s="260" t="s">
        <v>
606</v>
      </c>
      <c r="B42" s="259">
        <v>
196150000</v>
      </c>
      <c r="C42" s="258">
        <f t="shared" si="3"/>
        <v>
2.9</v>
      </c>
      <c r="D42" s="255"/>
      <c r="E42" s="255"/>
      <c r="F42" s="255"/>
      <c r="G42" s="255"/>
      <c r="H42" s="255"/>
      <c r="I42" s="255"/>
      <c r="J42" s="255"/>
      <c r="L42" s="257" t="s">
        <v>
605</v>
      </c>
      <c r="M42" s="256">
        <f t="shared" si="2"/>
        <v>
1961.5</v>
      </c>
    </row>
    <row r="43" spans="1:17" ht="18.95" customHeight="1">
      <c r="A43" s="260" t="s">
        <v>
604</v>
      </c>
      <c r="B43" s="259">
        <v>
204910000</v>
      </c>
      <c r="C43" s="258">
        <f t="shared" si="3"/>
        <v>
4.5</v>
      </c>
      <c r="D43" s="255"/>
      <c r="E43" s="255"/>
      <c r="F43" s="255"/>
      <c r="G43" s="255"/>
      <c r="H43" s="255"/>
      <c r="I43" s="255"/>
      <c r="J43" s="255"/>
      <c r="L43" s="257" t="s">
        <v>
604</v>
      </c>
      <c r="M43" s="256">
        <f t="shared" si="2"/>
        <v>
2049.1</v>
      </c>
    </row>
    <row r="44" spans="1:17" ht="18.95" customHeight="1">
      <c r="A44" s="260" t="s">
        <v>
603</v>
      </c>
      <c r="B44" s="259">
        <v>
199420000</v>
      </c>
      <c r="C44" s="258">
        <f t="shared" si="3"/>
        <v>
-2.7</v>
      </c>
      <c r="D44" s="255"/>
      <c r="E44" s="255"/>
      <c r="F44" s="255"/>
      <c r="G44" s="255"/>
      <c r="H44" s="255"/>
      <c r="I44" s="255"/>
      <c r="J44" s="255"/>
      <c r="L44" s="257">
        <v>
3</v>
      </c>
      <c r="M44" s="256">
        <f t="shared" si="2"/>
        <v>
1994.2</v>
      </c>
    </row>
    <row r="45" spans="1:17" ht="18.95" customHeight="1">
      <c r="A45" s="2"/>
      <c r="B45" s="2"/>
      <c r="C45" s="2"/>
      <c r="D45" s="2"/>
      <c r="E45" s="2"/>
      <c r="F45" s="2"/>
      <c r="G45" s="2"/>
      <c r="H45" s="2"/>
      <c r="I45" s="255"/>
      <c r="J45" s="255"/>
    </row>
    <row r="46" spans="1:17" ht="18.95" customHeight="1">
      <c r="A46" s="253" t="s">
        <v>
602</v>
      </c>
    </row>
    <row r="47" spans="1:17" ht="18.95" customHeight="1">
      <c r="J47" s="254" t="s">
        <v>
549</v>
      </c>
    </row>
  </sheetData>
  <mergeCells count="6">
    <mergeCell ref="D4:F4"/>
    <mergeCell ref="O6:R6"/>
    <mergeCell ref="M27:N27"/>
    <mergeCell ref="D30:F30"/>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5"/>
  <sheetViews>
    <sheetView view="pageBreakPreview" zoomScaleNormal="100" zoomScaleSheetLayoutView="100" workbookViewId="0">
      <selection sqref="A1:Z1"/>
    </sheetView>
  </sheetViews>
  <sheetFormatPr defaultColWidth="10.625" defaultRowHeight="15" customHeight="1"/>
  <cols>
    <col min="1" max="7" width="12.75" style="306" customWidth="1"/>
    <col min="8" max="8" width="9.5" style="307" bestFit="1" customWidth="1"/>
    <col min="9" max="9" width="8" style="307" customWidth="1"/>
    <col min="10" max="12" width="18.125" style="307" customWidth="1"/>
    <col min="13" max="15" width="9.375" style="307" customWidth="1"/>
    <col min="16" max="35" width="10.625" style="307"/>
    <col min="36" max="16384" width="10.625" style="306"/>
  </cols>
  <sheetData>
    <row r="1" spans="1:35" s="1986" customFormat="1" ht="20.100000000000001" customHeight="1">
      <c r="A1" s="2166" t="str">
        <f>
HYPERLINK("#目次!A1","【目次に戻る】")</f>
        <v>
【目次に戻る】</v>
      </c>
      <c r="B1" s="2166"/>
      <c r="C1" s="2166"/>
      <c r="D1" s="2166"/>
      <c r="E1" s="2166"/>
      <c r="F1" s="2166"/>
      <c r="G1" s="2166"/>
      <c r="H1" s="2166"/>
      <c r="I1" s="2166"/>
      <c r="J1" s="2166"/>
      <c r="K1" s="2166"/>
      <c r="L1" s="2166"/>
      <c r="M1" s="2166"/>
      <c r="N1" s="2166"/>
      <c r="O1" s="2166"/>
      <c r="P1" s="2166"/>
      <c r="Q1" s="2166"/>
      <c r="R1" s="2166"/>
      <c r="S1" s="2166"/>
      <c r="T1" s="2166"/>
      <c r="U1" s="2166"/>
      <c r="V1" s="2166"/>
      <c r="W1" s="2166"/>
      <c r="X1" s="2166"/>
      <c r="Y1" s="2166"/>
      <c r="Z1" s="2166"/>
      <c r="AA1" s="325"/>
      <c r="AB1" s="325"/>
      <c r="AC1" s="325"/>
      <c r="AD1" s="325"/>
      <c r="AE1" s="325"/>
      <c r="AF1" s="325"/>
      <c r="AG1" s="325"/>
      <c r="AH1" s="325"/>
      <c r="AI1" s="325"/>
    </row>
    <row r="2" spans="1:35" s="1986" customFormat="1" ht="20.100000000000001" customHeight="1">
      <c r="A2" s="2166" t="str">
        <f>
HYPERLINK("#業務所管課別目次!A1","【業務所管課別目次に戻る】")</f>
        <v>
【業務所管課別目次に戻る】</v>
      </c>
      <c r="B2" s="2166"/>
      <c r="C2" s="2166"/>
      <c r="D2" s="2166"/>
      <c r="E2" s="2166"/>
      <c r="F2" s="2166"/>
      <c r="G2" s="2166"/>
      <c r="H2" s="2166"/>
      <c r="I2" s="2166"/>
      <c r="J2" s="2166"/>
      <c r="K2" s="2166"/>
      <c r="L2" s="2166"/>
      <c r="M2" s="2166"/>
      <c r="N2" s="2166"/>
      <c r="O2" s="2166"/>
      <c r="P2" s="2166"/>
      <c r="Q2" s="2166"/>
      <c r="R2" s="2166"/>
      <c r="S2" s="2166"/>
      <c r="T2" s="2166"/>
      <c r="U2" s="2166"/>
      <c r="V2" s="2166"/>
      <c r="W2" s="2166"/>
      <c r="X2" s="2166"/>
      <c r="Y2" s="2166"/>
      <c r="Z2" s="2166"/>
      <c r="AA2" s="325"/>
      <c r="AB2" s="325"/>
      <c r="AC2" s="325"/>
      <c r="AD2" s="325"/>
      <c r="AE2" s="325"/>
      <c r="AF2" s="325"/>
      <c r="AG2" s="325"/>
      <c r="AH2" s="325"/>
      <c r="AI2" s="325"/>
    </row>
    <row r="3" spans="1:35" s="218" customFormat="1" ht="18" customHeight="1">
      <c r="A3" s="326" t="s">
        <v>
664</v>
      </c>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row>
    <row r="4" spans="1:35" s="218" customFormat="1" ht="18" customHeight="1">
      <c r="A4" s="221"/>
      <c r="H4" s="221"/>
      <c r="I4" s="325"/>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row>
    <row r="5" spans="1:35" s="218" customFormat="1" ht="18" customHeight="1">
      <c r="A5" s="320" t="s">
        <v>
652</v>
      </c>
      <c r="F5" s="324" t="s">
        <v>
663</v>
      </c>
      <c r="H5" s="221"/>
      <c r="I5" s="319" t="s">
        <v>
662</v>
      </c>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row>
    <row r="6" spans="1:35" s="218" customFormat="1" ht="23.1" customHeight="1">
      <c r="H6" s="221"/>
      <c r="I6" s="221"/>
      <c r="J6" s="2176" t="s">
        <v>
661</v>
      </c>
      <c r="K6" s="2176"/>
      <c r="L6" s="2176"/>
      <c r="M6" s="2176" t="s">
        <v>
660</v>
      </c>
      <c r="N6" s="2176"/>
      <c r="O6" s="2176"/>
      <c r="P6" s="221"/>
      <c r="Q6" s="221"/>
      <c r="R6" s="221"/>
      <c r="S6" s="221"/>
      <c r="T6" s="221"/>
      <c r="U6" s="221"/>
      <c r="V6" s="221"/>
      <c r="W6" s="221"/>
      <c r="X6" s="221"/>
      <c r="Y6" s="221"/>
      <c r="Z6" s="221"/>
      <c r="AA6" s="221"/>
      <c r="AB6" s="221"/>
      <c r="AC6" s="221"/>
      <c r="AD6" s="221"/>
      <c r="AE6" s="221"/>
      <c r="AF6" s="221"/>
      <c r="AG6" s="221"/>
      <c r="AH6" s="221"/>
      <c r="AI6" s="221"/>
    </row>
    <row r="7" spans="1:35" s="218" customFormat="1" ht="23.1" customHeight="1">
      <c r="H7" s="221"/>
      <c r="I7" s="311"/>
      <c r="J7" s="312" t="s">
        <v>
657</v>
      </c>
      <c r="K7" s="312" t="s">
        <v>
659</v>
      </c>
      <c r="L7" s="312" t="s">
        <v>
658</v>
      </c>
      <c r="M7" s="323" t="s">
        <v>
657</v>
      </c>
      <c r="N7" s="323" t="s">
        <v>
656</v>
      </c>
      <c r="O7" s="323" t="s">
        <v>
655</v>
      </c>
      <c r="P7" s="221"/>
      <c r="Q7" s="221"/>
      <c r="R7" s="221"/>
      <c r="S7" s="221"/>
      <c r="T7" s="221"/>
      <c r="U7" s="221"/>
      <c r="V7" s="221"/>
      <c r="W7" s="221"/>
      <c r="X7" s="221"/>
      <c r="Y7" s="221"/>
      <c r="Z7" s="221"/>
      <c r="AA7" s="221"/>
      <c r="AB7" s="221"/>
      <c r="AC7" s="221"/>
      <c r="AD7" s="221"/>
      <c r="AE7" s="221"/>
      <c r="AF7" s="221"/>
      <c r="AG7" s="221"/>
      <c r="AH7" s="221"/>
      <c r="AI7" s="221"/>
    </row>
    <row r="8" spans="1:35" s="218" customFormat="1" ht="23.1" customHeight="1">
      <c r="H8" s="231" t="s">
        <v>
646</v>
      </c>
      <c r="I8" s="317" t="s">
        <v>
614</v>
      </c>
      <c r="J8" s="311">
        <v>
181002486637</v>
      </c>
      <c r="K8" s="311">
        <v>
30868837708</v>
      </c>
      <c r="L8" s="311">
        <v>
66358598000</v>
      </c>
      <c r="M8" s="311">
        <f t="shared" ref="M8:M17" si="0">
ROUND(J8/100000000,0)</f>
        <v>
1810</v>
      </c>
      <c r="N8" s="321">
        <f t="shared" ref="N8:N17" si="1">
ROUND(K8/$J8*100,1)</f>
        <v>
17.100000000000001</v>
      </c>
      <c r="O8" s="321">
        <f t="shared" ref="O8:O17" si="2">
ROUND(L8/$J8*100,1)</f>
        <v>
36.700000000000003</v>
      </c>
      <c r="P8" s="221"/>
      <c r="Q8" s="221"/>
      <c r="R8" s="221"/>
      <c r="S8" s="221"/>
      <c r="T8" s="221"/>
      <c r="U8" s="221"/>
      <c r="V8" s="221"/>
      <c r="W8" s="221"/>
      <c r="X8" s="221"/>
      <c r="Y8" s="221"/>
      <c r="Z8" s="221"/>
      <c r="AA8" s="221"/>
      <c r="AB8" s="221"/>
      <c r="AC8" s="221"/>
      <c r="AD8" s="221"/>
      <c r="AE8" s="221"/>
      <c r="AF8" s="221"/>
      <c r="AG8" s="221"/>
      <c r="AH8" s="221"/>
      <c r="AI8" s="221"/>
    </row>
    <row r="9" spans="1:35" s="218" customFormat="1" ht="23.1" customHeight="1">
      <c r="H9" s="231" t="s">
        <v>
646</v>
      </c>
      <c r="I9" s="312">
        <v>
25</v>
      </c>
      <c r="J9" s="311">
        <v>
175521044259</v>
      </c>
      <c r="K9" s="311">
        <v>
31525991611</v>
      </c>
      <c r="L9" s="311">
        <v>
69817580000</v>
      </c>
      <c r="M9" s="311">
        <f t="shared" si="0"/>
        <v>
1755</v>
      </c>
      <c r="N9" s="321">
        <f t="shared" si="1"/>
        <v>
18</v>
      </c>
      <c r="O9" s="321">
        <f t="shared" si="2"/>
        <v>
39.799999999999997</v>
      </c>
      <c r="P9" s="221"/>
      <c r="Q9" s="221"/>
      <c r="R9" s="221"/>
      <c r="S9" s="221"/>
      <c r="T9" s="221"/>
      <c r="U9" s="221"/>
      <c r="V9" s="221"/>
      <c r="W9" s="221"/>
      <c r="X9" s="221"/>
      <c r="Y9" s="221"/>
      <c r="Z9" s="221"/>
      <c r="AA9" s="221"/>
      <c r="AB9" s="221"/>
      <c r="AC9" s="221"/>
      <c r="AD9" s="221"/>
      <c r="AE9" s="221"/>
      <c r="AF9" s="221"/>
      <c r="AG9" s="221"/>
      <c r="AH9" s="221"/>
      <c r="AI9" s="221"/>
    </row>
    <row r="10" spans="1:35" s="218" customFormat="1" ht="23.1" customHeight="1">
      <c r="H10" s="231" t="s">
        <v>
646</v>
      </c>
      <c r="I10" s="312">
        <v>
26</v>
      </c>
      <c r="J10" s="311">
        <v>
180724644023</v>
      </c>
      <c r="K10" s="311">
        <v>
31871431427</v>
      </c>
      <c r="L10" s="311">
        <v>
70927227000</v>
      </c>
      <c r="M10" s="311">
        <f t="shared" si="0"/>
        <v>
1807</v>
      </c>
      <c r="N10" s="321">
        <f t="shared" si="1"/>
        <v>
17.600000000000001</v>
      </c>
      <c r="O10" s="321">
        <f t="shared" si="2"/>
        <v>
39.200000000000003</v>
      </c>
      <c r="P10" s="221"/>
      <c r="Q10" s="221"/>
      <c r="R10" s="221"/>
      <c r="S10" s="221"/>
      <c r="T10" s="221"/>
      <c r="U10" s="221"/>
      <c r="V10" s="221"/>
      <c r="W10" s="221"/>
      <c r="X10" s="221"/>
      <c r="Y10" s="221"/>
      <c r="Z10" s="221"/>
      <c r="AA10" s="221"/>
      <c r="AB10" s="221"/>
      <c r="AC10" s="221"/>
      <c r="AD10" s="221"/>
      <c r="AE10" s="221"/>
      <c r="AF10" s="221"/>
      <c r="AG10" s="221"/>
      <c r="AH10" s="221"/>
      <c r="AI10" s="221"/>
    </row>
    <row r="11" spans="1:35" s="218" customFormat="1" ht="23.1" customHeight="1">
      <c r="H11" s="231" t="s">
        <v>
646</v>
      </c>
      <c r="I11" s="312">
        <v>
27</v>
      </c>
      <c r="J11" s="311">
        <v>
192751966298</v>
      </c>
      <c r="K11" s="311">
        <v>
32297562196</v>
      </c>
      <c r="L11" s="311">
        <v>
73097993000</v>
      </c>
      <c r="M11" s="311">
        <f t="shared" si="0"/>
        <v>
1928</v>
      </c>
      <c r="N11" s="321">
        <f t="shared" si="1"/>
        <v>
16.8</v>
      </c>
      <c r="O11" s="321">
        <f t="shared" si="2"/>
        <v>
37.9</v>
      </c>
      <c r="P11" s="221"/>
      <c r="Q11" s="221"/>
      <c r="R11" s="221"/>
      <c r="S11" s="221"/>
      <c r="T11" s="221"/>
      <c r="U11" s="221"/>
      <c r="V11" s="221"/>
      <c r="W11" s="221"/>
      <c r="X11" s="221"/>
      <c r="Y11" s="221"/>
      <c r="Z11" s="221"/>
      <c r="AA11" s="221"/>
      <c r="AB11" s="221"/>
      <c r="AC11" s="221"/>
      <c r="AD11" s="221"/>
      <c r="AE11" s="221"/>
      <c r="AF11" s="221"/>
      <c r="AG11" s="221"/>
      <c r="AH11" s="221"/>
      <c r="AI11" s="221"/>
    </row>
    <row r="12" spans="1:35" s="218" customFormat="1" ht="23.1" customHeight="1">
      <c r="G12" s="221"/>
      <c r="H12" s="231" t="s">
        <v>
646</v>
      </c>
      <c r="I12" s="312">
        <v>
28</v>
      </c>
      <c r="J12" s="311">
        <v>
196065940735</v>
      </c>
      <c r="K12" s="311">
        <v>
33003364073</v>
      </c>
      <c r="L12" s="311">
        <v>
73389337000</v>
      </c>
      <c r="M12" s="311">
        <f t="shared" si="0"/>
        <v>
1961</v>
      </c>
      <c r="N12" s="321">
        <f t="shared" si="1"/>
        <v>
16.8</v>
      </c>
      <c r="O12" s="321">
        <f t="shared" si="2"/>
        <v>
37.4</v>
      </c>
      <c r="P12" s="221"/>
      <c r="Q12" s="221"/>
      <c r="R12" s="221"/>
      <c r="S12" s="221"/>
      <c r="T12" s="221"/>
      <c r="U12" s="221"/>
      <c r="V12" s="221"/>
      <c r="W12" s="221"/>
      <c r="X12" s="221"/>
      <c r="Y12" s="221"/>
      <c r="Z12" s="221"/>
      <c r="AA12" s="221"/>
      <c r="AB12" s="221"/>
      <c r="AC12" s="221"/>
      <c r="AD12" s="221"/>
      <c r="AE12" s="221"/>
      <c r="AF12" s="221"/>
      <c r="AG12" s="221"/>
      <c r="AH12" s="221"/>
      <c r="AI12" s="221"/>
    </row>
    <row r="13" spans="1:35" s="218" customFormat="1" ht="23.1" customHeight="1">
      <c r="G13" s="221"/>
      <c r="H13" s="231" t="s">
        <v>
646</v>
      </c>
      <c r="I13" s="312">
        <v>
29</v>
      </c>
      <c r="J13" s="311">
        <v>
208147683724</v>
      </c>
      <c r="K13" s="311">
        <v>
33297490015</v>
      </c>
      <c r="L13" s="311">
        <v>
74919135000</v>
      </c>
      <c r="M13" s="311">
        <f t="shared" si="0"/>
        <v>
2081</v>
      </c>
      <c r="N13" s="321">
        <f t="shared" si="1"/>
        <v>
16</v>
      </c>
      <c r="O13" s="321">
        <f t="shared" si="2"/>
        <v>
36</v>
      </c>
      <c r="P13" s="221"/>
      <c r="Q13" s="221"/>
      <c r="R13" s="221"/>
      <c r="S13" s="221"/>
      <c r="T13" s="221"/>
      <c r="U13" s="221"/>
      <c r="V13" s="221"/>
      <c r="W13" s="221"/>
      <c r="X13" s="221"/>
      <c r="Y13" s="221"/>
      <c r="Z13" s="221"/>
      <c r="AA13" s="221"/>
      <c r="AB13" s="221"/>
      <c r="AC13" s="221"/>
      <c r="AD13" s="221"/>
      <c r="AE13" s="221"/>
      <c r="AF13" s="221"/>
      <c r="AG13" s="221"/>
      <c r="AH13" s="221"/>
      <c r="AI13" s="221"/>
    </row>
    <row r="14" spans="1:35" s="218" customFormat="1" ht="23.1" customHeight="1">
      <c r="G14" s="221"/>
      <c r="H14" s="231" t="s">
        <v>
646</v>
      </c>
      <c r="I14" s="312">
        <v>
30</v>
      </c>
      <c r="J14" s="311">
        <v>
204869074794</v>
      </c>
      <c r="K14" s="311">
        <v>
34143571063</v>
      </c>
      <c r="L14" s="311">
        <v>
77554205000</v>
      </c>
      <c r="M14" s="311">
        <f t="shared" si="0"/>
        <v>
2049</v>
      </c>
      <c r="N14" s="321">
        <f t="shared" si="1"/>
        <v>
16.7</v>
      </c>
      <c r="O14" s="321">
        <f t="shared" si="2"/>
        <v>
37.9</v>
      </c>
      <c r="P14" s="221"/>
      <c r="Q14" s="221"/>
      <c r="R14" s="221"/>
      <c r="S14" s="221"/>
      <c r="T14" s="221"/>
      <c r="U14" s="221"/>
      <c r="V14" s="221"/>
      <c r="W14" s="221"/>
      <c r="X14" s="221"/>
      <c r="Y14" s="221"/>
      <c r="Z14" s="221"/>
      <c r="AA14" s="221"/>
      <c r="AB14" s="221"/>
      <c r="AC14" s="221"/>
      <c r="AD14" s="221"/>
      <c r="AE14" s="221"/>
      <c r="AF14" s="221"/>
      <c r="AG14" s="221"/>
      <c r="AH14" s="221"/>
      <c r="AI14" s="221"/>
    </row>
    <row r="15" spans="1:35" s="218" customFormat="1" ht="23.1" customHeight="1">
      <c r="G15" s="221"/>
      <c r="H15" s="231" t="s">
        <v>
646</v>
      </c>
      <c r="I15" s="317" t="s">
        <v>
647</v>
      </c>
      <c r="J15" s="311">
        <v>
210710266692</v>
      </c>
      <c r="K15" s="311">
        <v>
35120081569</v>
      </c>
      <c r="L15" s="311">
        <v>
80056620000</v>
      </c>
      <c r="M15" s="311">
        <f t="shared" si="0"/>
        <v>
2107</v>
      </c>
      <c r="N15" s="321">
        <f t="shared" si="1"/>
        <v>
16.7</v>
      </c>
      <c r="O15" s="321">
        <f t="shared" si="2"/>
        <v>
38</v>
      </c>
      <c r="P15" s="221"/>
      <c r="Q15" s="221"/>
      <c r="R15" s="221"/>
      <c r="S15" s="221"/>
      <c r="T15" s="221"/>
      <c r="U15" s="221"/>
      <c r="V15" s="221"/>
      <c r="W15" s="221"/>
      <c r="X15" s="221"/>
      <c r="Y15" s="221"/>
      <c r="Z15" s="221"/>
      <c r="AA15" s="221"/>
      <c r="AB15" s="221"/>
      <c r="AC15" s="221"/>
      <c r="AD15" s="221"/>
      <c r="AE15" s="221"/>
      <c r="AF15" s="221"/>
      <c r="AG15" s="221"/>
      <c r="AH15" s="221"/>
      <c r="AI15" s="221"/>
    </row>
    <row r="16" spans="1:35" s="218" customFormat="1" ht="23.1" customHeight="1">
      <c r="H16" s="316" t="s">
        <v>
646</v>
      </c>
      <c r="I16" s="315" t="s">
        <v>
604</v>
      </c>
      <c r="J16" s="314">
        <v>
274291723177</v>
      </c>
      <c r="K16" s="314">
        <v>
35416189333</v>
      </c>
      <c r="L16" s="314">
        <v>
73965048000</v>
      </c>
      <c r="M16" s="314">
        <f t="shared" si="0"/>
        <v>
2743</v>
      </c>
      <c r="N16" s="322">
        <f t="shared" si="1"/>
        <v>
12.9</v>
      </c>
      <c r="O16" s="322">
        <f t="shared" si="2"/>
        <v>
27</v>
      </c>
      <c r="P16" s="221"/>
      <c r="Q16" s="221"/>
      <c r="R16" s="221"/>
      <c r="S16" s="221"/>
      <c r="T16" s="221"/>
      <c r="U16" s="221"/>
      <c r="V16" s="221"/>
      <c r="W16" s="221"/>
      <c r="X16" s="221"/>
      <c r="Y16" s="221"/>
      <c r="Z16" s="221"/>
      <c r="AA16" s="221"/>
      <c r="AB16" s="221"/>
      <c r="AC16" s="221"/>
      <c r="AD16" s="221"/>
      <c r="AE16" s="221"/>
      <c r="AF16" s="221"/>
      <c r="AG16" s="221"/>
      <c r="AH16" s="221"/>
      <c r="AI16" s="221"/>
    </row>
    <row r="17" spans="1:35" s="218" customFormat="1" ht="23.1" customHeight="1">
      <c r="H17" s="231" t="s">
        <v>
645</v>
      </c>
      <c r="I17" s="312">
        <v>
3</v>
      </c>
      <c r="J17" s="311">
        <v>
199420000000</v>
      </c>
      <c r="K17" s="311">
        <v>
34132380000</v>
      </c>
      <c r="L17" s="311">
        <v>
67500000000</v>
      </c>
      <c r="M17" s="311">
        <f t="shared" si="0"/>
        <v>
1994</v>
      </c>
      <c r="N17" s="321">
        <f t="shared" si="1"/>
        <v>
17.100000000000001</v>
      </c>
      <c r="O17" s="321">
        <f t="shared" si="2"/>
        <v>
33.799999999999997</v>
      </c>
      <c r="P17" s="221"/>
      <c r="Q17" s="221"/>
      <c r="R17" s="221"/>
      <c r="S17" s="221"/>
      <c r="T17" s="221"/>
      <c r="U17" s="221"/>
      <c r="V17" s="221"/>
      <c r="W17" s="221"/>
      <c r="X17" s="221"/>
      <c r="Y17" s="221"/>
      <c r="Z17" s="221"/>
      <c r="AA17" s="221"/>
      <c r="AB17" s="221"/>
      <c r="AC17" s="221"/>
      <c r="AD17" s="221"/>
      <c r="AE17" s="221"/>
      <c r="AF17" s="221"/>
      <c r="AG17" s="221"/>
      <c r="AH17" s="221"/>
      <c r="AI17" s="221"/>
    </row>
    <row r="18" spans="1:35" s="218" customFormat="1" ht="23.1" customHeight="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row>
    <row r="19" spans="1:35" s="218" customFormat="1" ht="18" customHeight="1">
      <c r="A19" s="218" t="s">
        <v>
654</v>
      </c>
      <c r="G19" s="308" t="s">
        <v>
643</v>
      </c>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row>
    <row r="20" spans="1:35" s="218" customFormat="1" ht="18" customHeight="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row>
    <row r="21" spans="1:35" s="218" customFormat="1" ht="18" customHeight="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row>
    <row r="22" spans="1:35" s="218" customFormat="1" ht="18" customHeight="1">
      <c r="A22" s="239" t="s">
        <v>
653</v>
      </c>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row>
    <row r="23" spans="1:35" s="218" customFormat="1" ht="18" customHeight="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row>
    <row r="24" spans="1:35" s="218" customFormat="1" ht="18" customHeight="1">
      <c r="A24" s="320" t="s">
        <v>
652</v>
      </c>
      <c r="H24" s="221"/>
      <c r="I24" s="319" t="s">
        <v>
651</v>
      </c>
      <c r="J24" s="221"/>
      <c r="K24" s="221" t="s">
        <v>
650</v>
      </c>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row>
    <row r="25" spans="1:35" s="218" customFormat="1" ht="23.1" customHeight="1">
      <c r="H25" s="221"/>
      <c r="I25" s="311"/>
      <c r="J25" s="318" t="s">
        <v>
649</v>
      </c>
      <c r="K25" s="318" t="s">
        <v>
648</v>
      </c>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row>
    <row r="26" spans="1:35" s="218" customFormat="1" ht="23.1" customHeight="1">
      <c r="H26" s="231" t="s">
        <v>
646</v>
      </c>
      <c r="I26" s="317" t="s">
        <v>
614</v>
      </c>
      <c r="J26" s="311">
        <v>
76</v>
      </c>
      <c r="K26" s="310">
        <v>
44</v>
      </c>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row>
    <row r="27" spans="1:35" s="218" customFormat="1" ht="23.1" customHeight="1">
      <c r="H27" s="231" t="s">
        <v>
646</v>
      </c>
      <c r="I27" s="312">
        <v>
25</v>
      </c>
      <c r="J27" s="311">
        <v>
46</v>
      </c>
      <c r="K27" s="310">
        <v>
30</v>
      </c>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row>
    <row r="28" spans="1:35" s="218" customFormat="1" ht="23.1" customHeight="1">
      <c r="H28" s="231" t="s">
        <v>
646</v>
      </c>
      <c r="I28" s="312">
        <v>
26</v>
      </c>
      <c r="J28" s="311">
        <v>
26</v>
      </c>
      <c r="K28" s="310">
        <v>
61</v>
      </c>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row>
    <row r="29" spans="1:35" s="218" customFormat="1" ht="23.1" customHeight="1">
      <c r="H29" s="231" t="s">
        <v>
646</v>
      </c>
      <c r="I29" s="312">
        <v>
27</v>
      </c>
      <c r="J29" s="311">
        <v>
27</v>
      </c>
      <c r="K29" s="310">
        <v>
44</v>
      </c>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row>
    <row r="30" spans="1:35" s="218" customFormat="1" ht="23.1" customHeight="1">
      <c r="H30" s="231" t="s">
        <v>
646</v>
      </c>
      <c r="I30" s="312">
        <v>
28</v>
      </c>
      <c r="J30" s="311">
        <v>
8</v>
      </c>
      <c r="K30" s="310">
        <v>
39</v>
      </c>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row>
    <row r="31" spans="1:35" s="218" customFormat="1" ht="23.1" customHeight="1">
      <c r="H31" s="231" t="s">
        <v>
646</v>
      </c>
      <c r="I31" s="312">
        <v>
29</v>
      </c>
      <c r="J31" s="311">
        <v>
12</v>
      </c>
      <c r="K31" s="310">
        <v>
91</v>
      </c>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row>
    <row r="32" spans="1:35" s="218" customFormat="1" ht="23.1" customHeight="1">
      <c r="H32" s="231" t="s">
        <v>
646</v>
      </c>
      <c r="I32" s="312">
        <v>
30</v>
      </c>
      <c r="J32" s="311">
        <v>
13</v>
      </c>
      <c r="K32" s="310">
        <v>
73</v>
      </c>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row>
    <row r="33" spans="1:35" s="218" customFormat="1" ht="23.1" customHeight="1">
      <c r="H33" s="231" t="s">
        <v>
646</v>
      </c>
      <c r="I33" s="317" t="s">
        <v>
647</v>
      </c>
      <c r="J33" s="311">
        <v>
18</v>
      </c>
      <c r="K33" s="310">
        <v>
65</v>
      </c>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row>
    <row r="34" spans="1:35" s="218" customFormat="1" ht="23.1" customHeight="1">
      <c r="H34" s="316" t="s">
        <v>
646</v>
      </c>
      <c r="I34" s="315" t="s">
        <v>
604</v>
      </c>
      <c r="J34" s="314">
        <v>
18</v>
      </c>
      <c r="K34" s="313">
        <v>
155</v>
      </c>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row>
    <row r="35" spans="1:35" s="218" customFormat="1" ht="23.1" customHeight="1">
      <c r="H35" s="231" t="s">
        <v>
645</v>
      </c>
      <c r="I35" s="312">
        <v>
3</v>
      </c>
      <c r="J35" s="311">
        <v>
28</v>
      </c>
      <c r="K35" s="310">
        <v>
158</v>
      </c>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row>
    <row r="36" spans="1:35" s="218" customFormat="1" ht="23.1" customHeight="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row>
    <row r="37" spans="1:35" s="218" customFormat="1" ht="18" customHeight="1">
      <c r="A37" s="218" t="s">
        <v>
644</v>
      </c>
      <c r="F37" s="309"/>
      <c r="G37" s="309"/>
      <c r="H37" s="221"/>
      <c r="I37" s="307"/>
      <c r="J37" s="307"/>
      <c r="K37" s="307"/>
      <c r="L37" s="307"/>
      <c r="M37" s="307"/>
      <c r="N37" s="307"/>
      <c r="O37" s="307"/>
      <c r="P37" s="221"/>
      <c r="Q37" s="221"/>
      <c r="R37" s="221"/>
      <c r="S37" s="221"/>
      <c r="T37" s="221"/>
      <c r="U37" s="221"/>
      <c r="V37" s="221"/>
      <c r="W37" s="221"/>
      <c r="X37" s="221"/>
      <c r="Y37" s="221"/>
      <c r="Z37" s="221"/>
      <c r="AA37" s="221"/>
      <c r="AB37" s="221"/>
      <c r="AC37" s="221"/>
      <c r="AD37" s="221"/>
      <c r="AE37" s="221"/>
      <c r="AF37" s="221"/>
      <c r="AG37" s="221"/>
      <c r="AH37" s="221"/>
      <c r="AI37" s="221"/>
    </row>
    <row r="38" spans="1:35" s="218" customFormat="1" ht="18" customHeight="1">
      <c r="G38" s="308" t="s">
        <v>
643</v>
      </c>
      <c r="H38" s="221"/>
      <c r="I38" s="307"/>
      <c r="J38" s="307"/>
      <c r="K38" s="307"/>
      <c r="L38" s="307"/>
      <c r="M38" s="307"/>
      <c r="N38" s="307"/>
      <c r="O38" s="307"/>
      <c r="P38" s="221"/>
      <c r="Q38" s="221"/>
      <c r="R38" s="221"/>
      <c r="S38" s="221"/>
      <c r="T38" s="221"/>
      <c r="U38" s="221"/>
      <c r="V38" s="221"/>
      <c r="W38" s="221"/>
      <c r="X38" s="221"/>
      <c r="Y38" s="221"/>
      <c r="Z38" s="221"/>
      <c r="AA38" s="221"/>
      <c r="AB38" s="221"/>
      <c r="AC38" s="221"/>
      <c r="AD38" s="221"/>
      <c r="AE38" s="221"/>
      <c r="AF38" s="221"/>
      <c r="AG38" s="221"/>
      <c r="AH38" s="221"/>
      <c r="AI38" s="221"/>
    </row>
    <row r="39" spans="1:35" s="218" customFormat="1" ht="15" customHeight="1">
      <c r="H39" s="221"/>
      <c r="I39" s="307"/>
      <c r="J39" s="307"/>
      <c r="K39" s="307"/>
      <c r="L39" s="307"/>
      <c r="M39" s="307"/>
      <c r="N39" s="307"/>
      <c r="O39" s="307"/>
      <c r="P39" s="221"/>
      <c r="Q39" s="221"/>
      <c r="R39" s="221"/>
      <c r="S39" s="221"/>
      <c r="T39" s="221"/>
      <c r="U39" s="221"/>
      <c r="V39" s="221"/>
      <c r="W39" s="221"/>
      <c r="X39" s="221"/>
      <c r="Y39" s="221"/>
      <c r="Z39" s="221"/>
      <c r="AA39" s="221"/>
      <c r="AB39" s="221"/>
      <c r="AC39" s="221"/>
      <c r="AD39" s="221"/>
      <c r="AE39" s="221"/>
      <c r="AF39" s="221"/>
      <c r="AG39" s="221"/>
      <c r="AH39" s="221"/>
      <c r="AI39" s="221"/>
    </row>
    <row r="40" spans="1:35" s="218" customFormat="1" ht="15" customHeight="1">
      <c r="H40" s="221"/>
      <c r="I40" s="307"/>
      <c r="J40" s="307"/>
      <c r="K40" s="307"/>
      <c r="L40" s="307"/>
      <c r="M40" s="307"/>
      <c r="N40" s="307"/>
      <c r="O40" s="307"/>
      <c r="P40" s="221"/>
      <c r="Q40" s="221"/>
      <c r="R40" s="221"/>
      <c r="S40" s="221"/>
      <c r="T40" s="221"/>
      <c r="U40" s="221"/>
      <c r="V40" s="221"/>
      <c r="W40" s="221"/>
      <c r="X40" s="221"/>
      <c r="Y40" s="221"/>
      <c r="Z40" s="221"/>
      <c r="AA40" s="221"/>
      <c r="AB40" s="221"/>
      <c r="AC40" s="221"/>
      <c r="AD40" s="221"/>
      <c r="AE40" s="221"/>
      <c r="AF40" s="221"/>
      <c r="AG40" s="221"/>
      <c r="AH40" s="221"/>
      <c r="AI40" s="221"/>
    </row>
    <row r="41" spans="1:35" s="218" customFormat="1" ht="15" customHeight="1">
      <c r="H41" s="221"/>
      <c r="I41" s="307"/>
      <c r="J41" s="307"/>
      <c r="K41" s="307"/>
      <c r="L41" s="307"/>
      <c r="M41" s="307"/>
      <c r="N41" s="307"/>
      <c r="O41" s="307"/>
      <c r="P41" s="221"/>
      <c r="Q41" s="221"/>
      <c r="R41" s="221"/>
      <c r="S41" s="221"/>
      <c r="T41" s="221"/>
      <c r="U41" s="221"/>
      <c r="V41" s="221"/>
      <c r="W41" s="221"/>
      <c r="X41" s="221"/>
      <c r="Y41" s="221"/>
      <c r="Z41" s="221"/>
      <c r="AA41" s="221"/>
      <c r="AB41" s="221"/>
      <c r="AC41" s="221"/>
      <c r="AD41" s="221"/>
      <c r="AE41" s="221"/>
      <c r="AF41" s="221"/>
      <c r="AG41" s="221"/>
      <c r="AH41" s="221"/>
      <c r="AI41" s="221"/>
    </row>
    <row r="42" spans="1:35" s="218" customFormat="1" ht="15" customHeight="1">
      <c r="H42" s="221"/>
      <c r="I42" s="307"/>
      <c r="J42" s="307"/>
      <c r="K42" s="307"/>
      <c r="L42" s="307"/>
      <c r="M42" s="307"/>
      <c r="N42" s="307"/>
      <c r="O42" s="307"/>
      <c r="P42" s="221"/>
      <c r="Q42" s="221"/>
      <c r="R42" s="221"/>
      <c r="S42" s="221"/>
      <c r="T42" s="221"/>
      <c r="U42" s="221"/>
      <c r="V42" s="221"/>
      <c r="W42" s="221"/>
      <c r="X42" s="221"/>
      <c r="Y42" s="221"/>
      <c r="Z42" s="221"/>
      <c r="AA42" s="221"/>
      <c r="AB42" s="221"/>
      <c r="AC42" s="221"/>
      <c r="AD42" s="221"/>
      <c r="AE42" s="221"/>
      <c r="AF42" s="221"/>
      <c r="AG42" s="221"/>
      <c r="AH42" s="221"/>
      <c r="AI42" s="221"/>
    </row>
    <row r="43" spans="1:35" s="218" customFormat="1" ht="15" customHeight="1">
      <c r="H43" s="221"/>
      <c r="I43" s="307"/>
      <c r="J43" s="307"/>
      <c r="K43" s="307"/>
      <c r="L43" s="307"/>
      <c r="M43" s="307"/>
      <c r="N43" s="307"/>
      <c r="O43" s="307"/>
      <c r="P43" s="221"/>
      <c r="Q43" s="221"/>
      <c r="R43" s="221"/>
      <c r="S43" s="221"/>
      <c r="T43" s="221"/>
      <c r="U43" s="221"/>
      <c r="V43" s="221"/>
      <c r="W43" s="221"/>
      <c r="X43" s="221"/>
      <c r="Y43" s="221"/>
      <c r="Z43" s="221"/>
      <c r="AA43" s="221"/>
      <c r="AB43" s="221"/>
      <c r="AC43" s="221"/>
      <c r="AD43" s="221"/>
      <c r="AE43" s="221"/>
      <c r="AF43" s="221"/>
      <c r="AG43" s="221"/>
      <c r="AH43" s="221"/>
      <c r="AI43" s="221"/>
    </row>
    <row r="44" spans="1:35" s="218" customFormat="1" ht="15" customHeight="1">
      <c r="H44" s="221"/>
      <c r="I44" s="307"/>
      <c r="J44" s="307"/>
      <c r="K44" s="307"/>
      <c r="L44" s="307"/>
      <c r="M44" s="307"/>
      <c r="N44" s="307"/>
      <c r="O44" s="307"/>
      <c r="P44" s="221"/>
      <c r="Q44" s="221"/>
      <c r="R44" s="221"/>
      <c r="S44" s="221"/>
      <c r="T44" s="221"/>
      <c r="U44" s="221"/>
      <c r="V44" s="221"/>
      <c r="W44" s="221"/>
      <c r="X44" s="221"/>
      <c r="Y44" s="221"/>
      <c r="Z44" s="221"/>
      <c r="AA44" s="221"/>
      <c r="AB44" s="221"/>
      <c r="AC44" s="221"/>
      <c r="AD44" s="221"/>
      <c r="AE44" s="221"/>
      <c r="AF44" s="221"/>
      <c r="AG44" s="221"/>
      <c r="AH44" s="221"/>
      <c r="AI44" s="221"/>
    </row>
    <row r="45" spans="1:35" s="218" customFormat="1" ht="15" customHeight="1">
      <c r="H45" s="221"/>
      <c r="I45" s="307"/>
      <c r="J45" s="307"/>
      <c r="K45" s="307"/>
      <c r="L45" s="307"/>
      <c r="M45" s="307"/>
      <c r="N45" s="307"/>
      <c r="O45" s="307"/>
      <c r="P45" s="221"/>
      <c r="Q45" s="221"/>
      <c r="R45" s="221"/>
      <c r="S45" s="221"/>
      <c r="T45" s="221"/>
      <c r="U45" s="221"/>
      <c r="V45" s="221"/>
      <c r="W45" s="221"/>
      <c r="X45" s="221"/>
      <c r="Y45" s="221"/>
      <c r="Z45" s="221"/>
      <c r="AA45" s="221"/>
      <c r="AB45" s="221"/>
      <c r="AC45" s="221"/>
      <c r="AD45" s="221"/>
      <c r="AE45" s="221"/>
      <c r="AF45" s="221"/>
      <c r="AG45" s="221"/>
      <c r="AH45" s="221"/>
      <c r="AI45" s="221"/>
    </row>
  </sheetData>
  <mergeCells count="4">
    <mergeCell ref="J6:L6"/>
    <mergeCell ref="M6:O6"/>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8"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view="pageBreakPreview" zoomScaleNormal="75" zoomScaleSheetLayoutView="100" workbookViewId="0">
      <selection activeCell="B6" sqref="B6"/>
    </sheetView>
  </sheetViews>
  <sheetFormatPr defaultColWidth="9" defaultRowHeight="22.5" customHeight="1"/>
  <cols>
    <col min="1" max="1" width="3.625" style="221" customWidth="1"/>
    <col min="2" max="2" width="23.625" style="221" customWidth="1"/>
    <col min="3" max="3" width="14.75" style="221" customWidth="1"/>
    <col min="4" max="4" width="2.625" style="221" customWidth="1"/>
    <col min="5" max="5" width="16.75" style="221" customWidth="1"/>
    <col min="6" max="6" width="12.75" style="221" customWidth="1"/>
    <col min="7" max="7" width="16.625" style="221" customWidth="1"/>
    <col min="8"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9.5" customHeight="1">
      <c r="A3" s="243" t="s">
        <v>
713</v>
      </c>
      <c r="G3" s="231" t="s">
        <v>
712</v>
      </c>
    </row>
    <row r="4" spans="1:26" ht="22.15" customHeight="1">
      <c r="A4" s="2047" t="s">
        <v>
160</v>
      </c>
      <c r="B4" s="2074"/>
      <c r="C4" s="2047" t="s">
        <v>
711</v>
      </c>
      <c r="D4" s="2048"/>
      <c r="E4" s="372" t="s">
        <v>
710</v>
      </c>
      <c r="F4" s="371" t="s">
        <v>
709</v>
      </c>
      <c r="G4" s="370" t="s">
        <v>
708</v>
      </c>
    </row>
    <row r="5" spans="1:26" ht="22.15" customHeight="1">
      <c r="A5" s="2189" t="s">
        <v>
707</v>
      </c>
      <c r="B5" s="369" t="s">
        <v>
706</v>
      </c>
      <c r="C5" s="357">
        <v>
7864920</v>
      </c>
      <c r="D5" s="344"/>
      <c r="E5" s="353">
        <v>
7351401</v>
      </c>
      <c r="F5" s="352">
        <f t="shared" ref="F5:F13" si="0">
ROUND(E5/C5*100,2)</f>
        <v>
93.47</v>
      </c>
      <c r="G5" s="355" t="s">
        <v>
705</v>
      </c>
    </row>
    <row r="6" spans="1:26" ht="22.15" customHeight="1">
      <c r="A6" s="2190"/>
      <c r="B6" s="368" t="s">
        <v>
704</v>
      </c>
      <c r="C6" s="357">
        <v>
24425972</v>
      </c>
      <c r="D6" s="344"/>
      <c r="E6" s="353">
        <v>
24359703</v>
      </c>
      <c r="F6" s="352">
        <f t="shared" si="0"/>
        <v>
99.73</v>
      </c>
      <c r="G6" s="355"/>
    </row>
    <row r="7" spans="1:26" ht="22.15" customHeight="1">
      <c r="A7" s="2190"/>
      <c r="B7" s="368" t="s">
        <v>
703</v>
      </c>
      <c r="C7" s="357">
        <v>
1268944</v>
      </c>
      <c r="D7" s="344"/>
      <c r="E7" s="353">
        <v>
428786</v>
      </c>
      <c r="F7" s="352">
        <f t="shared" si="0"/>
        <v>
33.79</v>
      </c>
      <c r="G7" s="355"/>
    </row>
    <row r="8" spans="1:26" ht="22.15" customHeight="1">
      <c r="A8" s="2191"/>
      <c r="B8" s="367" t="s">
        <v>
702</v>
      </c>
      <c r="C8" s="364">
        <f>
SUM(C5:C7)</f>
        <v>
33559836</v>
      </c>
      <c r="D8" s="340"/>
      <c r="E8" s="366">
        <f>
SUM(E5:E7)</f>
        <v>
32139890</v>
      </c>
      <c r="F8" s="352">
        <f t="shared" si="0"/>
        <v>
95.77</v>
      </c>
      <c r="G8" s="365"/>
    </row>
    <row r="9" spans="1:26" ht="30" customHeight="1">
      <c r="A9" s="2192" t="s">
        <v>
701</v>
      </c>
      <c r="B9" s="362" t="s">
        <v>
700</v>
      </c>
      <c r="C9" s="364">
        <v>
292483</v>
      </c>
      <c r="D9" s="340"/>
      <c r="E9" s="363">
        <v>
266457</v>
      </c>
      <c r="F9" s="352">
        <f t="shared" si="0"/>
        <v>
91.1</v>
      </c>
      <c r="G9" s="359" t="s">
        <v>
699</v>
      </c>
    </row>
    <row r="10" spans="1:26" ht="30" customHeight="1">
      <c r="A10" s="2193"/>
      <c r="B10" s="362" t="s">
        <v>
698</v>
      </c>
      <c r="C10" s="361">
        <v>
12744</v>
      </c>
      <c r="D10" s="340"/>
      <c r="E10" s="360">
        <v>
12744</v>
      </c>
      <c r="F10" s="352">
        <f t="shared" si="0"/>
        <v>
100</v>
      </c>
      <c r="G10" s="359"/>
    </row>
    <row r="11" spans="1:26" ht="22.15" customHeight="1">
      <c r="A11" s="2050" t="s">
        <v>
697</v>
      </c>
      <c r="B11" s="2071"/>
      <c r="C11" s="354">
        <v>
2981112</v>
      </c>
      <c r="D11" s="344"/>
      <c r="E11" s="353">
        <v>
2981112</v>
      </c>
      <c r="F11" s="352">
        <f t="shared" si="0"/>
        <v>
100</v>
      </c>
      <c r="G11" s="358" t="s">
        <v>
696</v>
      </c>
    </row>
    <row r="12" spans="1:26" ht="22.15" customHeight="1">
      <c r="A12" s="2050" t="s">
        <v>
695</v>
      </c>
      <c r="B12" s="2071"/>
      <c r="C12" s="357">
        <v>
4121</v>
      </c>
      <c r="D12" s="356"/>
      <c r="E12" s="353">
        <v>
4121</v>
      </c>
      <c r="F12" s="352">
        <f t="shared" si="0"/>
        <v>
100</v>
      </c>
      <c r="G12" s="355"/>
    </row>
    <row r="13" spans="1:26" ht="22.15" customHeight="1">
      <c r="A13" s="2047" t="s">
        <v>
550</v>
      </c>
      <c r="B13" s="2074"/>
      <c r="C13" s="354">
        <f>
SUM(C8:D12)</f>
        <v>
36850296</v>
      </c>
      <c r="D13" s="344"/>
      <c r="E13" s="353">
        <f>
SUM(E8:E12)</f>
        <v>
35404324</v>
      </c>
      <c r="F13" s="352">
        <f t="shared" si="0"/>
        <v>
96.08</v>
      </c>
      <c r="G13" s="351"/>
    </row>
    <row r="14" spans="1:26" ht="19.5" customHeight="1">
      <c r="A14" s="221" t="s">
        <v>
694</v>
      </c>
    </row>
    <row r="15" spans="1:26" ht="19.5" customHeight="1">
      <c r="G15" s="231" t="s">
        <v>
693</v>
      </c>
    </row>
    <row r="16" spans="1:26" ht="19.5" customHeight="1"/>
    <row r="17" spans="1:10" ht="19.5" customHeight="1">
      <c r="A17" s="243" t="s">
        <v>
692</v>
      </c>
      <c r="F17" s="231" t="s">
        <v>
691</v>
      </c>
    </row>
    <row r="18" spans="1:10" ht="22.15" customHeight="1">
      <c r="A18" s="2047" t="s">
        <v>
160</v>
      </c>
      <c r="B18" s="2074"/>
      <c r="C18" s="2047" t="s">
        <v>
690</v>
      </c>
      <c r="D18" s="2074"/>
      <c r="E18" s="350" t="s">
        <v>
689</v>
      </c>
      <c r="F18" s="349" t="s">
        <v>
688</v>
      </c>
      <c r="G18" s="35"/>
    </row>
    <row r="19" spans="1:10" ht="22.15" customHeight="1">
      <c r="A19" s="2187" t="s">
        <v>
687</v>
      </c>
      <c r="B19" s="2188"/>
      <c r="C19" s="348">
        <v>
1768965.15</v>
      </c>
      <c r="D19" s="344" t="s">
        <v>
685</v>
      </c>
      <c r="E19" s="346">
        <v>
365116787613</v>
      </c>
      <c r="F19" s="328">
        <f t="shared" ref="F19:F36" si="1">
ROUND(E19/$E$36*100,2)</f>
        <v>
60.26</v>
      </c>
      <c r="G19" s="337"/>
    </row>
    <row r="20" spans="1:10" ht="22.15" customHeight="1">
      <c r="A20" s="2184" t="s">
        <v>
686</v>
      </c>
      <c r="B20" s="2185"/>
      <c r="C20" s="348">
        <v>
827347.65</v>
      </c>
      <c r="D20" s="344" t="s">
        <v>
685</v>
      </c>
      <c r="E20" s="346">
        <v>
73887718187</v>
      </c>
      <c r="F20" s="328">
        <f t="shared" si="1"/>
        <v>
12.19</v>
      </c>
      <c r="G20" s="337"/>
    </row>
    <row r="21" spans="1:10" ht="22.15" customHeight="1">
      <c r="A21" s="2184" t="s">
        <v>
684</v>
      </c>
      <c r="B21" s="2185"/>
      <c r="C21" s="347" t="s">
        <v>
679</v>
      </c>
      <c r="D21" s="344"/>
      <c r="E21" s="346">
        <v>
1492434212</v>
      </c>
      <c r="F21" s="328">
        <f t="shared" si="1"/>
        <v>
0.25</v>
      </c>
      <c r="G21" s="337"/>
    </row>
    <row r="22" spans="1:10" ht="22.15" customHeight="1">
      <c r="A22" s="2184" t="s">
        <v>
683</v>
      </c>
      <c r="B22" s="2185"/>
      <c r="C22" s="347" t="s">
        <v>
679</v>
      </c>
      <c r="D22" s="344"/>
      <c r="E22" s="346">
        <v>
14532724933</v>
      </c>
      <c r="F22" s="328">
        <f t="shared" si="1"/>
        <v>
2.4</v>
      </c>
      <c r="G22" s="337"/>
    </row>
    <row r="23" spans="1:10" ht="22.15" customHeight="1">
      <c r="A23" s="2184" t="s">
        <v>
682</v>
      </c>
      <c r="B23" s="2185"/>
      <c r="C23" s="347" t="s">
        <v>
679</v>
      </c>
      <c r="D23" s="344"/>
      <c r="E23" s="346">
        <v>
30000000</v>
      </c>
      <c r="F23" s="328">
        <f t="shared" si="1"/>
        <v>
0</v>
      </c>
      <c r="G23" s="337"/>
    </row>
    <row r="24" spans="1:10" ht="22.15" customHeight="1">
      <c r="A24" s="2184" t="s">
        <v>
681</v>
      </c>
      <c r="B24" s="2185"/>
      <c r="C24" s="347" t="s">
        <v>
679</v>
      </c>
      <c r="D24" s="344"/>
      <c r="E24" s="346">
        <v>
79277392</v>
      </c>
      <c r="F24" s="328">
        <f t="shared" si="1"/>
        <v>
0.01</v>
      </c>
      <c r="G24" s="337"/>
    </row>
    <row r="25" spans="1:10" ht="22.15" customHeight="1">
      <c r="A25" s="2184" t="s">
        <v>
680</v>
      </c>
      <c r="B25" s="2186"/>
      <c r="C25" s="347" t="s">
        <v>
679</v>
      </c>
      <c r="D25" s="344"/>
      <c r="E25" s="346">
        <v>
227600</v>
      </c>
      <c r="F25" s="328">
        <f t="shared" si="1"/>
        <v>
0</v>
      </c>
      <c r="G25" s="337"/>
    </row>
    <row r="26" spans="1:10" ht="22.15" customHeight="1">
      <c r="A26" s="2184" t="s">
        <v>
678</v>
      </c>
      <c r="B26" s="2185"/>
      <c r="C26" s="345">
        <v>
5008</v>
      </c>
      <c r="D26" s="344" t="s">
        <v>
677</v>
      </c>
      <c r="E26" s="343">
        <v>
7501304864</v>
      </c>
      <c r="F26" s="328">
        <f t="shared" si="1"/>
        <v>
1.24</v>
      </c>
    </row>
    <row r="27" spans="1:10" ht="22.15" customHeight="1">
      <c r="A27" s="2184" t="s">
        <v>
676</v>
      </c>
      <c r="B27" s="2185"/>
      <c r="C27" s="341">
        <v>
12</v>
      </c>
      <c r="D27" s="340" t="s">
        <v>
674</v>
      </c>
      <c r="E27" s="342">
        <v>
6154771792</v>
      </c>
      <c r="F27" s="328">
        <f t="shared" si="1"/>
        <v>
1.02</v>
      </c>
    </row>
    <row r="28" spans="1:10" ht="22.15" customHeight="1">
      <c r="A28" s="2179" t="s">
        <v>
675</v>
      </c>
      <c r="B28" s="2180"/>
      <c r="C28" s="341">
        <v>
14</v>
      </c>
      <c r="D28" s="340" t="s">
        <v>
674</v>
      </c>
      <c r="E28" s="339">
        <f>
SUM(E29:E35)</f>
        <v>
137141306125</v>
      </c>
      <c r="F28" s="328">
        <f t="shared" si="1"/>
        <v>
22.63</v>
      </c>
      <c r="G28" s="330"/>
      <c r="H28" s="337"/>
      <c r="I28" s="337"/>
      <c r="J28" s="337"/>
    </row>
    <row r="29" spans="1:10" ht="22.15" customHeight="1">
      <c r="A29" s="2181" t="s">
        <v>
673</v>
      </c>
      <c r="B29" s="334" t="s">
        <v>
672</v>
      </c>
      <c r="C29" s="336"/>
      <c r="D29" s="335"/>
      <c r="E29" s="331">
        <v>
18564214159</v>
      </c>
      <c r="F29" s="328">
        <f t="shared" si="1"/>
        <v>
3.06</v>
      </c>
      <c r="G29" s="330"/>
      <c r="H29" s="337"/>
      <c r="I29" s="337"/>
      <c r="J29" s="337"/>
    </row>
    <row r="30" spans="1:10" ht="22.15" customHeight="1">
      <c r="A30" s="2182"/>
      <c r="B30" s="338" t="s">
        <v>
671</v>
      </c>
      <c r="C30" s="336"/>
      <c r="D30" s="335"/>
      <c r="E30" s="331">
        <v>
6000000000</v>
      </c>
      <c r="F30" s="328">
        <f t="shared" si="1"/>
        <v>
0.99</v>
      </c>
      <c r="G30" s="330"/>
      <c r="H30" s="337"/>
      <c r="I30" s="337"/>
      <c r="J30" s="337"/>
    </row>
    <row r="31" spans="1:10" ht="22.15" customHeight="1">
      <c r="A31" s="2182"/>
      <c r="B31" s="334" t="s">
        <v>
670</v>
      </c>
      <c r="C31" s="336"/>
      <c r="D31" s="335"/>
      <c r="E31" s="331">
        <v>
15904238750</v>
      </c>
      <c r="F31" s="328">
        <f t="shared" si="1"/>
        <v>
2.62</v>
      </c>
      <c r="G31" s="330"/>
      <c r="H31" s="337"/>
      <c r="I31" s="337"/>
      <c r="J31" s="337"/>
    </row>
    <row r="32" spans="1:10" ht="22.15" customHeight="1">
      <c r="A32" s="2182"/>
      <c r="B32" s="334" t="s">
        <v>
669</v>
      </c>
      <c r="C32" s="336"/>
      <c r="D32" s="335"/>
      <c r="E32" s="331">
        <v>
50863039987</v>
      </c>
      <c r="F32" s="328">
        <f t="shared" si="1"/>
        <v>
8.39</v>
      </c>
      <c r="G32" s="330"/>
    </row>
    <row r="33" spans="1:7" ht="22.15" customHeight="1">
      <c r="A33" s="2182"/>
      <c r="B33" s="334" t="s">
        <v>
668</v>
      </c>
      <c r="C33" s="336"/>
      <c r="D33" s="335"/>
      <c r="E33" s="331">
        <v>
23641792000</v>
      </c>
      <c r="F33" s="328">
        <f t="shared" si="1"/>
        <v>
3.9</v>
      </c>
      <c r="G33" s="330"/>
    </row>
    <row r="34" spans="1:7" ht="22.15" customHeight="1">
      <c r="A34" s="2182"/>
      <c r="B34" s="334" t="s">
        <v>
667</v>
      </c>
      <c r="C34" s="336"/>
      <c r="D34" s="335"/>
      <c r="E34" s="331">
        <v>
973486160</v>
      </c>
      <c r="F34" s="328">
        <f t="shared" si="1"/>
        <v>
0.16</v>
      </c>
      <c r="G34" s="330"/>
    </row>
    <row r="35" spans="1:7" ht="22.15" customHeight="1">
      <c r="A35" s="2183"/>
      <c r="B35" s="334" t="s">
        <v>
666</v>
      </c>
      <c r="C35" s="333"/>
      <c r="D35" s="332"/>
      <c r="E35" s="331">
        <v>
21194535069</v>
      </c>
      <c r="F35" s="328">
        <f t="shared" si="1"/>
        <v>
3.5</v>
      </c>
      <c r="G35" s="330"/>
    </row>
    <row r="36" spans="1:7" ht="22.15" customHeight="1">
      <c r="A36" s="2047" t="s">
        <v>
550</v>
      </c>
      <c r="B36" s="2074"/>
      <c r="C36" s="2177"/>
      <c r="D36" s="2178"/>
      <c r="E36" s="329">
        <f>
SUM(E19:E28)</f>
        <v>
605936552718</v>
      </c>
      <c r="F36" s="328">
        <f t="shared" si="1"/>
        <v>
100</v>
      </c>
    </row>
    <row r="37" spans="1:7" ht="19.5" customHeight="1">
      <c r="F37" s="231" t="s">
        <v>
665</v>
      </c>
    </row>
    <row r="47" spans="1:7" ht="22.5" customHeight="1">
      <c r="E47" s="327"/>
    </row>
    <row r="53" spans="4:4" ht="22.5" customHeight="1">
      <c r="D53" s="221">
        <f>
SUM(D41:D52)</f>
        <v>
0</v>
      </c>
    </row>
  </sheetData>
  <mergeCells count="24">
    <mergeCell ref="A1:Z1"/>
    <mergeCell ref="A2:Z2"/>
    <mergeCell ref="A19:B19"/>
    <mergeCell ref="A20:B20"/>
    <mergeCell ref="A21:B21"/>
    <mergeCell ref="A4:B4"/>
    <mergeCell ref="C4:D4"/>
    <mergeCell ref="A5:A8"/>
    <mergeCell ref="A9:A10"/>
    <mergeCell ref="A11:B11"/>
    <mergeCell ref="A12:B12"/>
    <mergeCell ref="A13:B13"/>
    <mergeCell ref="A18:B18"/>
    <mergeCell ref="C18:D18"/>
    <mergeCell ref="A36:B36"/>
    <mergeCell ref="C36:D36"/>
    <mergeCell ref="A28:B28"/>
    <mergeCell ref="A29:A35"/>
    <mergeCell ref="A22:B22"/>
    <mergeCell ref="A23:B23"/>
    <mergeCell ref="A24:B24"/>
    <mergeCell ref="A25:B25"/>
    <mergeCell ref="A26:B26"/>
    <mergeCell ref="A27:B27"/>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view="pageBreakPreview" zoomScaleNormal="75" zoomScaleSheetLayoutView="100" workbookViewId="0">
      <selection activeCell="G35" sqref="G35"/>
    </sheetView>
  </sheetViews>
  <sheetFormatPr defaultColWidth="9" defaultRowHeight="21" customHeight="1"/>
  <cols>
    <col min="1" max="1" width="3.625" style="221" customWidth="1"/>
    <col min="2" max="2" width="11.75" style="221" customWidth="1"/>
    <col min="3" max="15" width="5.75" style="221" customWidth="1"/>
    <col min="16" max="16" width="6.625" style="221" customWidth="1"/>
    <col min="17" max="18" width="18.625" style="221" customWidth="1"/>
    <col min="19"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22.15" customHeight="1">
      <c r="A3" s="409" t="s">
        <v>
790</v>
      </c>
    </row>
    <row r="4" spans="1:26" s="243" customFormat="1" ht="17.100000000000001" customHeight="1">
      <c r="A4" s="243" t="s">
        <v>
789</v>
      </c>
    </row>
    <row r="5" spans="1:26" ht="17.100000000000001" customHeight="1">
      <c r="A5" s="326" t="s">
        <v>
788</v>
      </c>
    </row>
    <row r="6" spans="1:26" ht="17.100000000000001" customHeight="1">
      <c r="A6" s="404" t="s">
        <v>
787</v>
      </c>
    </row>
    <row r="7" spans="1:26" ht="30" customHeight="1">
      <c r="A7" s="2047" t="s">
        <v>
768</v>
      </c>
      <c r="B7" s="2206"/>
      <c r="C7" s="2048"/>
      <c r="D7" s="2047" t="s">
        <v>
767</v>
      </c>
      <c r="E7" s="2206"/>
      <c r="F7" s="2206"/>
      <c r="G7" s="2048"/>
      <c r="H7" s="2047" t="s">
        <v>
766</v>
      </c>
      <c r="I7" s="2048"/>
      <c r="J7" s="2047" t="s">
        <v>
765</v>
      </c>
      <c r="K7" s="2048"/>
      <c r="L7" s="2200" t="s">
        <v>
764</v>
      </c>
      <c r="M7" s="2201"/>
      <c r="N7" s="408"/>
      <c r="O7" s="407"/>
    </row>
    <row r="8" spans="1:26" ht="17.100000000000001" customHeight="1">
      <c r="A8" s="2207" t="s">
        <v>
786</v>
      </c>
      <c r="B8" s="2208"/>
      <c r="C8" s="2208"/>
      <c r="D8" s="2194" t="s">
        <v>
785</v>
      </c>
      <c r="E8" s="2195"/>
      <c r="F8" s="2195"/>
      <c r="G8" s="2196"/>
      <c r="H8" s="2204" t="s">
        <v>
784</v>
      </c>
      <c r="I8" s="2205"/>
      <c r="J8" s="2246" t="s">
        <v>
783</v>
      </c>
      <c r="K8" s="2247"/>
      <c r="L8" s="2242">
        <v>
5669.53</v>
      </c>
      <c r="M8" s="2243"/>
      <c r="N8" s="406"/>
      <c r="O8" s="405"/>
    </row>
    <row r="9" spans="1:26" ht="17.100000000000001" customHeight="1">
      <c r="A9" s="2209" t="s">
        <v>
204</v>
      </c>
      <c r="B9" s="2210"/>
      <c r="C9" s="2210"/>
      <c r="D9" s="2197"/>
      <c r="E9" s="2198"/>
      <c r="F9" s="2198"/>
      <c r="G9" s="2199"/>
      <c r="H9" s="2204" t="s">
        <v>
782</v>
      </c>
      <c r="I9" s="2205"/>
      <c r="J9" s="2248"/>
      <c r="K9" s="2249"/>
      <c r="L9" s="2244"/>
      <c r="M9" s="2245"/>
      <c r="N9" s="406"/>
      <c r="O9" s="405"/>
    </row>
    <row r="10" spans="1:26" ht="17.100000000000001" customHeight="1">
      <c r="A10" s="2207" t="s">
        <v>
781</v>
      </c>
      <c r="B10" s="2208"/>
      <c r="C10" s="2211"/>
      <c r="D10" s="2207" t="s">
        <v>
780</v>
      </c>
      <c r="E10" s="2208"/>
      <c r="F10" s="2208"/>
      <c r="G10" s="2211"/>
      <c r="H10" s="2204" t="s">
        <v>
779</v>
      </c>
      <c r="I10" s="2205"/>
      <c r="J10" s="2045" t="s">
        <v>
778</v>
      </c>
      <c r="K10" s="2046"/>
      <c r="L10" s="2202">
        <v>
2387.65</v>
      </c>
      <c r="M10" s="2203"/>
      <c r="N10" s="406"/>
      <c r="O10" s="405"/>
    </row>
    <row r="11" spans="1:26" ht="17.100000000000001" customHeight="1">
      <c r="A11" s="2212" t="s">
        <v>
777</v>
      </c>
      <c r="B11" s="2213"/>
      <c r="C11" s="2214"/>
      <c r="D11" s="2207" t="s">
        <v>
776</v>
      </c>
      <c r="E11" s="2208"/>
      <c r="F11" s="2208"/>
      <c r="G11" s="2211"/>
      <c r="H11" s="2204" t="s">
        <v>
775</v>
      </c>
      <c r="I11" s="2205"/>
      <c r="J11" s="2045" t="s">
        <v>
774</v>
      </c>
      <c r="K11" s="2046"/>
      <c r="L11" s="2202">
        <v>
104.93</v>
      </c>
      <c r="M11" s="2203"/>
      <c r="N11" s="406"/>
      <c r="O11" s="405"/>
    </row>
    <row r="12" spans="1:26" ht="17.100000000000001" customHeight="1">
      <c r="A12" s="2207" t="s">
        <v>
773</v>
      </c>
      <c r="B12" s="2208"/>
      <c r="C12" s="2211"/>
      <c r="D12" s="2207" t="s">
        <v>
772</v>
      </c>
      <c r="E12" s="2208"/>
      <c r="F12" s="2208"/>
      <c r="G12" s="2211"/>
      <c r="H12" s="2204" t="s">
        <v>
771</v>
      </c>
      <c r="I12" s="2205"/>
      <c r="J12" s="2045" t="s">
        <v>
770</v>
      </c>
      <c r="K12" s="2046"/>
      <c r="L12" s="2202">
        <v>
747.53</v>
      </c>
      <c r="M12" s="2203"/>
      <c r="N12" s="406"/>
      <c r="O12" s="405"/>
      <c r="Q12" s="402"/>
      <c r="R12" s="402"/>
    </row>
    <row r="13" spans="1:26" ht="17.100000000000001" customHeight="1">
      <c r="L13" s="361"/>
      <c r="M13" s="231" t="s">
        <v>
723</v>
      </c>
      <c r="Q13" s="402"/>
      <c r="R13" s="402"/>
    </row>
    <row r="14" spans="1:26" ht="17.100000000000001" customHeight="1">
      <c r="O14" s="231"/>
      <c r="Q14" s="402"/>
      <c r="R14" s="402"/>
    </row>
    <row r="15" spans="1:26" ht="17.100000000000001" customHeight="1">
      <c r="A15" s="404" t="s">
        <v>
769</v>
      </c>
      <c r="Q15" s="402"/>
      <c r="R15" s="402"/>
    </row>
    <row r="16" spans="1:26" ht="30" customHeight="1">
      <c r="A16" s="2019" t="s">
        <v>
768</v>
      </c>
      <c r="B16" s="2019"/>
      <c r="C16" s="2019"/>
      <c r="D16" s="2019" t="s">
        <v>
767</v>
      </c>
      <c r="E16" s="2019"/>
      <c r="F16" s="2019"/>
      <c r="G16" s="2019"/>
      <c r="H16" s="2019" t="s">
        <v>
766</v>
      </c>
      <c r="I16" s="2019"/>
      <c r="J16" s="2019" t="s">
        <v>
765</v>
      </c>
      <c r="K16" s="2019"/>
      <c r="L16" s="2217" t="s">
        <v>
764</v>
      </c>
      <c r="M16" s="2218"/>
      <c r="N16" s="2019" t="s">
        <v>
763</v>
      </c>
      <c r="O16" s="2019"/>
      <c r="Q16" s="403"/>
      <c r="R16" s="403"/>
    </row>
    <row r="17" spans="1:18" ht="30" customHeight="1">
      <c r="A17" s="2237" t="s">
        <v>
762</v>
      </c>
      <c r="B17" s="2238"/>
      <c r="C17" s="2238"/>
      <c r="D17" s="2235" t="s">
        <v>
761</v>
      </c>
      <c r="E17" s="2236"/>
      <c r="F17" s="2236"/>
      <c r="G17" s="2236"/>
      <c r="H17" s="2223" t="s">
        <v>
760</v>
      </c>
      <c r="I17" s="2224"/>
      <c r="J17" s="2176" t="s">
        <v>
759</v>
      </c>
      <c r="K17" s="2176"/>
      <c r="L17" s="2219">
        <v>
310.3</v>
      </c>
      <c r="M17" s="2219"/>
      <c r="N17" s="2215" t="s">
        <v>
754</v>
      </c>
      <c r="O17" s="2216"/>
      <c r="Q17" s="402"/>
      <c r="R17" s="2034"/>
    </row>
    <row r="18" spans="1:18" ht="30" customHeight="1">
      <c r="A18" s="2237" t="s">
        <v>
758</v>
      </c>
      <c r="B18" s="2238"/>
      <c r="C18" s="2238"/>
      <c r="D18" s="2235" t="s">
        <v>
757</v>
      </c>
      <c r="E18" s="2236"/>
      <c r="F18" s="2236"/>
      <c r="G18" s="2236"/>
      <c r="H18" s="2223" t="s">
        <v>
756</v>
      </c>
      <c r="I18" s="2224"/>
      <c r="J18" s="2176" t="s">
        <v>
755</v>
      </c>
      <c r="K18" s="2176"/>
      <c r="L18" s="2219">
        <v>
289.88</v>
      </c>
      <c r="M18" s="2219"/>
      <c r="N18" s="2215" t="s">
        <v>
754</v>
      </c>
      <c r="O18" s="2216"/>
      <c r="Q18" s="402"/>
      <c r="R18" s="2034"/>
    </row>
    <row r="19" spans="1:18" ht="30" customHeight="1">
      <c r="A19" s="2237" t="s">
        <v>
753</v>
      </c>
      <c r="B19" s="2238"/>
      <c r="C19" s="2238"/>
      <c r="D19" s="2235" t="s">
        <v>
752</v>
      </c>
      <c r="E19" s="2236"/>
      <c r="F19" s="2236"/>
      <c r="G19" s="2236"/>
      <c r="H19" s="2223" t="s">
        <v>
751</v>
      </c>
      <c r="I19" s="2224"/>
      <c r="J19" s="2176" t="s">
        <v>
750</v>
      </c>
      <c r="K19" s="2176"/>
      <c r="L19" s="2219">
        <v>
131.4</v>
      </c>
      <c r="M19" s="2219"/>
      <c r="N19" s="2215" t="s">
        <v>
749</v>
      </c>
      <c r="O19" s="2220"/>
      <c r="Q19" s="402"/>
      <c r="R19" s="2034"/>
    </row>
    <row r="20" spans="1:18" ht="30" customHeight="1">
      <c r="A20" s="2239" t="s">
        <v>
748</v>
      </c>
      <c r="B20" s="2240"/>
      <c r="C20" s="2241"/>
      <c r="D20" s="2236" t="s">
        <v>
747</v>
      </c>
      <c r="E20" s="2236"/>
      <c r="F20" s="2236"/>
      <c r="G20" s="2236"/>
      <c r="H20" s="2223" t="s">
        <v>
746</v>
      </c>
      <c r="I20" s="2224"/>
      <c r="J20" s="2176" t="s">
        <v>
745</v>
      </c>
      <c r="K20" s="2176"/>
      <c r="L20" s="2219">
        <v>
651.54</v>
      </c>
      <c r="M20" s="2219"/>
      <c r="N20" s="2221" t="s">
        <v>
744</v>
      </c>
      <c r="O20" s="2222"/>
      <c r="Q20" s="402"/>
      <c r="R20" s="2034"/>
    </row>
    <row r="21" spans="1:18" ht="17.100000000000001" customHeight="1">
      <c r="O21" s="231" t="s">
        <v>
743</v>
      </c>
      <c r="Q21" s="402"/>
      <c r="R21" s="402"/>
    </row>
    <row r="22" spans="1:18" ht="17.100000000000001" customHeight="1">
      <c r="A22" s="381" t="s">
        <v>
742</v>
      </c>
      <c r="F22" s="402"/>
      <c r="G22" s="402"/>
      <c r="H22" s="402"/>
      <c r="I22" s="402"/>
      <c r="J22" s="401"/>
      <c r="K22" s="401"/>
    </row>
    <row r="23" spans="1:18" ht="17.100000000000001" customHeight="1">
      <c r="A23" s="232" t="s">
        <v>
45</v>
      </c>
      <c r="F23" s="400"/>
      <c r="G23" s="400"/>
      <c r="H23" s="400"/>
      <c r="I23" s="400"/>
      <c r="J23" s="399"/>
      <c r="K23" s="399"/>
      <c r="L23" s="231" t="s">
        <v>
721</v>
      </c>
    </row>
    <row r="24" spans="1:18" ht="30" customHeight="1">
      <c r="A24" s="2230" t="s">
        <v>
741</v>
      </c>
      <c r="B24" s="2231"/>
      <c r="C24" s="317" t="s">
        <v>
719</v>
      </c>
      <c r="D24" s="312">
        <v>
24</v>
      </c>
      <c r="E24" s="312">
        <v>
25</v>
      </c>
      <c r="F24" s="380">
        <v>
26</v>
      </c>
      <c r="G24" s="379">
        <v>
27</v>
      </c>
      <c r="H24" s="379">
        <v>
28</v>
      </c>
      <c r="I24" s="379">
        <v>
29</v>
      </c>
      <c r="J24" s="377">
        <v>
30</v>
      </c>
      <c r="K24" s="378" t="s">
        <v>
718</v>
      </c>
      <c r="L24" s="377">
        <v>
2</v>
      </c>
    </row>
    <row r="25" spans="1:18" ht="17.100000000000001" customHeight="1">
      <c r="A25" s="2228" t="s">
        <v>
740</v>
      </c>
      <c r="B25" s="2229"/>
      <c r="C25" s="398">
        <v>
8566</v>
      </c>
      <c r="D25" s="398">
        <v>
7825</v>
      </c>
      <c r="E25" s="398">
        <v>
7481</v>
      </c>
      <c r="F25" s="397">
        <v>
7139</v>
      </c>
      <c r="G25" s="397">
        <v>
6233</v>
      </c>
      <c r="H25" s="397">
        <v>
6246</v>
      </c>
      <c r="I25" s="397">
        <v>
6266</v>
      </c>
      <c r="J25" s="397">
        <v>
5624</v>
      </c>
      <c r="K25" s="397">
        <v>
5197</v>
      </c>
      <c r="L25" s="397">
        <v>
229</v>
      </c>
    </row>
    <row r="26" spans="1:18" ht="17.100000000000001" customHeight="1">
      <c r="A26" s="2050" t="s">
        <v>
739</v>
      </c>
      <c r="B26" s="2232"/>
      <c r="C26" s="396">
        <v>
5966</v>
      </c>
      <c r="D26" s="396">
        <v>
6381</v>
      </c>
      <c r="E26" s="396">
        <v>
6076</v>
      </c>
      <c r="F26" s="395">
        <v>
6423</v>
      </c>
      <c r="G26" s="395">
        <v>
5600</v>
      </c>
      <c r="H26" s="395">
        <v>
5760</v>
      </c>
      <c r="I26" s="395">
        <v>
5994</v>
      </c>
      <c r="J26" s="395">
        <v>
5719</v>
      </c>
      <c r="K26" s="395">
        <v>
5437</v>
      </c>
      <c r="L26" s="395">
        <v>
1731</v>
      </c>
      <c r="M26" s="232" t="s">
        <v>
738</v>
      </c>
    </row>
    <row r="27" spans="1:18" ht="17.100000000000001" customHeight="1">
      <c r="A27" s="221" t="s">
        <v>
737</v>
      </c>
      <c r="K27" s="231"/>
      <c r="M27" s="231"/>
    </row>
    <row r="28" spans="1:18" ht="17.100000000000001" customHeight="1">
      <c r="K28" s="231"/>
      <c r="M28" s="231"/>
    </row>
    <row r="29" spans="1:18" ht="17.100000000000001" customHeight="1">
      <c r="A29" s="381" t="s">
        <v>
736</v>
      </c>
    </row>
    <row r="30" spans="1:18" ht="17.100000000000001" customHeight="1">
      <c r="A30" s="232" t="s">
        <v>
735</v>
      </c>
      <c r="O30" s="231" t="s">
        <v>
734</v>
      </c>
    </row>
    <row r="31" spans="1:18" ht="30" customHeight="1">
      <c r="A31" s="2230" t="s">
        <v>
733</v>
      </c>
      <c r="B31" s="2231"/>
      <c r="C31" s="394" t="s">
        <v>
732</v>
      </c>
      <c r="D31" s="393">
        <v>
5</v>
      </c>
      <c r="E31" s="393">
        <v>
6</v>
      </c>
      <c r="F31" s="393">
        <v>
7</v>
      </c>
      <c r="G31" s="393">
        <v>
8</v>
      </c>
      <c r="H31" s="393">
        <v>
9</v>
      </c>
      <c r="I31" s="393">
        <v>
10</v>
      </c>
      <c r="J31" s="393">
        <v>
11</v>
      </c>
      <c r="K31" s="393">
        <v>
12</v>
      </c>
      <c r="L31" s="394" t="s">
        <v>
731</v>
      </c>
      <c r="M31" s="393">
        <v>
2</v>
      </c>
      <c r="N31" s="393">
        <v>
3</v>
      </c>
      <c r="O31" s="393" t="s">
        <v>
534</v>
      </c>
    </row>
    <row r="32" spans="1:18" ht="17.100000000000001" customHeight="1">
      <c r="A32" s="2233" t="s">
        <v>
730</v>
      </c>
      <c r="B32" s="2234"/>
      <c r="C32" s="392">
        <v>
95</v>
      </c>
      <c r="D32" s="391">
        <v>
219</v>
      </c>
      <c r="E32" s="391">
        <v>
80</v>
      </c>
      <c r="F32" s="391">
        <v>
272</v>
      </c>
      <c r="G32" s="391">
        <v>
188</v>
      </c>
      <c r="H32" s="391">
        <v>
211</v>
      </c>
      <c r="I32" s="391">
        <v>
124</v>
      </c>
      <c r="J32" s="391">
        <v>
205</v>
      </c>
      <c r="K32" s="391">
        <v>
179</v>
      </c>
      <c r="L32" s="391">
        <v>
177</v>
      </c>
      <c r="M32" s="391">
        <v>
98</v>
      </c>
      <c r="N32" s="391">
        <v>
112</v>
      </c>
      <c r="O32" s="391">
        <v>
1960</v>
      </c>
    </row>
    <row r="33" spans="1:15" ht="17.100000000000001" customHeight="1">
      <c r="A33" s="390" t="s">
        <v>
729</v>
      </c>
      <c r="B33" s="323" t="s">
        <v>
728</v>
      </c>
      <c r="C33" s="389">
        <v>
301</v>
      </c>
      <c r="D33" s="388">
        <v>
559</v>
      </c>
      <c r="E33" s="387">
        <v>
223</v>
      </c>
      <c r="F33" s="387">
        <v>
498</v>
      </c>
      <c r="G33" s="387">
        <v>
467</v>
      </c>
      <c r="H33" s="387">
        <v>
573</v>
      </c>
      <c r="I33" s="387">
        <v>
385</v>
      </c>
      <c r="J33" s="387">
        <v>
593</v>
      </c>
      <c r="K33" s="387">
        <v>
784</v>
      </c>
      <c r="L33" s="387">
        <v>
670</v>
      </c>
      <c r="M33" s="387">
        <v>
365</v>
      </c>
      <c r="N33" s="387">
        <v>
398</v>
      </c>
      <c r="O33" s="387">
        <v>
5816</v>
      </c>
    </row>
    <row r="34" spans="1:15" ht="17.100000000000001" customHeight="1">
      <c r="A34" s="386" t="s">
        <v>
727</v>
      </c>
      <c r="B34" s="384" t="s">
        <v>
726</v>
      </c>
      <c r="C34" s="376">
        <v>
22</v>
      </c>
      <c r="D34" s="383">
        <v>
87</v>
      </c>
      <c r="E34" s="382">
        <v>
11</v>
      </c>
      <c r="F34" s="382">
        <v>
27</v>
      </c>
      <c r="G34" s="382">
        <v>
50</v>
      </c>
      <c r="H34" s="382">
        <v>
47</v>
      </c>
      <c r="I34" s="382">
        <v>
14</v>
      </c>
      <c r="J34" s="382">
        <v>
28</v>
      </c>
      <c r="K34" s="382">
        <v>
102</v>
      </c>
      <c r="L34" s="382">
        <v>
105</v>
      </c>
      <c r="M34" s="382">
        <v>
21</v>
      </c>
      <c r="N34" s="382">
        <v>
34</v>
      </c>
      <c r="O34" s="382">
        <v>
548</v>
      </c>
    </row>
    <row r="35" spans="1:15" ht="17.100000000000001" customHeight="1">
      <c r="A35" s="385" t="s">
        <v>
725</v>
      </c>
      <c r="B35" s="384" t="s">
        <v>
724</v>
      </c>
      <c r="C35" s="376">
        <v>
27</v>
      </c>
      <c r="D35" s="383">
        <v>
54</v>
      </c>
      <c r="E35" s="382">
        <v>
48</v>
      </c>
      <c r="F35" s="382">
        <v>
61</v>
      </c>
      <c r="G35" s="382">
        <v>
45</v>
      </c>
      <c r="H35" s="382">
        <v>
66</v>
      </c>
      <c r="I35" s="382">
        <v>
40</v>
      </c>
      <c r="J35" s="382">
        <v>
63</v>
      </c>
      <c r="K35" s="382">
        <v>
53</v>
      </c>
      <c r="L35" s="382">
        <v>
92</v>
      </c>
      <c r="M35" s="382">
        <v>
48</v>
      </c>
      <c r="N35" s="382">
        <v>
42</v>
      </c>
      <c r="O35" s="382">
        <v>
639</v>
      </c>
    </row>
    <row r="36" spans="1:15" ht="17.100000000000001" customHeight="1">
      <c r="O36" s="231" t="s">
        <v>
723</v>
      </c>
    </row>
    <row r="37" spans="1:15" ht="17.100000000000001" customHeight="1">
      <c r="A37" s="381" t="s">
        <v>
722</v>
      </c>
      <c r="K37" s="231"/>
    </row>
    <row r="38" spans="1:15" ht="17.100000000000001" customHeight="1">
      <c r="A38" s="232" t="s">
        <v>
3</v>
      </c>
      <c r="K38" s="231"/>
      <c r="L38" s="231" t="s">
        <v>
721</v>
      </c>
    </row>
    <row r="39" spans="1:15" ht="30" customHeight="1">
      <c r="A39" s="2230" t="s">
        <v>
720</v>
      </c>
      <c r="B39" s="2231"/>
      <c r="C39" s="317" t="s">
        <v>
719</v>
      </c>
      <c r="D39" s="312">
        <v>
24</v>
      </c>
      <c r="E39" s="312">
        <v>
25</v>
      </c>
      <c r="F39" s="380">
        <v>
26</v>
      </c>
      <c r="G39" s="379">
        <v>
27</v>
      </c>
      <c r="H39" s="379">
        <v>
28</v>
      </c>
      <c r="I39" s="379">
        <v>
29</v>
      </c>
      <c r="J39" s="377">
        <v>
30</v>
      </c>
      <c r="K39" s="378" t="s">
        <v>
718</v>
      </c>
      <c r="L39" s="377">
        <v>
2</v>
      </c>
    </row>
    <row r="40" spans="1:15" ht="17.100000000000001" customHeight="1">
      <c r="A40" s="2050" t="s">
        <v>
717</v>
      </c>
      <c r="B40" s="2227"/>
      <c r="C40" s="376">
        <v>
1373</v>
      </c>
      <c r="D40" s="376">
        <v>
1348</v>
      </c>
      <c r="E40" s="376">
        <v>
1368</v>
      </c>
      <c r="F40" s="376">
        <v>
1405</v>
      </c>
      <c r="G40" s="376">
        <v>
1427</v>
      </c>
      <c r="H40" s="376">
        <v>
1373</v>
      </c>
      <c r="I40" s="376">
        <v>
1378</v>
      </c>
      <c r="J40" s="376">
        <v>
1345</v>
      </c>
      <c r="K40" s="376">
        <v>
1402</v>
      </c>
      <c r="L40" s="376">
        <v>
913</v>
      </c>
    </row>
    <row r="41" spans="1:15" ht="17.100000000000001" customHeight="1">
      <c r="A41" s="2225" t="s">
        <v>
716</v>
      </c>
      <c r="B41" s="2226"/>
      <c r="C41" s="376">
        <v>
1241</v>
      </c>
      <c r="D41" s="376">
        <v>
1130</v>
      </c>
      <c r="E41" s="376">
        <v>
1028</v>
      </c>
      <c r="F41" s="376">
        <v>
1249</v>
      </c>
      <c r="G41" s="376">
        <v>
1322</v>
      </c>
      <c r="H41" s="376">
        <v>
1378</v>
      </c>
      <c r="I41" s="376">
        <v>
1461</v>
      </c>
      <c r="J41" s="376">
        <v>
1475</v>
      </c>
      <c r="K41" s="376">
        <v>
1439</v>
      </c>
      <c r="L41" s="376">
        <v>
981</v>
      </c>
      <c r="M41" s="232" t="s">
        <v>
715</v>
      </c>
    </row>
    <row r="42" spans="1:15" ht="17.100000000000001" customHeight="1">
      <c r="A42" s="375" t="s">
        <v>
714</v>
      </c>
      <c r="B42" s="374"/>
      <c r="C42" s="373"/>
      <c r="D42" s="373"/>
      <c r="E42" s="373"/>
      <c r="F42" s="373"/>
      <c r="G42" s="373"/>
      <c r="H42" s="373"/>
      <c r="I42" s="373"/>
      <c r="J42" s="373"/>
      <c r="K42" s="373"/>
    </row>
  </sheetData>
  <mergeCells count="69">
    <mergeCell ref="A1:Z1"/>
    <mergeCell ref="A2:Z2"/>
    <mergeCell ref="H16:I16"/>
    <mergeCell ref="L11:M11"/>
    <mergeCell ref="L12:M12"/>
    <mergeCell ref="H12:I12"/>
    <mergeCell ref="J12:K12"/>
    <mergeCell ref="J11:K11"/>
    <mergeCell ref="L8:M9"/>
    <mergeCell ref="J8:K9"/>
    <mergeCell ref="H11:I11"/>
    <mergeCell ref="A12:C12"/>
    <mergeCell ref="D7:G7"/>
    <mergeCell ref="D10:G10"/>
    <mergeCell ref="D11:G11"/>
    <mergeCell ref="D12:G12"/>
    <mergeCell ref="A24:B24"/>
    <mergeCell ref="D16:G16"/>
    <mergeCell ref="A16:C16"/>
    <mergeCell ref="D17:G17"/>
    <mergeCell ref="D18:G18"/>
    <mergeCell ref="D19:G19"/>
    <mergeCell ref="D20:G20"/>
    <mergeCell ref="A17:C17"/>
    <mergeCell ref="A18:C18"/>
    <mergeCell ref="A19:C19"/>
    <mergeCell ref="A20:C20"/>
    <mergeCell ref="A41:B41"/>
    <mergeCell ref="A40:B40"/>
    <mergeCell ref="A25:B25"/>
    <mergeCell ref="A39:B39"/>
    <mergeCell ref="A31:B31"/>
    <mergeCell ref="A26:B26"/>
    <mergeCell ref="A32:B32"/>
    <mergeCell ref="H17:I17"/>
    <mergeCell ref="H20:I20"/>
    <mergeCell ref="J19:K19"/>
    <mergeCell ref="J18:K18"/>
    <mergeCell ref="J20:K20"/>
    <mergeCell ref="H19:I19"/>
    <mergeCell ref="H18:I18"/>
    <mergeCell ref="R17:R18"/>
    <mergeCell ref="R19:R20"/>
    <mergeCell ref="N17:O17"/>
    <mergeCell ref="J16:K16"/>
    <mergeCell ref="J17:K17"/>
    <mergeCell ref="N16:O16"/>
    <mergeCell ref="L16:M16"/>
    <mergeCell ref="L17:M17"/>
    <mergeCell ref="L19:M19"/>
    <mergeCell ref="L20:M20"/>
    <mergeCell ref="N18:O18"/>
    <mergeCell ref="L18:M18"/>
    <mergeCell ref="N19:O19"/>
    <mergeCell ref="N20:O20"/>
    <mergeCell ref="A7:C7"/>
    <mergeCell ref="A8:C8"/>
    <mergeCell ref="A9:C9"/>
    <mergeCell ref="A10:C10"/>
    <mergeCell ref="A11:C11"/>
    <mergeCell ref="D8:G9"/>
    <mergeCell ref="J7:K7"/>
    <mergeCell ref="J10:K10"/>
    <mergeCell ref="L7:M7"/>
    <mergeCell ref="L10:M10"/>
    <mergeCell ref="H7:I7"/>
    <mergeCell ref="H8:I8"/>
    <mergeCell ref="H9:I9"/>
    <mergeCell ref="H10:I10"/>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Normal="100" zoomScaleSheetLayoutView="100" workbookViewId="0">
      <selection activeCell="B6" sqref="B6"/>
    </sheetView>
  </sheetViews>
  <sheetFormatPr defaultRowHeight="21" customHeight="1"/>
  <cols>
    <col min="1" max="1" width="34.625" style="410" customWidth="1"/>
    <col min="2" max="4" width="18.625" style="410" customWidth="1"/>
    <col min="5" max="8" width="10.625" style="410" customWidth="1"/>
    <col min="9" max="16384" width="9" style="410"/>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2" customFormat="1" ht="16.5" customHeight="1">
      <c r="A3" s="305" t="s">
        <v>
826</v>
      </c>
      <c r="D3" s="4"/>
    </row>
    <row r="4" spans="1:26" s="2" customFormat="1" ht="16.5" customHeight="1">
      <c r="A4" s="1" t="s">
        <v>
3</v>
      </c>
      <c r="D4" s="4" t="s">
        <v>
439</v>
      </c>
    </row>
    <row r="5" spans="1:26" s="2" customFormat="1" ht="16.5" customHeight="1">
      <c r="A5" s="305" t="s">
        <v>
825</v>
      </c>
    </row>
    <row r="6" spans="1:26" ht="16.5" customHeight="1">
      <c r="A6" s="207" t="s">
        <v>
768</v>
      </c>
      <c r="B6" s="207" t="s">
        <v>
804</v>
      </c>
      <c r="C6" s="419" t="s">
        <v>
813</v>
      </c>
      <c r="D6" s="207" t="s">
        <v>
812</v>
      </c>
    </row>
    <row r="7" spans="1:26" ht="16.5" customHeight="1">
      <c r="A7" s="104" t="s">
        <v>
824</v>
      </c>
      <c r="B7" s="121">
        <v>
26</v>
      </c>
      <c r="C7" s="417">
        <v>
19.899999999999999</v>
      </c>
      <c r="D7" s="121">
        <v>
8</v>
      </c>
    </row>
    <row r="8" spans="1:26" ht="12" customHeight="1"/>
    <row r="9" spans="1:26" s="2" customFormat="1" ht="16.5" customHeight="1">
      <c r="A9" s="305" t="s">
        <v>
823</v>
      </c>
    </row>
    <row r="10" spans="1:26" ht="16.5" customHeight="1">
      <c r="A10" s="207" t="s">
        <v>
768</v>
      </c>
      <c r="B10" s="207" t="s">
        <v>
804</v>
      </c>
      <c r="C10" s="419" t="s">
        <v>
813</v>
      </c>
      <c r="D10" s="207" t="s">
        <v>
812</v>
      </c>
    </row>
    <row r="11" spans="1:26" ht="16.5" customHeight="1">
      <c r="A11" s="104" t="s">
        <v>
822</v>
      </c>
      <c r="B11" s="121">
        <v>
20</v>
      </c>
      <c r="C11" s="417">
        <v>
16.600000000000001</v>
      </c>
      <c r="D11" s="121">
        <v>
8</v>
      </c>
    </row>
    <row r="12" spans="1:26" ht="16.5" customHeight="1">
      <c r="A12" s="104" t="s">
        <v>
821</v>
      </c>
      <c r="B12" s="121">
        <v>
20</v>
      </c>
      <c r="C12" s="417">
        <v>
20.100000000000001</v>
      </c>
      <c r="D12" s="121">
        <v>
9</v>
      </c>
    </row>
    <row r="13" spans="1:26" ht="12" customHeight="1"/>
    <row r="14" spans="1:26" s="2" customFormat="1" ht="16.5" customHeight="1">
      <c r="A14" s="305" t="s">
        <v>
820</v>
      </c>
      <c r="B14" s="8"/>
      <c r="C14" s="8"/>
      <c r="D14" s="8"/>
    </row>
    <row r="15" spans="1:26" ht="16.5" customHeight="1">
      <c r="A15" s="207" t="s">
        <v>
768</v>
      </c>
      <c r="B15" s="207" t="s">
        <v>
804</v>
      </c>
      <c r="C15" s="419" t="s">
        <v>
813</v>
      </c>
      <c r="D15" s="207" t="s">
        <v>
812</v>
      </c>
    </row>
    <row r="16" spans="1:26" ht="16.5" customHeight="1">
      <c r="A16" s="104" t="s">
        <v>
810</v>
      </c>
      <c r="B16" s="121">
        <v>
20</v>
      </c>
      <c r="C16" s="417">
        <v>
17.3</v>
      </c>
      <c r="D16" s="121">
        <v>
7</v>
      </c>
    </row>
    <row r="17" spans="1:4" ht="16.5" customHeight="1">
      <c r="A17" s="104" t="s">
        <v>
819</v>
      </c>
      <c r="B17" s="121">
        <v>
20</v>
      </c>
      <c r="C17" s="417">
        <v>
14.6</v>
      </c>
      <c r="D17" s="121">
        <v>
10</v>
      </c>
    </row>
    <row r="18" spans="1:4" ht="16.5" customHeight="1">
      <c r="A18" s="104" t="s">
        <v>
818</v>
      </c>
      <c r="B18" s="121">
        <v>
20</v>
      </c>
      <c r="C18" s="417">
        <v>
16.5</v>
      </c>
      <c r="D18" s="121">
        <v>
6</v>
      </c>
    </row>
    <row r="19" spans="1:4" ht="16.5" customHeight="1">
      <c r="A19" s="104" t="s">
        <v>
817</v>
      </c>
      <c r="B19" s="121">
        <v>
20</v>
      </c>
      <c r="C19" s="417">
        <v>
12.5</v>
      </c>
      <c r="D19" s="121">
        <v>
7</v>
      </c>
    </row>
    <row r="20" spans="1:4" ht="12" customHeight="1"/>
    <row r="21" spans="1:4" s="2" customFormat="1" ht="16.5" customHeight="1">
      <c r="A21" s="305" t="s">
        <v>
816</v>
      </c>
    </row>
    <row r="22" spans="1:4" ht="16.5" customHeight="1">
      <c r="A22" s="207" t="s">
        <v>
768</v>
      </c>
      <c r="B22" s="207" t="s">
        <v>
804</v>
      </c>
      <c r="C22" s="419" t="s">
        <v>
813</v>
      </c>
      <c r="D22" s="207" t="s">
        <v>
812</v>
      </c>
    </row>
    <row r="23" spans="1:4" ht="16.5" customHeight="1">
      <c r="A23" s="104" t="s">
        <v>
815</v>
      </c>
      <c r="B23" s="121">
        <v>
20</v>
      </c>
      <c r="C23" s="417">
        <v>
14.1</v>
      </c>
      <c r="D23" s="121">
        <v>
6</v>
      </c>
    </row>
    <row r="24" spans="1:4" ht="16.5" customHeight="1"/>
    <row r="25" spans="1:4" s="2" customFormat="1" ht="16.5" customHeight="1">
      <c r="D25" s="4" t="s">
        <v>
791</v>
      </c>
    </row>
    <row r="26" spans="1:4" s="2" customFormat="1" ht="16.5" customHeight="1">
      <c r="A26" s="305" t="s">
        <v>
814</v>
      </c>
    </row>
    <row r="27" spans="1:4" s="2" customFormat="1" ht="16.5" customHeight="1">
      <c r="A27" s="1" t="s">
        <v>
3</v>
      </c>
      <c r="D27" s="4" t="s">
        <v>
439</v>
      </c>
    </row>
    <row r="28" spans="1:4" ht="16.5" customHeight="1">
      <c r="A28" s="207" t="s">
        <v>
768</v>
      </c>
      <c r="B28" s="207" t="s">
        <v>
804</v>
      </c>
      <c r="C28" s="419" t="s">
        <v>
813</v>
      </c>
      <c r="D28" s="207" t="s">
        <v>
812</v>
      </c>
    </row>
    <row r="29" spans="1:4" ht="16.5" customHeight="1">
      <c r="A29" s="104" t="s">
        <v>
811</v>
      </c>
      <c r="B29" s="418" t="s">
        <v>
531</v>
      </c>
      <c r="C29" s="417">
        <v>
9.5</v>
      </c>
      <c r="D29" s="121">
        <v>
5</v>
      </c>
    </row>
    <row r="30" spans="1:4" ht="16.5" customHeight="1">
      <c r="A30" s="104" t="s">
        <v>
810</v>
      </c>
      <c r="B30" s="418" t="s">
        <v>
531</v>
      </c>
      <c r="C30" s="417">
        <v>
10.1</v>
      </c>
      <c r="D30" s="121">
        <v>
4</v>
      </c>
    </row>
    <row r="31" spans="1:4" ht="16.5" customHeight="1">
      <c r="A31" s="104" t="s">
        <v>
809</v>
      </c>
      <c r="B31" s="418" t="s">
        <v>
531</v>
      </c>
      <c r="C31" s="417">
        <v>
8.8000000000000007</v>
      </c>
      <c r="D31" s="121">
        <v>
6</v>
      </c>
    </row>
    <row r="32" spans="1:4" ht="16.5" customHeight="1">
      <c r="A32" s="104" t="s">
        <v>
808</v>
      </c>
      <c r="B32" s="418" t="s">
        <v>
531</v>
      </c>
      <c r="C32" s="417">
        <v>
8.3000000000000007</v>
      </c>
      <c r="D32" s="121">
        <v>
7</v>
      </c>
    </row>
    <row r="33" spans="1:6" ht="16.5" customHeight="1">
      <c r="A33" s="1" t="s">
        <v>
807</v>
      </c>
      <c r="B33" s="2"/>
      <c r="C33" s="2"/>
      <c r="D33" s="4"/>
    </row>
    <row r="34" spans="1:6" ht="16.5" customHeight="1">
      <c r="A34" s="1" t="s">
        <v>
806</v>
      </c>
      <c r="B34" s="2"/>
      <c r="C34" s="2"/>
      <c r="D34" s="4" t="s">
        <v>
791</v>
      </c>
    </row>
    <row r="35" spans="1:6" ht="16.5" customHeight="1"/>
    <row r="36" spans="1:6" s="2" customFormat="1" ht="16.5" customHeight="1">
      <c r="A36" s="305" t="s">
        <v>
805</v>
      </c>
    </row>
    <row r="37" spans="1:6" s="2" customFormat="1" ht="16.5" customHeight="1">
      <c r="A37" s="1" t="s">
        <v>
3</v>
      </c>
      <c r="B37" s="1" t="s">
        <v>
439</v>
      </c>
    </row>
    <row r="38" spans="1:6" ht="16.5" customHeight="1">
      <c r="A38" s="207" t="s">
        <v>
768</v>
      </c>
      <c r="B38" s="207" t="s">
        <v>
804</v>
      </c>
      <c r="C38" s="15"/>
    </row>
    <row r="39" spans="1:6" ht="16.5" customHeight="1">
      <c r="A39" s="104" t="s">
        <v>
803</v>
      </c>
      <c r="B39" s="121">
        <v>
5</v>
      </c>
      <c r="C39" s="413"/>
    </row>
    <row r="40" spans="1:6" ht="16.5" customHeight="1">
      <c r="A40" s="104" t="s">
        <v>
802</v>
      </c>
      <c r="B40" s="121">
        <v>
7</v>
      </c>
      <c r="C40" s="413"/>
    </row>
    <row r="41" spans="1:6" ht="16.5" customHeight="1">
      <c r="A41" s="104" t="s">
        <v>
801</v>
      </c>
      <c r="B41" s="121">
        <v>
7</v>
      </c>
      <c r="C41" s="413"/>
    </row>
    <row r="42" spans="1:6" ht="16.5" customHeight="1">
      <c r="A42" s="104" t="s">
        <v>
800</v>
      </c>
      <c r="B42" s="121">
        <v>
7</v>
      </c>
      <c r="C42" s="416"/>
    </row>
    <row r="43" spans="1:6" ht="16.5" customHeight="1">
      <c r="A43" s="104" t="s">
        <v>
799</v>
      </c>
      <c r="B43" s="121">
        <v>
5</v>
      </c>
      <c r="C43" s="416"/>
    </row>
    <row r="44" spans="1:6" ht="16.5" customHeight="1">
      <c r="A44" s="104" t="s">
        <v>
798</v>
      </c>
      <c r="B44" s="121">
        <v>
7</v>
      </c>
      <c r="C44" s="413"/>
      <c r="E44" s="415"/>
    </row>
    <row r="45" spans="1:6" ht="16.5" customHeight="1">
      <c r="A45" s="104" t="s">
        <v>
797</v>
      </c>
      <c r="B45" s="121">
        <v>
11</v>
      </c>
      <c r="C45" s="413"/>
    </row>
    <row r="46" spans="1:6" ht="16.5" customHeight="1">
      <c r="A46" s="104" t="s">
        <v>
796</v>
      </c>
      <c r="B46" s="121">
        <v>
6</v>
      </c>
      <c r="C46" s="4"/>
      <c r="D46" s="412"/>
      <c r="F46" s="411"/>
    </row>
    <row r="47" spans="1:6" ht="16.5" customHeight="1">
      <c r="A47" s="104" t="s">
        <v>
795</v>
      </c>
      <c r="B47" s="121">
        <v>
3</v>
      </c>
      <c r="C47" s="416"/>
    </row>
    <row r="48" spans="1:6" ht="16.5" customHeight="1">
      <c r="A48" s="104" t="s">
        <v>
794</v>
      </c>
      <c r="B48" s="121">
        <v>
7</v>
      </c>
      <c r="C48" s="413"/>
      <c r="E48" s="415"/>
    </row>
    <row r="49" spans="1:6" ht="16.5" customHeight="1">
      <c r="A49" s="414" t="s">
        <v>
793</v>
      </c>
      <c r="B49" s="121">
        <v>
8</v>
      </c>
      <c r="C49" s="413"/>
    </row>
    <row r="50" spans="1:6" ht="16.5" customHeight="1">
      <c r="A50" s="104" t="s">
        <v>
792</v>
      </c>
      <c r="B50" s="121">
        <v>
7</v>
      </c>
      <c r="C50" s="4" t="s">
        <v>
791</v>
      </c>
      <c r="D50" s="412"/>
      <c r="F50" s="411"/>
    </row>
    <row r="51" spans="1:6" ht="17.25" customHeight="1"/>
  </sheetData>
  <mergeCells count="2">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400"/>
  <sheetViews>
    <sheetView view="pageBreakPreview" zoomScaleNormal="100" zoomScaleSheetLayoutView="100" workbookViewId="0">
      <pane ySplit="1" topLeftCell="A2" activePane="bottomLeft" state="frozen"/>
      <selection activeCell="B12" sqref="B12"/>
      <selection pane="bottomLeft" activeCell="B25" sqref="B25"/>
    </sheetView>
  </sheetViews>
  <sheetFormatPr defaultRowHeight="14.25"/>
  <cols>
    <col min="1" max="1" width="4.625" style="2010" customWidth="1"/>
    <col min="2" max="2" width="60.75" style="1978" bestFit="1" customWidth="1"/>
    <col min="3" max="4" width="9.25" style="1976" customWidth="1"/>
    <col min="5" max="16384" width="9" style="1979"/>
  </cols>
  <sheetData>
    <row r="1" spans="1:4" s="1977" customFormat="1" ht="24.95" customHeight="1">
      <c r="A1" s="2007"/>
      <c r="B1" s="1992" t="s">
        <v>
6636</v>
      </c>
      <c r="C1" s="1993" t="s">
        <v>
6141</v>
      </c>
      <c r="D1" s="1994" t="s">
        <v>
6306</v>
      </c>
    </row>
    <row r="2" spans="1:4" s="1977" customFormat="1" ht="20.100000000000001" customHeight="1">
      <c r="A2" s="2005" t="s">
        <v>
6623</v>
      </c>
      <c r="B2" s="1999"/>
      <c r="C2" s="2000"/>
      <c r="D2" s="1996"/>
    </row>
    <row r="3" spans="1:4" s="1977" customFormat="1" ht="20.100000000000001" customHeight="1">
      <c r="A3" s="2008"/>
      <c r="B3" s="2006" t="str">
        <f>
HYPERLINK("#A18","政策経営部")</f>
        <v>
政策経営部</v>
      </c>
      <c r="C3" s="708" t="s">
        <v>
6622</v>
      </c>
      <c r="D3" s="2003" t="s">
        <v>
6622</v>
      </c>
    </row>
    <row r="4" spans="1:4" s="1977" customFormat="1" ht="20.100000000000001" customHeight="1">
      <c r="A4" s="2008"/>
      <c r="B4" s="2006" t="str">
        <f>
HYPERLINK("#A39","総務部")</f>
        <v>
総務部</v>
      </c>
      <c r="C4" s="708" t="s">
        <v>
6622</v>
      </c>
      <c r="D4" s="2003" t="s">
        <v>
6622</v>
      </c>
    </row>
    <row r="5" spans="1:4" s="1977" customFormat="1" ht="20.100000000000001" customHeight="1">
      <c r="A5" s="2008"/>
      <c r="B5" s="2006" t="str">
        <f>
HYPERLINK("#A70","施設部")</f>
        <v>
施設部</v>
      </c>
      <c r="C5" s="708" t="s">
        <v>
6622</v>
      </c>
      <c r="D5" s="2003" t="s">
        <v>
6622</v>
      </c>
    </row>
    <row r="6" spans="1:4" s="1977" customFormat="1" ht="20.100000000000001" customHeight="1">
      <c r="A6" s="2008"/>
      <c r="B6" s="2006" t="str">
        <f>
HYPERLINK("#A76","地域振興部")</f>
        <v>
地域振興部</v>
      </c>
      <c r="C6" s="708" t="s">
        <v>
6622</v>
      </c>
      <c r="D6" s="2003" t="s">
        <v>
6622</v>
      </c>
    </row>
    <row r="7" spans="1:4" s="1977" customFormat="1" ht="20.100000000000001" customHeight="1">
      <c r="A7" s="2008"/>
      <c r="B7" s="2006" t="str">
        <f>
HYPERLINK("#A110","産業観光部")</f>
        <v>
産業観光部</v>
      </c>
      <c r="C7" s="708" t="s">
        <v>
6622</v>
      </c>
      <c r="D7" s="2003" t="s">
        <v>
6622</v>
      </c>
    </row>
    <row r="8" spans="1:4" s="1977" customFormat="1" ht="20.100000000000001" customHeight="1">
      <c r="A8" s="2008"/>
      <c r="B8" s="2006" t="str">
        <f>
HYPERLINK("#A126","環境部")</f>
        <v>
環境部</v>
      </c>
      <c r="C8" s="708" t="s">
        <v>
6622</v>
      </c>
      <c r="D8" s="2003" t="s">
        <v>
6622</v>
      </c>
    </row>
    <row r="9" spans="1:4" s="1977" customFormat="1" ht="20.100000000000001" customHeight="1">
      <c r="A9" s="2008"/>
      <c r="B9" s="2006" t="str">
        <f>
HYPERLINK("#A148","福祉部")</f>
        <v>
福祉部</v>
      </c>
      <c r="C9" s="708" t="s">
        <v>
6622</v>
      </c>
      <c r="D9" s="2003" t="s">
        <v>
6622</v>
      </c>
    </row>
    <row r="10" spans="1:4" s="1977" customFormat="1" ht="20.100000000000001" customHeight="1">
      <c r="A10" s="2008"/>
      <c r="B10" s="2006" t="str">
        <f>
HYPERLINK("#A217","健康部")</f>
        <v>
健康部</v>
      </c>
      <c r="C10" s="708" t="s">
        <v>
6622</v>
      </c>
      <c r="D10" s="2003" t="s">
        <v>
6622</v>
      </c>
    </row>
    <row r="11" spans="1:4" s="1977" customFormat="1" ht="20.100000000000001" customHeight="1">
      <c r="A11" s="2008"/>
      <c r="B11" s="2006" t="str">
        <f>
HYPERLINK("#A243","子育て支援部")</f>
        <v>
子育て支援部</v>
      </c>
      <c r="C11" s="708" t="s">
        <v>
6622</v>
      </c>
      <c r="D11" s="2003" t="s">
        <v>
6622</v>
      </c>
    </row>
    <row r="12" spans="1:4" s="1977" customFormat="1" ht="20.100000000000001" customHeight="1">
      <c r="A12" s="2008"/>
      <c r="B12" s="2006" t="str">
        <f>
HYPERLINK("#A285","都市整備部")</f>
        <v>
都市整備部</v>
      </c>
      <c r="C12" s="708" t="s">
        <v>
6622</v>
      </c>
      <c r="D12" s="2003" t="s">
        <v>
6622</v>
      </c>
    </row>
    <row r="13" spans="1:4" s="1977" customFormat="1" ht="20.100000000000001" customHeight="1">
      <c r="A13" s="2008"/>
      <c r="B13" s="2006" t="str">
        <f>
HYPERLINK("#A335","会計管理室")</f>
        <v>
会計管理室</v>
      </c>
      <c r="C13" s="708" t="s">
        <v>
6622</v>
      </c>
      <c r="D13" s="2003" t="s">
        <v>
6622</v>
      </c>
    </row>
    <row r="14" spans="1:4" s="1977" customFormat="1" ht="20.100000000000001" customHeight="1">
      <c r="A14" s="2008"/>
      <c r="B14" s="2006" t="str">
        <f>
HYPERLINK("#A337","教育委員会事務局")</f>
        <v>
教育委員会事務局</v>
      </c>
      <c r="C14" s="708" t="s">
        <v>
6622</v>
      </c>
      <c r="D14" s="2003" t="s">
        <v>
6622</v>
      </c>
    </row>
    <row r="15" spans="1:4" s="1977" customFormat="1" ht="20.100000000000001" customHeight="1">
      <c r="A15" s="2008"/>
      <c r="B15" s="2006" t="str">
        <f>
HYPERLINK("#A389","監査事務局")</f>
        <v>
監査事務局</v>
      </c>
      <c r="C15" s="708" t="s">
        <v>
6622</v>
      </c>
      <c r="D15" s="2003" t="s">
        <v>
6622</v>
      </c>
    </row>
    <row r="16" spans="1:4" s="1977" customFormat="1" ht="20.100000000000001" customHeight="1">
      <c r="A16" s="2008"/>
      <c r="B16" s="2006" t="str">
        <f>
HYPERLINK("#A391","選挙管理委員会事務局")</f>
        <v>
選挙管理委員会事務局</v>
      </c>
      <c r="C16" s="708" t="s">
        <v>
6622</v>
      </c>
      <c r="D16" s="2003" t="s">
        <v>
6622</v>
      </c>
    </row>
    <row r="17" spans="1:4" s="1977" customFormat="1" ht="20.100000000000001" customHeight="1">
      <c r="A17" s="2008"/>
      <c r="B17" s="2006" t="str">
        <f>
HYPERLINK("#A394","区議会事務局")</f>
        <v>
区議会事務局</v>
      </c>
      <c r="C17" s="708" t="s">
        <v>
6622</v>
      </c>
      <c r="D17" s="2003" t="s">
        <v>
6622</v>
      </c>
    </row>
    <row r="18" spans="1:4" s="1977" customFormat="1" ht="20.100000000000001" customHeight="1">
      <c r="A18" s="2005" t="s">
        <v>
6557</v>
      </c>
      <c r="B18" s="1999"/>
      <c r="C18" s="2000"/>
      <c r="D18" s="1996"/>
    </row>
    <row r="19" spans="1:4" ht="20.100000000000001" customHeight="1">
      <c r="A19" s="2009"/>
      <c r="B19" s="1997" t="s">
        <v>
6390</v>
      </c>
      <c r="C19" s="1995">
        <v>
7</v>
      </c>
      <c r="D19" s="1988" t="str">
        <f>
IF(C19="","",HYPERLINK("#"&amp;C19&amp;"p!"&amp;"A1","リンク"))</f>
        <v>
リンク</v>
      </c>
    </row>
    <row r="20" spans="1:4" ht="20.100000000000001" customHeight="1">
      <c r="A20" s="2009"/>
      <c r="B20" s="1997" t="s">
        <v>
6338</v>
      </c>
      <c r="C20" s="1995">
        <v>
7</v>
      </c>
      <c r="D20" s="1988" t="str">
        <f>
IF(C20="","",HYPERLINK("#"&amp;C20&amp;"p!"&amp;"A1","リンク"))</f>
        <v>
リンク</v>
      </c>
    </row>
    <row r="21" spans="1:4" ht="20.100000000000001" customHeight="1">
      <c r="A21" s="2009"/>
      <c r="B21" s="1997" t="s">
        <v>
6339</v>
      </c>
      <c r="C21" s="1995">
        <v>
13</v>
      </c>
      <c r="D21" s="1988" t="str">
        <f>
IF(C21="","",HYPERLINK("#"&amp;C21&amp;"p!"&amp;"A1","リンク"))</f>
        <v>
リンク</v>
      </c>
    </row>
    <row r="22" spans="1:4" ht="20.100000000000001" customHeight="1">
      <c r="A22" s="2009"/>
      <c r="B22" s="1997" t="s">
        <v>
6340</v>
      </c>
      <c r="C22" s="1995">
        <v>
61</v>
      </c>
      <c r="D22" s="1988" t="str">
        <f t="shared" ref="D22:D25" si="0">
IF(C22="","",HYPERLINK("#"&amp;C22&amp;"p!"&amp;"A1","リンク"))</f>
        <v>
リンク</v>
      </c>
    </row>
    <row r="23" spans="1:4" ht="20.100000000000001" customHeight="1">
      <c r="A23" s="2009"/>
      <c r="B23" s="1997" t="s">
        <v>
6341</v>
      </c>
      <c r="C23" s="1995">
        <v>
61</v>
      </c>
      <c r="D23" s="1988" t="str">
        <f t="shared" si="0"/>
        <v>
リンク</v>
      </c>
    </row>
    <row r="24" spans="1:4" ht="20.100000000000001" customHeight="1">
      <c r="A24" s="2009"/>
      <c r="B24" s="1997" t="s">
        <v>
6342</v>
      </c>
      <c r="C24" s="1995">
        <v>
61</v>
      </c>
      <c r="D24" s="1988" t="str">
        <f t="shared" si="0"/>
        <v>
リンク</v>
      </c>
    </row>
    <row r="25" spans="1:4" ht="20.100000000000001" customHeight="1">
      <c r="A25" s="2009"/>
      <c r="B25" s="1997" t="s">
        <v>
6343</v>
      </c>
      <c r="C25" s="1995">
        <v>
61</v>
      </c>
      <c r="D25" s="1988" t="str">
        <f t="shared" si="0"/>
        <v>
リンク</v>
      </c>
    </row>
    <row r="26" spans="1:4" ht="20.100000000000001" customHeight="1">
      <c r="A26" s="2009"/>
      <c r="B26" s="1997" t="s">
        <v>
6344</v>
      </c>
      <c r="C26" s="1995">
        <v>
79</v>
      </c>
      <c r="D26" s="1988" t="str">
        <f>
IF(C26="","",HYPERLINK("#"&amp;C26&amp;"p!"&amp;"A1","リンク"))</f>
        <v>
リンク</v>
      </c>
    </row>
    <row r="27" spans="1:4" s="1977" customFormat="1" ht="20.100000000000001" customHeight="1">
      <c r="A27" s="2005" t="s">
        <v>
6558</v>
      </c>
      <c r="B27" s="1999"/>
      <c r="C27" s="2000"/>
      <c r="D27" s="1996"/>
    </row>
    <row r="28" spans="1:4" ht="20.100000000000001" customHeight="1">
      <c r="A28" s="2009"/>
      <c r="B28" s="1997" t="s">
        <v>
6351</v>
      </c>
      <c r="C28" s="1995">
        <v>
15</v>
      </c>
      <c r="D28" s="1988" t="str">
        <f>
IF(C28="","",HYPERLINK("#"&amp;C28&amp;"p!"&amp;"A1","リンク"))</f>
        <v>
リンク</v>
      </c>
    </row>
    <row r="29" spans="1:4" ht="20.100000000000001" customHeight="1">
      <c r="A29" s="2009"/>
      <c r="B29" s="1997" t="s">
        <v>
6345</v>
      </c>
      <c r="C29" s="1995">
        <v>
15</v>
      </c>
      <c r="D29" s="1988" t="str">
        <f>
IF(C29="","",HYPERLINK("#"&amp;C29&amp;"p!"&amp;"A1","リンク"))</f>
        <v>
リンク</v>
      </c>
    </row>
    <row r="30" spans="1:4" ht="20.100000000000001" customHeight="1">
      <c r="A30" s="2009"/>
      <c r="B30" s="1997" t="s">
        <v>
6346</v>
      </c>
      <c r="C30" s="1995">
        <v>
15</v>
      </c>
      <c r="D30" s="1988" t="str">
        <f>
IF(C30="","",HYPERLINK("#"&amp;C30&amp;"p!"&amp;"A1","リンク"))</f>
        <v>
リンク</v>
      </c>
    </row>
    <row r="31" spans="1:4" ht="20.100000000000001" customHeight="1">
      <c r="A31" s="2009"/>
      <c r="B31" s="1997" t="s">
        <v>
6353</v>
      </c>
      <c r="C31" s="1995">
        <v>
16</v>
      </c>
      <c r="D31" s="1988" t="str">
        <f>
IF(C31="","",HYPERLINK("#"&amp;C31&amp;"p!"&amp;"A1","リンク"))</f>
        <v>
リンク</v>
      </c>
    </row>
    <row r="32" spans="1:4" ht="20.100000000000001" customHeight="1">
      <c r="A32" s="2009"/>
      <c r="B32" s="1997" t="s">
        <v>
6347</v>
      </c>
      <c r="C32" s="1995">
        <v>
16</v>
      </c>
      <c r="D32" s="1988" t="str">
        <f>
IF(C32="","",HYPERLINK("#"&amp;C32&amp;"p!"&amp;"A1","リンク"))</f>
        <v>
リンク</v>
      </c>
    </row>
    <row r="33" spans="1:4" ht="20.100000000000001" customHeight="1">
      <c r="A33" s="2009"/>
      <c r="B33" s="1997" t="s">
        <v>
6348</v>
      </c>
      <c r="C33" s="1995"/>
      <c r="D33" s="1988"/>
    </row>
    <row r="34" spans="1:4" ht="20.100000000000001" customHeight="1">
      <c r="A34" s="2009"/>
      <c r="B34" s="1997" t="s">
        <v>
6352</v>
      </c>
      <c r="C34" s="1995">
        <v>
17</v>
      </c>
      <c r="D34" s="1988" t="str">
        <f>
IF(C34="","",HYPERLINK("#"&amp;C34&amp;"p!"&amp;"A1","リンク"))</f>
        <v>
リンク</v>
      </c>
    </row>
    <row r="35" spans="1:4" ht="20.100000000000001" customHeight="1">
      <c r="A35" s="2009"/>
      <c r="B35" s="1997" t="s">
        <v>
6349</v>
      </c>
      <c r="C35" s="1995">
        <v>
17</v>
      </c>
      <c r="D35" s="1988" t="str">
        <f>
IF(C35="","",HYPERLINK("#"&amp;C35&amp;"p!"&amp;"A1","リンク"))</f>
        <v>
リンク</v>
      </c>
    </row>
    <row r="36" spans="1:4" ht="20.100000000000001" customHeight="1">
      <c r="A36" s="2009"/>
      <c r="B36" s="1997" t="s">
        <v>
6350</v>
      </c>
      <c r="C36" s="1995">
        <v>
18</v>
      </c>
      <c r="D36" s="1988" t="str">
        <f>
IF(C36="","",HYPERLINK("#"&amp;C36&amp;"p!"&amp;"A1","リンク"))</f>
        <v>
リンク</v>
      </c>
    </row>
    <row r="37" spans="1:4" s="1977" customFormat="1" ht="20.100000000000001" customHeight="1">
      <c r="A37" s="2005" t="s">
        <v>
6559</v>
      </c>
      <c r="B37" s="1999"/>
      <c r="C37" s="2000"/>
      <c r="D37" s="1996"/>
    </row>
    <row r="38" spans="1:4" ht="20.100000000000001" customHeight="1">
      <c r="A38" s="2009"/>
      <c r="B38" s="1997" t="s">
        <v>
6354</v>
      </c>
      <c r="C38" s="1995"/>
      <c r="D38" s="1988" t="str">
        <f t="shared" ref="D38:D93" si="1">
IF(C38="","",HYPERLINK("#"&amp;C38&amp;"p!"&amp;"A1","リンク"))</f>
        <v/>
      </c>
    </row>
    <row r="39" spans="1:4" s="1977" customFormat="1" ht="20.100000000000001" customHeight="1">
      <c r="A39" s="2005" t="s">
        <v>
6560</v>
      </c>
      <c r="B39" s="1999"/>
      <c r="C39" s="2000"/>
      <c r="D39" s="1996"/>
    </row>
    <row r="40" spans="1:4" ht="20.100000000000001" customHeight="1">
      <c r="A40" s="2009"/>
      <c r="B40" s="1997" t="s">
        <v>
6355</v>
      </c>
      <c r="C40" s="1995">
        <v>
10</v>
      </c>
      <c r="D40" s="1988" t="str">
        <f>
IF(C40="","",HYPERLINK("#"&amp;C40&amp;"p!"&amp;"A1","リンク"))</f>
        <v>
リンク</v>
      </c>
    </row>
    <row r="41" spans="1:4" ht="20.100000000000001" customHeight="1">
      <c r="A41" s="2009"/>
      <c r="B41" s="1997" t="s">
        <v>
6356</v>
      </c>
      <c r="C41" s="1995">
        <v>
78</v>
      </c>
      <c r="D41" s="1988" t="str">
        <f t="shared" ref="D41" si="2">
IF(C41="","",HYPERLINK("#"&amp;C41&amp;"p!"&amp;"A1","リンク"))</f>
        <v>
リンク</v>
      </c>
    </row>
    <row r="42" spans="1:4" s="1977" customFormat="1" ht="20.100000000000001" customHeight="1">
      <c r="A42" s="2005" t="s">
        <v>
6561</v>
      </c>
      <c r="B42" s="1999"/>
      <c r="C42" s="2000"/>
      <c r="D42" s="1996"/>
    </row>
    <row r="43" spans="1:4" ht="20.100000000000001" customHeight="1">
      <c r="A43" s="2009"/>
      <c r="B43" s="1997" t="s">
        <v>
6354</v>
      </c>
      <c r="C43" s="1995"/>
      <c r="D43" s="1988" t="str">
        <f t="shared" si="1"/>
        <v/>
      </c>
    </row>
    <row r="44" spans="1:4" s="1977" customFormat="1" ht="20.100000000000001" customHeight="1">
      <c r="A44" s="2005" t="s">
        <v>
6562</v>
      </c>
      <c r="B44" s="1999"/>
      <c r="C44" s="2000"/>
      <c r="D44" s="1996"/>
    </row>
    <row r="45" spans="1:4" ht="20.100000000000001" customHeight="1">
      <c r="A45" s="2009"/>
      <c r="B45" s="1997" t="s">
        <v>
6354</v>
      </c>
      <c r="C45" s="1995"/>
      <c r="D45" s="1988" t="str">
        <f t="shared" si="1"/>
        <v/>
      </c>
    </row>
    <row r="46" spans="1:4" s="1977" customFormat="1" ht="20.100000000000001" customHeight="1">
      <c r="A46" s="2005" t="s">
        <v>
6563</v>
      </c>
      <c r="B46" s="1999"/>
      <c r="C46" s="2000"/>
      <c r="D46" s="1996"/>
    </row>
    <row r="47" spans="1:4" ht="20.100000000000001" customHeight="1">
      <c r="A47" s="2005"/>
      <c r="B47" s="1997" t="s">
        <v>
6357</v>
      </c>
      <c r="C47" s="1995">
        <v>
76</v>
      </c>
      <c r="D47" s="1988" t="str">
        <f t="shared" ref="D47" si="3">
IF(C47="","",HYPERLINK("#"&amp;C47&amp;"p!"&amp;"A1","リンク"))</f>
        <v>
リンク</v>
      </c>
    </row>
    <row r="48" spans="1:4" ht="20.100000000000001" customHeight="1">
      <c r="A48" s="2009"/>
      <c r="B48" s="1997" t="s">
        <v>
6358</v>
      </c>
      <c r="C48" s="1995">
        <v>
77</v>
      </c>
      <c r="D48" s="1988" t="str">
        <f>
IF(C48="","",HYPERLINK("#"&amp;C48&amp;"p!"&amp;"A1","リンク"))</f>
        <v>
リンク</v>
      </c>
    </row>
    <row r="49" spans="1:4" s="1977" customFormat="1" ht="20.100000000000001" customHeight="1">
      <c r="A49" s="2005" t="s">
        <v>
6564</v>
      </c>
      <c r="B49" s="1999"/>
      <c r="C49" s="2000"/>
      <c r="D49" s="1996"/>
    </row>
    <row r="50" spans="1:4" ht="20.100000000000001" customHeight="1">
      <c r="A50" s="2009"/>
      <c r="B50" s="1997" t="s">
        <v>
6355</v>
      </c>
      <c r="C50" s="1995">
        <v>
10</v>
      </c>
      <c r="D50" s="1988" t="str">
        <f>
IF(C50="","",HYPERLINK("#"&amp;C50&amp;"p!"&amp;"A1","リンク"))</f>
        <v>
リンク</v>
      </c>
    </row>
    <row r="51" spans="1:4" ht="20.100000000000001" customHeight="1">
      <c r="A51" s="2005"/>
      <c r="B51" s="1997" t="s">
        <v>
6357</v>
      </c>
      <c r="C51" s="1995">
        <v>
76</v>
      </c>
      <c r="D51" s="1988" t="str">
        <f t="shared" ref="D51" si="4">
IF(C51="","",HYPERLINK("#"&amp;C51&amp;"p!"&amp;"A1","リンク"))</f>
        <v>
リンク</v>
      </c>
    </row>
    <row r="52" spans="1:4" ht="20.100000000000001" customHeight="1">
      <c r="A52" s="2009"/>
      <c r="B52" s="1997" t="s">
        <v>
6389</v>
      </c>
      <c r="C52" s="1995">
        <v>
76</v>
      </c>
      <c r="D52" s="1988" t="str">
        <f t="shared" ref="D52:D53" si="5">
IF(C52="","",HYPERLINK("#"&amp;C52&amp;"p!"&amp;"A1","リンク"))</f>
        <v>
リンク</v>
      </c>
    </row>
    <row r="53" spans="1:4" ht="20.100000000000001" customHeight="1">
      <c r="A53" s="2009"/>
      <c r="B53" s="1997" t="s">
        <v>
6359</v>
      </c>
      <c r="C53" s="1995">
        <v>
76</v>
      </c>
      <c r="D53" s="1988" t="str">
        <f t="shared" si="5"/>
        <v>
リンク</v>
      </c>
    </row>
    <row r="54" spans="1:4" ht="20.100000000000001" customHeight="1">
      <c r="A54" s="2009"/>
      <c r="B54" s="1997" t="s">
        <v>
6358</v>
      </c>
      <c r="C54" s="1995">
        <v>
77</v>
      </c>
      <c r="D54" s="1988" t="str">
        <f>
IF(C54="","",HYPERLINK("#"&amp;C54&amp;"p!"&amp;"A1","リンク"))</f>
        <v>
リンク</v>
      </c>
    </row>
    <row r="55" spans="1:4" s="1977" customFormat="1" ht="20.100000000000001" customHeight="1">
      <c r="A55" s="2005" t="s">
        <v>
6565</v>
      </c>
      <c r="B55" s="1999"/>
      <c r="C55" s="2000"/>
      <c r="D55" s="1996"/>
    </row>
    <row r="56" spans="1:4" ht="20.100000000000001" customHeight="1">
      <c r="A56" s="2009"/>
      <c r="B56" s="1997" t="s">
        <v>
6360</v>
      </c>
      <c r="C56" s="1995">
        <v>
11</v>
      </c>
      <c r="D56" s="1988" t="str">
        <f t="shared" si="1"/>
        <v>
リンク</v>
      </c>
    </row>
    <row r="57" spans="1:4" ht="20.100000000000001" customHeight="1">
      <c r="A57" s="2009"/>
      <c r="B57" s="1997" t="s">
        <v>
6361</v>
      </c>
      <c r="C57" s="1995">
        <v>
11</v>
      </c>
      <c r="D57" s="1988" t="str">
        <f t="shared" si="1"/>
        <v>
リンク</v>
      </c>
    </row>
    <row r="58" spans="1:4" ht="20.100000000000001" customHeight="1">
      <c r="A58" s="2009"/>
      <c r="B58" s="1997" t="s">
        <v>
6362</v>
      </c>
      <c r="C58" s="1995">
        <v>
11</v>
      </c>
      <c r="D58" s="1988" t="str">
        <f t="shared" si="1"/>
        <v>
リンク</v>
      </c>
    </row>
    <row r="59" spans="1:4" ht="20.100000000000001" customHeight="1">
      <c r="A59" s="2009"/>
      <c r="B59" s="1997" t="s">
        <v>
6363</v>
      </c>
      <c r="C59" s="1995">
        <v>
11</v>
      </c>
      <c r="D59" s="1988" t="str">
        <f t="shared" si="1"/>
        <v>
リンク</v>
      </c>
    </row>
    <row r="60" spans="1:4" ht="20.100000000000001" customHeight="1">
      <c r="A60" s="2009"/>
      <c r="B60" s="1997" t="s">
        <v>
6391</v>
      </c>
      <c r="C60" s="1995">
        <v>
12</v>
      </c>
      <c r="D60" s="1988" t="str">
        <f>
IF(C60="","",HYPERLINK("#"&amp;C60&amp;"p!"&amp;"A1","リンク"))</f>
        <v>
リンク</v>
      </c>
    </row>
    <row r="61" spans="1:4" s="1977" customFormat="1" ht="20.100000000000001" customHeight="1">
      <c r="A61" s="2005" t="s">
        <v>
6566</v>
      </c>
      <c r="B61" s="1999"/>
      <c r="C61" s="2000"/>
      <c r="D61" s="1996"/>
    </row>
    <row r="62" spans="1:4" ht="20.100000000000001" customHeight="1">
      <c r="A62" s="2009"/>
      <c r="B62" s="1997" t="s">
        <v>
6356</v>
      </c>
      <c r="C62" s="1995">
        <v>
78</v>
      </c>
      <c r="D62" s="1988" t="str">
        <f t="shared" ref="D62" si="6">
IF(C62="","",HYPERLINK("#"&amp;C62&amp;"p!"&amp;"A1","リンク"))</f>
        <v>
リンク</v>
      </c>
    </row>
    <row r="63" spans="1:4" s="1977" customFormat="1" ht="20.100000000000001" customHeight="1">
      <c r="A63" s="2005" t="s">
        <v>
6567</v>
      </c>
      <c r="B63" s="1999"/>
      <c r="C63" s="2000"/>
      <c r="D63" s="1996"/>
    </row>
    <row r="64" spans="1:4" ht="20.100000000000001" customHeight="1">
      <c r="A64" s="2009"/>
      <c r="B64" s="1997" t="s">
        <v>
6355</v>
      </c>
      <c r="C64" s="1995">
        <v>
10</v>
      </c>
      <c r="D64" s="1988" t="str">
        <f>
IF(C64="","",HYPERLINK("#"&amp;C64&amp;"p!"&amp;"A1","リンク"))</f>
        <v>
リンク</v>
      </c>
    </row>
    <row r="65" spans="1:4" ht="20.100000000000001" customHeight="1">
      <c r="A65" s="2009"/>
      <c r="B65" s="1997" t="s">
        <v>
6350</v>
      </c>
      <c r="C65" s="1995">
        <v>
18</v>
      </c>
      <c r="D65" s="1988" t="str">
        <f>
IF(C65="","",HYPERLINK("#"&amp;C65&amp;"p!"&amp;"A1","リンク"))</f>
        <v>
リンク</v>
      </c>
    </row>
    <row r="66" spans="1:4" ht="20.100000000000001" customHeight="1">
      <c r="A66" s="2009"/>
      <c r="B66" s="1997" t="s">
        <v>
6364</v>
      </c>
      <c r="C66" s="1995">
        <v>
78</v>
      </c>
      <c r="D66" s="1988" t="str">
        <f t="shared" ref="D66" si="7">
IF(C66="","",HYPERLINK("#"&amp;C66&amp;"p!"&amp;"A1","リンク"))</f>
        <v>
リンク</v>
      </c>
    </row>
    <row r="67" spans="1:4" s="1977" customFormat="1" ht="20.100000000000001" customHeight="1">
      <c r="A67" s="2005" t="s">
        <v>
6568</v>
      </c>
      <c r="B67" s="1999"/>
      <c r="C67" s="2000"/>
      <c r="D67" s="1996"/>
    </row>
    <row r="68" spans="1:4" ht="20.100000000000001" customHeight="1">
      <c r="A68" s="2009"/>
      <c r="B68" s="1997" t="s">
        <v>
6354</v>
      </c>
      <c r="C68" s="1995"/>
      <c r="D68" s="1988" t="str">
        <f t="shared" si="1"/>
        <v/>
      </c>
    </row>
    <row r="69" spans="1:4" s="1977" customFormat="1" ht="20.100000000000001" customHeight="1">
      <c r="A69" s="2005" t="s">
        <v>
6569</v>
      </c>
      <c r="B69" s="1999"/>
      <c r="C69" s="2000"/>
      <c r="D69" s="1996"/>
    </row>
    <row r="70" spans="1:4" ht="18.75" customHeight="1">
      <c r="A70" s="2009"/>
      <c r="B70" s="1997" t="s">
        <v>
6365</v>
      </c>
      <c r="C70" s="1995">
        <v>
18</v>
      </c>
      <c r="D70" s="1988" t="str">
        <f>
IF(C70="","",HYPERLINK("#"&amp;C70&amp;"p!"&amp;"A1","リンク"))</f>
        <v>
リンク</v>
      </c>
    </row>
    <row r="71" spans="1:4" s="1977" customFormat="1" ht="20.100000000000001" customHeight="1">
      <c r="A71" s="2005" t="s">
        <v>
6570</v>
      </c>
      <c r="B71" s="1999"/>
      <c r="C71" s="2000"/>
      <c r="D71" s="1996"/>
    </row>
    <row r="72" spans="1:4" ht="20.100000000000001" customHeight="1">
      <c r="A72" s="2009"/>
      <c r="B72" s="1997" t="s">
        <v>
6354</v>
      </c>
      <c r="C72" s="1995"/>
      <c r="D72" s="1988" t="str">
        <f t="shared" si="1"/>
        <v/>
      </c>
    </row>
    <row r="73" spans="1:4" s="1977" customFormat="1" ht="20.100000000000001" customHeight="1">
      <c r="A73" s="2005" t="s">
        <v>
6571</v>
      </c>
      <c r="B73" s="1999"/>
      <c r="C73" s="2000"/>
      <c r="D73" s="1996"/>
    </row>
    <row r="74" spans="1:4" ht="20.100000000000001" customHeight="1">
      <c r="A74" s="2009"/>
      <c r="B74" s="1997" t="s">
        <v>
6354</v>
      </c>
      <c r="C74" s="1995"/>
      <c r="D74" s="1988" t="str">
        <f t="shared" si="1"/>
        <v/>
      </c>
    </row>
    <row r="75" spans="1:4" s="1977" customFormat="1" ht="20.100000000000001" customHeight="1">
      <c r="A75" s="2005" t="s">
        <v>
6572</v>
      </c>
      <c r="B75" s="1999"/>
      <c r="C75" s="2000"/>
      <c r="D75" s="1996"/>
    </row>
    <row r="76" spans="1:4" ht="20.100000000000001" customHeight="1">
      <c r="A76" s="2009"/>
      <c r="B76" s="1997" t="s">
        <v>
6354</v>
      </c>
      <c r="C76" s="1995"/>
      <c r="D76" s="1988" t="str">
        <f t="shared" si="1"/>
        <v/>
      </c>
    </row>
    <row r="77" spans="1:4" s="1977" customFormat="1" ht="20.100000000000001" customHeight="1">
      <c r="A77" s="2005" t="s">
        <v>
6573</v>
      </c>
      <c r="B77" s="1999"/>
      <c r="C77" s="2000"/>
      <c r="D77" s="1996"/>
    </row>
    <row r="78" spans="1:4" ht="20.100000000000001" customHeight="1">
      <c r="A78" s="2009"/>
      <c r="B78" s="1997" t="s">
        <v>
6366</v>
      </c>
      <c r="C78" s="1995">
        <v>
24</v>
      </c>
      <c r="D78" s="1988" t="str">
        <f t="shared" si="1"/>
        <v>
リンク</v>
      </c>
    </row>
    <row r="79" spans="1:4" ht="20.100000000000001" customHeight="1">
      <c r="A79" s="2009"/>
      <c r="B79" s="1997" t="s">
        <v>
6367</v>
      </c>
      <c r="C79" s="1995">
        <v>
30</v>
      </c>
      <c r="D79" s="1988" t="str">
        <f t="shared" si="1"/>
        <v>
リンク</v>
      </c>
    </row>
    <row r="80" spans="1:4" ht="20.100000000000001" customHeight="1">
      <c r="A80" s="2009"/>
      <c r="B80" s="1997" t="s">
        <v>
6368</v>
      </c>
      <c r="C80" s="1995">
        <v>
32</v>
      </c>
      <c r="D80" s="1988" t="str">
        <f t="shared" si="1"/>
        <v>
リンク</v>
      </c>
    </row>
    <row r="81" spans="1:4" ht="20.100000000000001" customHeight="1">
      <c r="A81" s="2009"/>
      <c r="B81" s="1997" t="s">
        <v>
6369</v>
      </c>
      <c r="C81" s="1995">
        <v>
74</v>
      </c>
      <c r="D81" s="1988" t="str">
        <f t="shared" ref="D81:D82" si="8">
IF(C81="","",HYPERLINK("#"&amp;C81&amp;"p!"&amp;"A1","リンク"))</f>
        <v>
リンク</v>
      </c>
    </row>
    <row r="82" spans="1:4" ht="20.100000000000001" customHeight="1">
      <c r="A82" s="2009"/>
      <c r="B82" s="1997" t="s">
        <v>
6370</v>
      </c>
      <c r="C82" s="1995">
        <v>
74</v>
      </c>
      <c r="D82" s="1988" t="str">
        <f t="shared" si="8"/>
        <v>
リンク</v>
      </c>
    </row>
    <row r="83" spans="1:4" ht="20.100000000000001" customHeight="1">
      <c r="A83" s="2009"/>
      <c r="B83" s="1997" t="s">
        <v>
6372</v>
      </c>
      <c r="C83" s="1995">
        <v>
75</v>
      </c>
      <c r="D83" s="1988" t="str">
        <f>
IF(C83="","",HYPERLINK("#"&amp;C83&amp;"p!"&amp;"A1","リンク"))</f>
        <v>
リンク</v>
      </c>
    </row>
    <row r="84" spans="1:4" ht="20.100000000000001" customHeight="1">
      <c r="A84" s="2009"/>
      <c r="B84" s="1997" t="s">
        <v>
6371</v>
      </c>
      <c r="C84" s="1995">
        <v>
75</v>
      </c>
      <c r="D84" s="1988" t="str">
        <f>
IF(C84="","",HYPERLINK("#"&amp;C84&amp;"p!"&amp;"A1","リンク"))</f>
        <v>
リンク</v>
      </c>
    </row>
    <row r="85" spans="1:4" ht="20.100000000000001" customHeight="1">
      <c r="A85" s="2009"/>
      <c r="B85" s="1997" t="s">
        <v>
6373</v>
      </c>
      <c r="C85" s="1995">
        <v>
76</v>
      </c>
      <c r="D85" s="1988" t="str">
        <f>
IF(C85="","",HYPERLINK("#"&amp;C85&amp;"p!"&amp;"A1","リンク"))</f>
        <v>
リンク</v>
      </c>
    </row>
    <row r="86" spans="1:4" ht="20.100000000000001" customHeight="1">
      <c r="A86" s="2005"/>
      <c r="B86" s="1997" t="s">
        <v>
6357</v>
      </c>
      <c r="C86" s="1995">
        <v>
76</v>
      </c>
      <c r="D86" s="1988" t="str">
        <f>
IF(C86="","",HYPERLINK("#"&amp;C86&amp;"p!"&amp;"A1","リンク"))</f>
        <v>
リンク</v>
      </c>
    </row>
    <row r="87" spans="1:4" s="1977" customFormat="1" ht="20.100000000000001" customHeight="1">
      <c r="A87" s="2005" t="s">
        <v>
6574</v>
      </c>
      <c r="B87" s="1999"/>
      <c r="C87" s="2000"/>
      <c r="D87" s="1996"/>
    </row>
    <row r="88" spans="1:4" ht="20.100000000000001" customHeight="1">
      <c r="A88" s="2009"/>
      <c r="B88" s="1997" t="s">
        <v>
6630</v>
      </c>
      <c r="C88" s="1995">
        <v>
4</v>
      </c>
      <c r="D88" s="1988" t="str">
        <f t="shared" ref="D88" si="9">
IF(C88="","",HYPERLINK("#"&amp;C88&amp;"p!"&amp;"A1","リンク"))</f>
        <v>
リンク</v>
      </c>
    </row>
    <row r="89" spans="1:4" ht="20.100000000000001" customHeight="1">
      <c r="A89" s="2009"/>
      <c r="B89" s="1997" t="s">
        <v>
6374</v>
      </c>
      <c r="C89" s="1995">
        <v>
4</v>
      </c>
      <c r="D89" s="1988" t="str">
        <f t="shared" si="1"/>
        <v>
リンク</v>
      </c>
    </row>
    <row r="90" spans="1:4" ht="20.100000000000001" customHeight="1">
      <c r="A90" s="2009"/>
      <c r="B90" s="1997" t="s">
        <v>
6375</v>
      </c>
      <c r="C90" s="1995">
        <v>
4</v>
      </c>
      <c r="D90" s="1988" t="str">
        <f t="shared" si="1"/>
        <v>
リンク</v>
      </c>
    </row>
    <row r="91" spans="1:4" ht="20.100000000000001" customHeight="1">
      <c r="A91" s="2009"/>
      <c r="B91" s="1997" t="s">
        <v>
6379</v>
      </c>
      <c r="C91" s="1995">
        <v>
5</v>
      </c>
      <c r="D91" s="1988" t="str">
        <f t="shared" si="1"/>
        <v>
リンク</v>
      </c>
    </row>
    <row r="92" spans="1:4" ht="20.100000000000001" customHeight="1">
      <c r="A92" s="2009"/>
      <c r="B92" s="1997" t="s">
        <v>
6376</v>
      </c>
      <c r="C92" s="1995">
        <v>
5</v>
      </c>
      <c r="D92" s="1988" t="str">
        <f t="shared" si="1"/>
        <v>
リンク</v>
      </c>
    </row>
    <row r="93" spans="1:4" ht="20.100000000000001" customHeight="1">
      <c r="A93" s="2009"/>
      <c r="B93" s="1997" t="s">
        <v>
6378</v>
      </c>
      <c r="C93" s="1995">
        <v>
6</v>
      </c>
      <c r="D93" s="1988" t="str">
        <f t="shared" si="1"/>
        <v>
リンク</v>
      </c>
    </row>
    <row r="94" spans="1:4" ht="20.100000000000001" customHeight="1">
      <c r="A94" s="2009"/>
      <c r="B94" s="1997" t="s">
        <v>
6377</v>
      </c>
      <c r="C94" s="1995">
        <v>
8</v>
      </c>
      <c r="D94" s="1988" t="str">
        <f>
IF(C94="","",HYPERLINK("#"&amp;C94&amp;"p!"&amp;"A1","リンク"))</f>
        <v>
リンク</v>
      </c>
    </row>
    <row r="95" spans="1:4" ht="20.100000000000001" customHeight="1">
      <c r="A95" s="2009"/>
      <c r="B95" s="1997" t="s">
        <v>
6356</v>
      </c>
      <c r="C95" s="1995">
        <v>
78</v>
      </c>
      <c r="D95" s="1988" t="str">
        <f t="shared" ref="D95" si="10">
IF(C95="","",HYPERLINK("#"&amp;C95&amp;"p!"&amp;"A1","リンク"))</f>
        <v>
リンク</v>
      </c>
    </row>
    <row r="96" spans="1:4" s="1977" customFormat="1" ht="20.100000000000001" customHeight="1">
      <c r="A96" s="2005" t="s">
        <v>
6575</v>
      </c>
      <c r="B96" s="1999"/>
      <c r="C96" s="2000"/>
      <c r="D96" s="1996"/>
    </row>
    <row r="97" spans="1:4" ht="20.100000000000001" customHeight="1">
      <c r="A97" s="2009"/>
      <c r="B97" s="1997" t="s">
        <v>
6355</v>
      </c>
      <c r="C97" s="1995">
        <v>
10</v>
      </c>
      <c r="D97" s="1988" t="str">
        <f>
IF(C97="","",HYPERLINK("#"&amp;C97&amp;"p!"&amp;"A1","リンク"))</f>
        <v>
リンク</v>
      </c>
    </row>
    <row r="98" spans="1:4" ht="20.100000000000001" customHeight="1">
      <c r="A98" s="2009"/>
      <c r="B98" s="1997" t="s">
        <v>
6380</v>
      </c>
      <c r="C98" s="1995">
        <v>
48</v>
      </c>
      <c r="D98" s="1988" t="str">
        <f t="shared" ref="D98:D104" si="11">
IF(C98="","",HYPERLINK("#"&amp;C98&amp;"p!"&amp;"A1","リンク"))</f>
        <v>
リンク</v>
      </c>
    </row>
    <row r="99" spans="1:4" s="1977" customFormat="1" ht="20.100000000000001" customHeight="1">
      <c r="A99" s="2005" t="s">
        <v>
6576</v>
      </c>
      <c r="B99" s="1999"/>
      <c r="C99" s="2000"/>
      <c r="D99" s="1996"/>
    </row>
    <row r="100" spans="1:4" ht="20.100000000000001" customHeight="1">
      <c r="A100" s="2009"/>
      <c r="B100" s="1997" t="s">
        <v>
6381</v>
      </c>
      <c r="C100" s="1995">
        <v>
48</v>
      </c>
      <c r="D100" s="1988" t="str">
        <f t="shared" si="11"/>
        <v>
リンク</v>
      </c>
    </row>
    <row r="101" spans="1:4" ht="20.100000000000001" customHeight="1">
      <c r="A101" s="2009"/>
      <c r="B101" s="1997" t="s">
        <v>
6382</v>
      </c>
      <c r="C101" s="1995">
        <v>
48</v>
      </c>
      <c r="D101" s="1988" t="str">
        <f t="shared" si="11"/>
        <v>
リンク</v>
      </c>
    </row>
    <row r="102" spans="1:4" ht="20.100000000000001" customHeight="1">
      <c r="A102" s="2009"/>
      <c r="B102" s="1997" t="s">
        <v>
6383</v>
      </c>
      <c r="C102" s="1995">
        <v>
48</v>
      </c>
      <c r="D102" s="1988" t="str">
        <f t="shared" si="11"/>
        <v>
リンク</v>
      </c>
    </row>
    <row r="103" spans="1:4" ht="20.100000000000001" customHeight="1">
      <c r="A103" s="2009"/>
      <c r="B103" s="1997" t="s">
        <v>
6384</v>
      </c>
      <c r="C103" s="1995">
        <v>
48</v>
      </c>
      <c r="D103" s="1988" t="str">
        <f t="shared" si="11"/>
        <v>
リンク</v>
      </c>
    </row>
    <row r="104" spans="1:4" ht="20.100000000000001" customHeight="1">
      <c r="A104" s="2009"/>
      <c r="B104" s="1997" t="s">
        <v>
6624</v>
      </c>
      <c r="C104" s="1995">
        <v>
48</v>
      </c>
      <c r="D104" s="1988" t="str">
        <f t="shared" si="11"/>
        <v>
リンク</v>
      </c>
    </row>
    <row r="105" spans="1:4" s="1977" customFormat="1" ht="20.100000000000001" customHeight="1">
      <c r="A105" s="2005" t="s">
        <v>
6577</v>
      </c>
      <c r="B105" s="1999"/>
      <c r="C105" s="2000"/>
      <c r="D105" s="1996"/>
    </row>
    <row r="106" spans="1:4" ht="20.100000000000001" customHeight="1">
      <c r="A106" s="2009"/>
      <c r="B106" s="1997" t="s">
        <v>
6355</v>
      </c>
      <c r="C106" s="1995">
        <v>
10</v>
      </c>
      <c r="D106" s="1988" t="str">
        <f>
IF(C106="","",HYPERLINK("#"&amp;C106&amp;"p!"&amp;"A1","リンク"))</f>
        <v>
リンク</v>
      </c>
    </row>
    <row r="107" spans="1:4" s="1977" customFormat="1" ht="20.100000000000001" customHeight="1">
      <c r="A107" s="2005" t="s">
        <v>
6578</v>
      </c>
      <c r="B107" s="1999"/>
      <c r="C107" s="2000"/>
      <c r="D107" s="1996"/>
    </row>
    <row r="108" spans="1:4" ht="20.100000000000001" customHeight="1">
      <c r="A108" s="2009"/>
      <c r="B108" s="1997" t="s">
        <v>
6386</v>
      </c>
      <c r="C108" s="1995">
        <v>
73</v>
      </c>
      <c r="D108" s="1988" t="str">
        <f>
IF(C108="","",HYPERLINK("#"&amp;C108&amp;"p!"&amp;"A1","リンク"))</f>
        <v>
リンク</v>
      </c>
    </row>
    <row r="109" spans="1:4" ht="20.100000000000001" customHeight="1">
      <c r="A109" s="2009"/>
      <c r="B109" s="1997" t="s">
        <v>
6388</v>
      </c>
      <c r="C109" s="1995">
        <v>
73</v>
      </c>
      <c r="D109" s="1988" t="str">
        <f>
IF(C109="","",HYPERLINK("#"&amp;C109&amp;"p!"&amp;"A1","リンク"))</f>
        <v>
リンク</v>
      </c>
    </row>
    <row r="110" spans="1:4" ht="20.100000000000001" customHeight="1">
      <c r="A110" s="2009"/>
      <c r="B110" s="1997" t="s">
        <v>
6358</v>
      </c>
      <c r="C110" s="1995">
        <v>
77</v>
      </c>
      <c r="D110" s="1988" t="str">
        <f>
IF(C110="","",HYPERLINK("#"&amp;C110&amp;"p!"&amp;"A1","リンク"))</f>
        <v>
リンク</v>
      </c>
    </row>
    <row r="111" spans="1:4" s="1977" customFormat="1" ht="20.100000000000001" customHeight="1">
      <c r="A111" s="2005" t="s">
        <v>
6580</v>
      </c>
      <c r="B111" s="1999"/>
      <c r="C111" s="2000"/>
      <c r="D111" s="1996"/>
    </row>
    <row r="112" spans="1:4" ht="20.100000000000001" customHeight="1">
      <c r="A112" s="2009"/>
      <c r="B112" s="1997" t="s">
        <v>
6392</v>
      </c>
      <c r="C112" s="1995">
        <v>
9</v>
      </c>
      <c r="D112" s="1988" t="str">
        <f t="shared" ref="D112" si="12">
IF(C112="","",HYPERLINK("#"&amp;C112&amp;"p!"&amp;"A1","リンク"))</f>
        <v>
リンク</v>
      </c>
    </row>
    <row r="113" spans="1:4" ht="20.100000000000001" customHeight="1">
      <c r="A113" s="2009"/>
      <c r="B113" s="1997" t="s">
        <v>
6355</v>
      </c>
      <c r="C113" s="1995">
        <v>
10</v>
      </c>
      <c r="D113" s="1988" t="str">
        <f>
IF(C113="","",HYPERLINK("#"&amp;C113&amp;"p!"&amp;"A1","リンク"))</f>
        <v>
リンク</v>
      </c>
    </row>
    <row r="114" spans="1:4" ht="20.100000000000001" customHeight="1">
      <c r="A114" s="2009"/>
      <c r="B114" s="1997" t="s">
        <v>
6393</v>
      </c>
      <c r="C114" s="1995">
        <v>
46</v>
      </c>
      <c r="D114" s="1988" t="str">
        <f t="shared" ref="D114:D115" si="13">
IF(C114="","",HYPERLINK("#"&amp;C114&amp;"p!"&amp;"A1","リンク"))</f>
        <v>
リンク</v>
      </c>
    </row>
    <row r="115" spans="1:4" ht="20.100000000000001" customHeight="1">
      <c r="A115" s="2009"/>
      <c r="B115" s="1997" t="s">
        <v>
6394</v>
      </c>
      <c r="C115" s="1995">
        <v>
46</v>
      </c>
      <c r="D115" s="1988" t="str">
        <f t="shared" si="13"/>
        <v>
リンク</v>
      </c>
    </row>
    <row r="116" spans="1:4" ht="20.100000000000001" customHeight="1">
      <c r="A116" s="2009"/>
      <c r="B116" s="1997" t="s">
        <v>
6396</v>
      </c>
      <c r="C116" s="1995">
        <v>
62</v>
      </c>
      <c r="D116" s="1988" t="str">
        <f t="shared" ref="D116:D122" si="14">
IF(C116="","",HYPERLINK("#"&amp;C116&amp;"p!"&amp;"A1","リンク"))</f>
        <v>
リンク</v>
      </c>
    </row>
    <row r="117" spans="1:4" ht="20.100000000000001" customHeight="1">
      <c r="A117" s="2009"/>
      <c r="B117" s="1997" t="s">
        <v>
6395</v>
      </c>
      <c r="C117" s="1995">
        <v>
62</v>
      </c>
      <c r="D117" s="1988" t="str">
        <f t="shared" si="14"/>
        <v>
リンク</v>
      </c>
    </row>
    <row r="118" spans="1:4" ht="20.100000000000001" customHeight="1">
      <c r="A118" s="2009"/>
      <c r="B118" s="1997" t="s">
        <v>
6397</v>
      </c>
      <c r="C118" s="1995">
        <v>
63</v>
      </c>
      <c r="D118" s="1988" t="str">
        <f t="shared" si="14"/>
        <v>
リンク</v>
      </c>
    </row>
    <row r="119" spans="1:4" ht="20.100000000000001" customHeight="1">
      <c r="A119" s="2009"/>
      <c r="B119" s="1997" t="s">
        <v>
6398</v>
      </c>
      <c r="C119" s="1995">
        <v>
63</v>
      </c>
      <c r="D119" s="1988" t="str">
        <f t="shared" si="14"/>
        <v>
リンク</v>
      </c>
    </row>
    <row r="120" spans="1:4" ht="20.100000000000001" customHeight="1">
      <c r="A120" s="2009"/>
      <c r="B120" s="1998" t="s">
        <v>
6399</v>
      </c>
      <c r="C120" s="1995">
        <v>
63</v>
      </c>
      <c r="D120" s="1988" t="str">
        <f t="shared" si="14"/>
        <v>
リンク</v>
      </c>
    </row>
    <row r="121" spans="1:4" ht="20.100000000000001" customHeight="1">
      <c r="A121" s="2009"/>
      <c r="B121" s="1997" t="s">
        <v>
6400</v>
      </c>
      <c r="C121" s="1995">
        <v>
63</v>
      </c>
      <c r="D121" s="1988" t="str">
        <f t="shared" si="14"/>
        <v>
リンク</v>
      </c>
    </row>
    <row r="122" spans="1:4" ht="20.100000000000001" customHeight="1">
      <c r="A122" s="2009"/>
      <c r="B122" s="1997" t="s">
        <v>
6358</v>
      </c>
      <c r="C122" s="1995">
        <v>
77</v>
      </c>
      <c r="D122" s="1988" t="str">
        <f t="shared" si="14"/>
        <v>
リンク</v>
      </c>
    </row>
    <row r="123" spans="1:4" s="1977" customFormat="1" ht="20.100000000000001" customHeight="1">
      <c r="A123" s="2005" t="s">
        <v>
6581</v>
      </c>
      <c r="B123" s="1999"/>
      <c r="C123" s="2000"/>
      <c r="D123" s="1996"/>
    </row>
    <row r="124" spans="1:4" ht="20.100000000000001" customHeight="1">
      <c r="A124" s="2009"/>
      <c r="B124" s="1997" t="s">
        <v>
6354</v>
      </c>
      <c r="C124" s="1979"/>
      <c r="D124" s="1979"/>
    </row>
    <row r="125" spans="1:4" s="1977" customFormat="1" ht="20.100000000000001" customHeight="1">
      <c r="A125" s="2005" t="s">
        <v>
6582</v>
      </c>
      <c r="B125" s="1999"/>
      <c r="C125" s="2000"/>
      <c r="D125" s="1996"/>
    </row>
    <row r="126" spans="1:4" ht="20.100000000000001" customHeight="1">
      <c r="A126" s="2009"/>
      <c r="B126" s="1997" t="s">
        <v>
6401</v>
      </c>
      <c r="C126" s="1995">
        <v>
63</v>
      </c>
      <c r="D126" s="1988" t="str">
        <f>
IF(C126="","",HYPERLINK("#"&amp;C126&amp;"p!"&amp;"A1","リンク"))</f>
        <v>
リンク</v>
      </c>
    </row>
    <row r="127" spans="1:4" s="1977" customFormat="1" ht="20.100000000000001" customHeight="1">
      <c r="A127" s="2005" t="s">
        <v>
6579</v>
      </c>
      <c r="B127" s="1999"/>
      <c r="C127" s="2000"/>
      <c r="D127" s="1996"/>
    </row>
    <row r="128" spans="1:4" ht="20.100000000000001" customHeight="1">
      <c r="A128" s="2009"/>
      <c r="B128" s="1997" t="s">
        <v>
6402</v>
      </c>
      <c r="C128" s="1995">
        <v>
57</v>
      </c>
      <c r="D128" s="1988" t="str">
        <f t="shared" ref="D128:D138" si="15">
IF(C128="","",HYPERLINK("#"&amp;C128&amp;"p!"&amp;"A1","リンク"))</f>
        <v>
リンク</v>
      </c>
    </row>
    <row r="129" spans="1:4" ht="20.100000000000001" customHeight="1">
      <c r="A129" s="2009"/>
      <c r="B129" s="1997" t="s">
        <v>
6403</v>
      </c>
      <c r="C129" s="1995">
        <v>
57</v>
      </c>
      <c r="D129" s="1988" t="str">
        <f t="shared" si="15"/>
        <v>
リンク</v>
      </c>
    </row>
    <row r="130" spans="1:4" ht="20.100000000000001" customHeight="1">
      <c r="A130" s="2009"/>
      <c r="B130" s="1997" t="s">
        <v>
6404</v>
      </c>
      <c r="C130" s="1995">
        <v>
57</v>
      </c>
      <c r="D130" s="1988" t="str">
        <f t="shared" si="15"/>
        <v>
リンク</v>
      </c>
    </row>
    <row r="131" spans="1:4" ht="20.100000000000001" customHeight="1">
      <c r="A131" s="2009"/>
      <c r="B131" s="1997" t="s">
        <v>
6405</v>
      </c>
      <c r="C131" s="1995">
        <v>
57</v>
      </c>
      <c r="D131" s="1988" t="str">
        <f t="shared" si="15"/>
        <v>
リンク</v>
      </c>
    </row>
    <row r="132" spans="1:4" ht="20.100000000000001" customHeight="1">
      <c r="A132" s="2009"/>
      <c r="B132" s="1997" t="s">
        <v>
6406</v>
      </c>
      <c r="C132" s="1995">
        <v>
57</v>
      </c>
      <c r="D132" s="1988" t="str">
        <f t="shared" si="15"/>
        <v>
リンク</v>
      </c>
    </row>
    <row r="133" spans="1:4" ht="20.100000000000001" customHeight="1">
      <c r="A133" s="2009"/>
      <c r="B133" s="1997" t="s">
        <v>
6631</v>
      </c>
      <c r="C133" s="1995">
        <v>
58</v>
      </c>
      <c r="D133" s="1988" t="str">
        <f t="shared" si="15"/>
        <v>
リンク</v>
      </c>
    </row>
    <row r="134" spans="1:4" ht="20.100000000000001" customHeight="1">
      <c r="A134" s="2009"/>
      <c r="B134" s="1997" t="s">
        <v>
6632</v>
      </c>
      <c r="C134" s="1995">
        <v>
58</v>
      </c>
      <c r="D134" s="1988" t="str">
        <f t="shared" si="15"/>
        <v>
リンク</v>
      </c>
    </row>
    <row r="135" spans="1:4" ht="20.100000000000001" customHeight="1">
      <c r="A135" s="2009"/>
      <c r="B135" s="1997" t="s">
        <v>
6474</v>
      </c>
      <c r="C135" s="1995">
        <v>
59</v>
      </c>
      <c r="D135" s="1988" t="str">
        <f t="shared" si="15"/>
        <v>
リンク</v>
      </c>
    </row>
    <row r="136" spans="1:4" ht="20.100000000000001" customHeight="1">
      <c r="A136" s="2009"/>
      <c r="B136" s="1997" t="s">
        <v>
6407</v>
      </c>
      <c r="C136" s="1995">
        <v>
59</v>
      </c>
      <c r="D136" s="1988" t="str">
        <f t="shared" si="15"/>
        <v>
リンク</v>
      </c>
    </row>
    <row r="137" spans="1:4" ht="20.100000000000001" customHeight="1">
      <c r="A137" s="2009"/>
      <c r="B137" s="1997" t="s">
        <v>
6408</v>
      </c>
      <c r="C137" s="1995">
        <v>
59</v>
      </c>
      <c r="D137" s="1988" t="str">
        <f t="shared" si="15"/>
        <v>
リンク</v>
      </c>
    </row>
    <row r="138" spans="1:4" ht="20.100000000000001" customHeight="1">
      <c r="A138" s="2009"/>
      <c r="B138" s="1780" t="s">
        <v>
6409</v>
      </c>
      <c r="C138" s="1995">
        <v>
59</v>
      </c>
      <c r="D138" s="1988" t="str">
        <f t="shared" si="15"/>
        <v>
リンク</v>
      </c>
    </row>
    <row r="139" spans="1:4" s="1977" customFormat="1" ht="20.100000000000001" customHeight="1">
      <c r="A139" s="2005" t="s">
        <v>
6583</v>
      </c>
      <c r="B139" s="1999"/>
      <c r="C139" s="2000"/>
      <c r="D139" s="1996"/>
    </row>
    <row r="140" spans="1:4" ht="20.100000000000001" customHeight="1">
      <c r="A140" s="2009"/>
      <c r="B140" s="1997" t="s">
        <v>
6356</v>
      </c>
      <c r="C140" s="1995">
        <v>
78</v>
      </c>
      <c r="D140" s="1988" t="str">
        <f t="shared" ref="D140" si="16">
IF(C140="","",HYPERLINK("#"&amp;C140&amp;"p!"&amp;"A1","リンク"))</f>
        <v>
リンク</v>
      </c>
    </row>
    <row r="141" spans="1:4" s="1977" customFormat="1" ht="20.100000000000001" customHeight="1">
      <c r="A141" s="2005" t="s">
        <v>
6584</v>
      </c>
      <c r="B141" s="1999"/>
      <c r="C141" s="2000"/>
      <c r="D141" s="1996"/>
    </row>
    <row r="142" spans="1:4" ht="20.100000000000001" customHeight="1">
      <c r="A142" s="2009"/>
      <c r="B142" s="1997" t="s">
        <v>
6410</v>
      </c>
      <c r="C142" s="1995">
        <v>
60</v>
      </c>
      <c r="D142" s="1988" t="str">
        <f>
IF(C142="","",HYPERLINK("#"&amp;C142&amp;"p!"&amp;"A1","リンク"))</f>
        <v>
リンク</v>
      </c>
    </row>
    <row r="143" spans="1:4" ht="20.100000000000001" customHeight="1">
      <c r="A143" s="2009"/>
      <c r="B143" s="1997" t="s">
        <v>
6411</v>
      </c>
      <c r="C143" s="1995">
        <v>
60</v>
      </c>
      <c r="D143" s="1988" t="str">
        <f>
IF(C143="","",HYPERLINK("#"&amp;C143&amp;"p!"&amp;"A1","リンク"))</f>
        <v>
リンク</v>
      </c>
    </row>
    <row r="144" spans="1:4" ht="20.100000000000001" customHeight="1">
      <c r="A144" s="2009"/>
      <c r="B144" s="1997" t="s">
        <v>
6412</v>
      </c>
      <c r="C144" s="1995">
        <v>
60</v>
      </c>
      <c r="D144" s="1988" t="str">
        <f>
IF(C144="","",HYPERLINK("#"&amp;C144&amp;"p!"&amp;"A1","リンク"))</f>
        <v>
リンク</v>
      </c>
    </row>
    <row r="145" spans="1:4" ht="20.100000000000001" customHeight="1">
      <c r="A145" s="2009"/>
      <c r="B145" s="1997" t="s">
        <v>
6356</v>
      </c>
      <c r="C145" s="1995">
        <v>
78</v>
      </c>
      <c r="D145" s="1988" t="str">
        <f t="shared" ref="D145" si="17">
IF(C145="","",HYPERLINK("#"&amp;C145&amp;"p!"&amp;"A1","リンク"))</f>
        <v>
リンク</v>
      </c>
    </row>
    <row r="146" spans="1:4" s="1977" customFormat="1" ht="20.100000000000001" customHeight="1">
      <c r="A146" s="2005" t="s">
        <v>
6585</v>
      </c>
      <c r="B146" s="1999"/>
      <c r="C146" s="2000"/>
      <c r="D146" s="1996"/>
    </row>
    <row r="147" spans="1:4" ht="20.100000000000001" customHeight="1">
      <c r="A147" s="2009"/>
      <c r="B147" s="1997" t="s">
        <v>
6413</v>
      </c>
      <c r="C147" s="1995">
        <v>
7</v>
      </c>
      <c r="D147" s="1988" t="str">
        <f t="shared" ref="D147:D168" si="18">
IF(C147="","",HYPERLINK("#"&amp;C147&amp;"p!"&amp;"A1","リンク"))</f>
        <v>
リンク</v>
      </c>
    </row>
    <row r="148" spans="1:4" ht="20.100000000000001" customHeight="1">
      <c r="A148" s="2009"/>
      <c r="B148" s="1997" t="s">
        <v>
6414</v>
      </c>
      <c r="C148" s="1995">
        <v>
7</v>
      </c>
      <c r="D148" s="1988" t="str">
        <f t="shared" si="18"/>
        <v>
リンク</v>
      </c>
    </row>
    <row r="149" spans="1:4" ht="20.100000000000001" customHeight="1">
      <c r="A149" s="2009"/>
      <c r="B149" s="1997" t="s">
        <v>
6355</v>
      </c>
      <c r="C149" s="1995">
        <v>
10</v>
      </c>
      <c r="D149" s="1988" t="str">
        <f t="shared" si="18"/>
        <v>
リンク</v>
      </c>
    </row>
    <row r="150" spans="1:4" ht="20.100000000000001" customHeight="1">
      <c r="A150" s="2009"/>
      <c r="B150" s="1997" t="s">
        <v>
6416</v>
      </c>
      <c r="C150" s="1995">
        <v>
26</v>
      </c>
      <c r="D150" s="1988" t="str">
        <f t="shared" si="18"/>
        <v>
リンク</v>
      </c>
    </row>
    <row r="151" spans="1:4" ht="20.100000000000001" customHeight="1">
      <c r="A151" s="2009"/>
      <c r="B151" s="1997" t="s">
        <v>
6415</v>
      </c>
      <c r="C151" s="1995">
        <v>
26</v>
      </c>
      <c r="D151" s="1988" t="str">
        <f t="shared" si="18"/>
        <v>
リンク</v>
      </c>
    </row>
    <row r="152" spans="1:4" ht="20.100000000000001" customHeight="1">
      <c r="A152" s="2009"/>
      <c r="B152" s="1997" t="s">
        <v>
6427</v>
      </c>
      <c r="C152" s="1995">
        <v>
27</v>
      </c>
      <c r="D152" s="1988" t="str">
        <f t="shared" si="18"/>
        <v>
リンク</v>
      </c>
    </row>
    <row r="153" spans="1:4" ht="20.100000000000001" customHeight="1">
      <c r="A153" s="2009"/>
      <c r="B153" s="1997" t="s">
        <v>
6419</v>
      </c>
      <c r="C153" s="1995">
        <v>
27</v>
      </c>
      <c r="D153" s="1988" t="str">
        <f t="shared" si="18"/>
        <v>
リンク</v>
      </c>
    </row>
    <row r="154" spans="1:4" ht="20.100000000000001" customHeight="1">
      <c r="A154" s="2009"/>
      <c r="B154" s="1997" t="s">
        <v>
6420</v>
      </c>
      <c r="C154" s="1995">
        <v>
27</v>
      </c>
      <c r="D154" s="1988" t="str">
        <f t="shared" si="18"/>
        <v>
リンク</v>
      </c>
    </row>
    <row r="155" spans="1:4" ht="20.100000000000001" customHeight="1">
      <c r="A155" s="2009"/>
      <c r="B155" s="1997" t="s">
        <v>
6421</v>
      </c>
      <c r="C155" s="1995">
        <v>
27</v>
      </c>
      <c r="D155" s="1988" t="str">
        <f t="shared" si="18"/>
        <v>
リンク</v>
      </c>
    </row>
    <row r="156" spans="1:4" ht="20.100000000000001" customHeight="1">
      <c r="A156" s="2009"/>
      <c r="B156" s="1997" t="s">
        <v>
6428</v>
      </c>
      <c r="C156" s="1995">
        <v>
28</v>
      </c>
      <c r="D156" s="1988" t="str">
        <f t="shared" si="18"/>
        <v>
リンク</v>
      </c>
    </row>
    <row r="157" spans="1:4" ht="20.100000000000001" customHeight="1">
      <c r="A157" s="2009"/>
      <c r="B157" s="1997" t="s">
        <v>
6422</v>
      </c>
      <c r="C157" s="1995">
        <v>
28</v>
      </c>
      <c r="D157" s="1988" t="str">
        <f t="shared" si="18"/>
        <v>
リンク</v>
      </c>
    </row>
    <row r="158" spans="1:4" ht="20.100000000000001" customHeight="1">
      <c r="A158" s="2009"/>
      <c r="B158" s="1997" t="s">
        <v>
6429</v>
      </c>
      <c r="C158" s="1995">
        <v>
29</v>
      </c>
      <c r="D158" s="1988" t="str">
        <f t="shared" si="18"/>
        <v>
リンク</v>
      </c>
    </row>
    <row r="159" spans="1:4" ht="20.100000000000001" customHeight="1">
      <c r="A159" s="2009"/>
      <c r="B159" s="1997" t="s">
        <v>
6423</v>
      </c>
      <c r="C159" s="1995">
        <v>
29</v>
      </c>
      <c r="D159" s="1988" t="str">
        <f t="shared" si="18"/>
        <v>
リンク</v>
      </c>
    </row>
    <row r="160" spans="1:4" ht="20.100000000000001" customHeight="1">
      <c r="A160" s="2009"/>
      <c r="B160" s="1997" t="s">
        <v>
6424</v>
      </c>
      <c r="C160" s="1995">
        <v>
29</v>
      </c>
      <c r="D160" s="1988" t="str">
        <f t="shared" si="18"/>
        <v>
リンク</v>
      </c>
    </row>
    <row r="161" spans="1:4" ht="20.100000000000001" customHeight="1">
      <c r="A161" s="2009"/>
      <c r="B161" s="1997" t="s">
        <v>
6425</v>
      </c>
      <c r="C161" s="1995">
        <v>
29</v>
      </c>
      <c r="D161" s="1988" t="str">
        <f t="shared" si="18"/>
        <v>
リンク</v>
      </c>
    </row>
    <row r="162" spans="1:4" ht="20.100000000000001" customHeight="1">
      <c r="A162" s="2009"/>
      <c r="B162" s="1997" t="s">
        <v>
6426</v>
      </c>
      <c r="C162" s="1995">
        <v>
29</v>
      </c>
      <c r="D162" s="1988" t="str">
        <f t="shared" si="18"/>
        <v>
リンク</v>
      </c>
    </row>
    <row r="163" spans="1:4" ht="20.100000000000001" customHeight="1">
      <c r="A163" s="2009"/>
      <c r="B163" s="1997" t="s">
        <v>
6430</v>
      </c>
      <c r="C163" s="1995">
        <v>
44</v>
      </c>
      <c r="D163" s="1988" t="str">
        <f t="shared" si="18"/>
        <v>
リンク</v>
      </c>
    </row>
    <row r="164" spans="1:4" ht="20.100000000000001" customHeight="1">
      <c r="A164" s="2009"/>
      <c r="B164" s="1997" t="s">
        <v>
6431</v>
      </c>
      <c r="C164" s="1995">
        <v>
45</v>
      </c>
      <c r="D164" s="1988" t="str">
        <f t="shared" si="18"/>
        <v>
リンク</v>
      </c>
    </row>
    <row r="165" spans="1:4" ht="20.100000000000001" customHeight="1">
      <c r="A165" s="2009"/>
      <c r="B165" s="1997" t="s">
        <v>
6432</v>
      </c>
      <c r="C165" s="1995">
        <v>
45</v>
      </c>
      <c r="D165" s="1988" t="str">
        <f t="shared" si="18"/>
        <v>
リンク</v>
      </c>
    </row>
    <row r="166" spans="1:4" ht="20.100000000000001" customHeight="1">
      <c r="A166" s="2009"/>
      <c r="B166" s="1997" t="s">
        <v>
6433</v>
      </c>
      <c r="C166" s="1995">
        <v>
45</v>
      </c>
      <c r="D166" s="1988" t="str">
        <f t="shared" si="18"/>
        <v>
リンク</v>
      </c>
    </row>
    <row r="167" spans="1:4" ht="20.100000000000001" customHeight="1">
      <c r="A167" s="2005"/>
      <c r="B167" s="1997" t="s">
        <v>
6357</v>
      </c>
      <c r="C167" s="1995">
        <v>
76</v>
      </c>
      <c r="D167" s="1988" t="str">
        <f t="shared" si="18"/>
        <v>
リンク</v>
      </c>
    </row>
    <row r="168" spans="1:4" ht="20.100000000000001" customHeight="1">
      <c r="A168" s="2009"/>
      <c r="B168" s="1997" t="s">
        <v>
6358</v>
      </c>
      <c r="C168" s="1995">
        <v>
77</v>
      </c>
      <c r="D168" s="1988" t="str">
        <f t="shared" si="18"/>
        <v>
リンク</v>
      </c>
    </row>
    <row r="169" spans="1:4" s="1977" customFormat="1" ht="20.100000000000001" customHeight="1">
      <c r="A169" s="2005" t="s">
        <v>
6586</v>
      </c>
      <c r="B169" s="1999"/>
      <c r="C169" s="2000"/>
      <c r="D169" s="1996"/>
    </row>
    <row r="170" spans="1:4" ht="20.100000000000001" customHeight="1">
      <c r="A170" s="2009"/>
      <c r="B170" s="1997" t="s">
        <v>
6475</v>
      </c>
      <c r="C170" s="1995">
        <v>
30</v>
      </c>
      <c r="D170" s="1988" t="str">
        <f t="shared" ref="D170:D175" si="19">
IF(C170="","",HYPERLINK("#"&amp;C170&amp;"p!"&amp;"A1","リンク"))</f>
        <v>
リンク</v>
      </c>
    </row>
    <row r="171" spans="1:4" ht="20.100000000000001" customHeight="1">
      <c r="A171" s="2009"/>
      <c r="B171" s="1997" t="s">
        <v>
6434</v>
      </c>
      <c r="C171" s="1995">
        <v>
30</v>
      </c>
      <c r="D171" s="1988" t="str">
        <f t="shared" si="19"/>
        <v>
リンク</v>
      </c>
    </row>
    <row r="172" spans="1:4" ht="20.100000000000001" customHeight="1">
      <c r="A172" s="2009"/>
      <c r="B172" s="1997" t="s">
        <v>
6367</v>
      </c>
      <c r="C172" s="1995">
        <v>
30</v>
      </c>
      <c r="D172" s="1988" t="str">
        <f t="shared" si="19"/>
        <v>
リンク</v>
      </c>
    </row>
    <row r="173" spans="1:4" ht="20.100000000000001" customHeight="1">
      <c r="A173" s="2009"/>
      <c r="B173" s="1997" t="s">
        <v>
6476</v>
      </c>
      <c r="C173" s="1995">
        <v>
31</v>
      </c>
      <c r="D173" s="1988" t="str">
        <f t="shared" si="19"/>
        <v>
リンク</v>
      </c>
    </row>
    <row r="174" spans="1:4" ht="20.100000000000001" customHeight="1">
      <c r="A174" s="2005"/>
      <c r="B174" s="1997" t="s">
        <v>
6357</v>
      </c>
      <c r="C174" s="1995">
        <v>
76</v>
      </c>
      <c r="D174" s="1988" t="str">
        <f t="shared" si="19"/>
        <v>
リンク</v>
      </c>
    </row>
    <row r="175" spans="1:4" ht="20.100000000000001" customHeight="1">
      <c r="A175" s="2009"/>
      <c r="B175" s="1997" t="s">
        <v>
6358</v>
      </c>
      <c r="C175" s="1995">
        <v>
77</v>
      </c>
      <c r="D175" s="1988" t="str">
        <f t="shared" si="19"/>
        <v>
リンク</v>
      </c>
    </row>
    <row r="176" spans="1:4" s="1977" customFormat="1" ht="20.100000000000001" customHeight="1">
      <c r="A176" s="2005" t="s">
        <v>
6587</v>
      </c>
      <c r="B176" s="1999"/>
      <c r="C176" s="2000"/>
      <c r="D176" s="1996"/>
    </row>
    <row r="177" spans="1:4" ht="20.100000000000001" customHeight="1">
      <c r="A177" s="2009"/>
      <c r="B177" s="1997" t="s">
        <v>
6355</v>
      </c>
      <c r="C177" s="1995">
        <v>
10</v>
      </c>
      <c r="D177" s="1988" t="str">
        <f t="shared" ref="D177:D192" si="20">
IF(C177="","",HYPERLINK("#"&amp;C177&amp;"p!"&amp;"A1","リンク"))</f>
        <v>
リンク</v>
      </c>
    </row>
    <row r="178" spans="1:4" ht="20.100000000000001" customHeight="1">
      <c r="A178" s="2009"/>
      <c r="B178" s="1997" t="s">
        <v>
6447</v>
      </c>
      <c r="C178" s="1995">
        <v>
32</v>
      </c>
      <c r="D178" s="1988" t="str">
        <f>
IF(C178="","",HYPERLINK("#"&amp;C178&amp;"p!"&amp;"A1","リンク"))</f>
        <v>
リンク</v>
      </c>
    </row>
    <row r="179" spans="1:4" ht="20.100000000000001" customHeight="1">
      <c r="A179" s="2009"/>
      <c r="B179" s="1997" t="s">
        <v>
6435</v>
      </c>
      <c r="C179" s="1995"/>
      <c r="D179" s="1988" t="str">
        <f t="shared" si="20"/>
        <v/>
      </c>
    </row>
    <row r="180" spans="1:4" ht="20.100000000000001" customHeight="1">
      <c r="A180" s="2009"/>
      <c r="B180" s="1997" t="s">
        <v>
6325</v>
      </c>
      <c r="C180" s="1995">
        <v>
32</v>
      </c>
      <c r="D180" s="1988" t="str">
        <f t="shared" si="20"/>
        <v>
リンク</v>
      </c>
    </row>
    <row r="181" spans="1:4" ht="20.100000000000001" customHeight="1">
      <c r="A181" s="2009"/>
      <c r="B181" s="1997" t="s">
        <v>
6436</v>
      </c>
      <c r="C181" s="1995">
        <v>
33</v>
      </c>
      <c r="D181" s="1988" t="str">
        <f t="shared" si="20"/>
        <v>
リンク</v>
      </c>
    </row>
    <row r="182" spans="1:4" ht="20.100000000000001" customHeight="1">
      <c r="A182" s="2009"/>
      <c r="B182" s="1997" t="s">
        <v>
6437</v>
      </c>
      <c r="C182" s="1995">
        <v>
33</v>
      </c>
      <c r="D182" s="1988" t="str">
        <f t="shared" si="20"/>
        <v>
リンク</v>
      </c>
    </row>
    <row r="183" spans="1:4" ht="20.100000000000001" customHeight="1">
      <c r="A183" s="2009"/>
      <c r="B183" s="1997" t="s">
        <v>
6438</v>
      </c>
      <c r="C183" s="1995">
        <v>
33</v>
      </c>
      <c r="D183" s="1988" t="str">
        <f t="shared" si="20"/>
        <v>
リンク</v>
      </c>
    </row>
    <row r="184" spans="1:4" ht="20.100000000000001" customHeight="1">
      <c r="A184" s="2009"/>
      <c r="B184" s="1997" t="s">
        <v>
6445</v>
      </c>
      <c r="C184" s="1995">
        <v>
34</v>
      </c>
      <c r="D184" s="1988" t="str">
        <f t="shared" si="20"/>
        <v>
リンク</v>
      </c>
    </row>
    <row r="185" spans="1:4" ht="20.100000000000001" customHeight="1">
      <c r="A185" s="2009"/>
      <c r="B185" s="1997" t="s">
        <v>
6477</v>
      </c>
      <c r="C185" s="1995">
        <v>
35</v>
      </c>
      <c r="D185" s="1988" t="str">
        <f t="shared" si="20"/>
        <v>
リンク</v>
      </c>
    </row>
    <row r="186" spans="1:4" ht="20.100000000000001" customHeight="1">
      <c r="A186" s="2009"/>
      <c r="B186" s="1997" t="s">
        <v>
6439</v>
      </c>
      <c r="C186" s="1995">
        <v>
35</v>
      </c>
      <c r="D186" s="1988" t="str">
        <f t="shared" si="20"/>
        <v>
リンク</v>
      </c>
    </row>
    <row r="187" spans="1:4" ht="20.100000000000001" customHeight="1">
      <c r="A187" s="2009"/>
      <c r="B187" s="1997" t="s">
        <v>
6440</v>
      </c>
      <c r="C187" s="1995">
        <v>
35</v>
      </c>
      <c r="D187" s="1988" t="str">
        <f t="shared" si="20"/>
        <v>
リンク</v>
      </c>
    </row>
    <row r="188" spans="1:4" ht="20.100000000000001" customHeight="1">
      <c r="A188" s="2009"/>
      <c r="B188" s="1997" t="s">
        <v>
6441</v>
      </c>
      <c r="C188" s="1995">
        <v>
35</v>
      </c>
      <c r="D188" s="1988" t="str">
        <f t="shared" si="20"/>
        <v>
リンク</v>
      </c>
    </row>
    <row r="189" spans="1:4" ht="20.100000000000001" customHeight="1">
      <c r="A189" s="2009"/>
      <c r="B189" s="1997" t="s">
        <v>
6442</v>
      </c>
      <c r="C189" s="1995">
        <v>
35</v>
      </c>
      <c r="D189" s="1988" t="str">
        <f t="shared" si="20"/>
        <v>
リンク</v>
      </c>
    </row>
    <row r="190" spans="1:4" ht="20.100000000000001" customHeight="1">
      <c r="A190" s="2009"/>
      <c r="B190" s="1997" t="s">
        <v>
6443</v>
      </c>
      <c r="C190" s="1995">
        <v>
35</v>
      </c>
      <c r="D190" s="1988" t="str">
        <f t="shared" si="20"/>
        <v>
リンク</v>
      </c>
    </row>
    <row r="191" spans="1:4" ht="20.100000000000001" customHeight="1">
      <c r="A191" s="2009"/>
      <c r="B191" s="1997" t="s">
        <v>
6444</v>
      </c>
      <c r="C191" s="1995">
        <v>
35</v>
      </c>
      <c r="D191" s="1988" t="str">
        <f t="shared" si="20"/>
        <v>
リンク</v>
      </c>
    </row>
    <row r="192" spans="1:4" ht="20.100000000000001" customHeight="1">
      <c r="A192" s="2009"/>
      <c r="B192" s="1997" t="s">
        <v>
6358</v>
      </c>
      <c r="C192" s="1995">
        <v>
77</v>
      </c>
      <c r="D192" s="1988" t="str">
        <f t="shared" si="20"/>
        <v>
リンク</v>
      </c>
    </row>
    <row r="193" spans="1:4" s="1977" customFormat="1" ht="20.100000000000001" customHeight="1">
      <c r="A193" s="2005" t="s">
        <v>
6588</v>
      </c>
      <c r="B193" s="1999"/>
      <c r="C193" s="2000"/>
      <c r="D193" s="1996"/>
    </row>
    <row r="194" spans="1:4" ht="20.100000000000001" customHeight="1">
      <c r="A194" s="2009"/>
      <c r="B194" s="1997" t="s">
        <v>
6446</v>
      </c>
      <c r="C194" s="1995">
        <v>
32</v>
      </c>
      <c r="D194" s="1988" t="str">
        <f>
IF(C194="","",HYPERLINK("#"&amp;C194&amp;"p!"&amp;"A1","リンク"))</f>
        <v>
リンク</v>
      </c>
    </row>
    <row r="195" spans="1:4" s="1977" customFormat="1" ht="20.100000000000001" customHeight="1">
      <c r="A195" s="2005" t="s">
        <v>
6589</v>
      </c>
      <c r="B195" s="1999"/>
      <c r="C195" s="2000"/>
      <c r="D195" s="1996"/>
    </row>
    <row r="196" spans="1:4" ht="20.100000000000001" customHeight="1">
      <c r="A196" s="2009"/>
      <c r="B196" s="1997" t="s">
        <v>
6355</v>
      </c>
      <c r="C196" s="1995">
        <v>
10</v>
      </c>
      <c r="D196" s="1988" t="str">
        <f>
IF(C196="","",HYPERLINK("#"&amp;C196&amp;"p!"&amp;"A1","リンク"))</f>
        <v>
リンク</v>
      </c>
    </row>
    <row r="197" spans="1:4" ht="20.100000000000001" customHeight="1">
      <c r="A197" s="2009"/>
      <c r="B197" s="1997" t="s">
        <v>
6448</v>
      </c>
      <c r="C197" s="1995">
        <v>
22</v>
      </c>
      <c r="D197" s="1988" t="str">
        <f>
IF(C197="","",HYPERLINK("#"&amp;C197&amp;"p!"&amp;"A1","リンク"))</f>
        <v>
リンク</v>
      </c>
    </row>
    <row r="198" spans="1:4" ht="20.100000000000001" customHeight="1">
      <c r="A198" s="2009"/>
      <c r="B198" s="1997" t="s">
        <v>
6449</v>
      </c>
      <c r="C198" s="1995">
        <v>
24</v>
      </c>
      <c r="D198" s="1988" t="str">
        <f>
IF(C198="","",HYPERLINK("#"&amp;C198&amp;"p!"&amp;"A1","リンク"))</f>
        <v>
リンク</v>
      </c>
    </row>
    <row r="199" spans="1:4" ht="20.100000000000001" customHeight="1">
      <c r="A199" s="2009"/>
      <c r="B199" s="1997" t="s">
        <v>
6450</v>
      </c>
      <c r="C199" s="1995">
        <v>
24</v>
      </c>
      <c r="D199" s="1988" t="str">
        <f>
IF(C199="","",HYPERLINK("#"&amp;C199&amp;"p!"&amp;"A1","リンク"))</f>
        <v>
リンク</v>
      </c>
    </row>
    <row r="200" spans="1:4" ht="20.100000000000001" customHeight="1">
      <c r="A200" s="2009"/>
      <c r="B200" s="1997" t="s">
        <v>
6451</v>
      </c>
      <c r="C200" s="1995">
        <v>
31</v>
      </c>
      <c r="D200" s="1988" t="str">
        <f>
IF(C200="","",HYPERLINK("#"&amp;C200&amp;"p!"&amp;"A1","リンク"))</f>
        <v>
リンク</v>
      </c>
    </row>
    <row r="201" spans="1:4" s="1977" customFormat="1" ht="20.100000000000001" customHeight="1">
      <c r="A201" s="2005" t="s">
        <v>
6590</v>
      </c>
      <c r="B201" s="1999"/>
      <c r="C201" s="2000"/>
      <c r="D201" s="1996"/>
    </row>
    <row r="202" spans="1:4" ht="20.100000000000001" customHeight="1">
      <c r="A202" s="2009"/>
      <c r="B202" s="1997" t="s">
        <v>
6355</v>
      </c>
      <c r="C202" s="1995">
        <v>
10</v>
      </c>
      <c r="D202" s="1988" t="str">
        <f t="shared" ref="D202:D211" si="21">
IF(C202="","",HYPERLINK("#"&amp;C202&amp;"p!"&amp;"A1","リンク"))</f>
        <v>
リンク</v>
      </c>
    </row>
    <row r="203" spans="1:4" ht="20.100000000000001" customHeight="1">
      <c r="A203" s="2009"/>
      <c r="B203" s="1997" t="s">
        <v>
6452</v>
      </c>
      <c r="C203" s="1995">
        <v>
25</v>
      </c>
      <c r="D203" s="1988" t="str">
        <f t="shared" si="21"/>
        <v>
リンク</v>
      </c>
    </row>
    <row r="204" spans="1:4" ht="20.100000000000001" customHeight="1">
      <c r="A204" s="2009"/>
      <c r="B204" s="1997" t="s">
        <v>
6453</v>
      </c>
      <c r="C204" s="1995">
        <v>
25</v>
      </c>
      <c r="D204" s="1988" t="str">
        <f t="shared" si="21"/>
        <v>
リンク</v>
      </c>
    </row>
    <row r="205" spans="1:4" ht="20.100000000000001" customHeight="1">
      <c r="A205" s="2009"/>
      <c r="B205" s="1997" t="s">
        <v>
6454</v>
      </c>
      <c r="C205" s="1995">
        <v>
25</v>
      </c>
      <c r="D205" s="1988" t="str">
        <f t="shared" si="21"/>
        <v>
リンク</v>
      </c>
    </row>
    <row r="206" spans="1:4" ht="20.100000000000001" customHeight="1">
      <c r="A206" s="2009"/>
      <c r="B206" s="1997" t="s">
        <v>
6455</v>
      </c>
      <c r="C206" s="1995">
        <v>
25</v>
      </c>
      <c r="D206" s="1988" t="str">
        <f t="shared" si="21"/>
        <v>
リンク</v>
      </c>
    </row>
    <row r="207" spans="1:4" ht="20.100000000000001" customHeight="1">
      <c r="A207" s="2009"/>
      <c r="B207" s="1997" t="s">
        <v>
6456</v>
      </c>
      <c r="C207" s="1995">
        <v>
25</v>
      </c>
      <c r="D207" s="1988" t="str">
        <f t="shared" si="21"/>
        <v>
リンク</v>
      </c>
    </row>
    <row r="208" spans="1:4" ht="20.100000000000001" customHeight="1">
      <c r="A208" s="2009"/>
      <c r="B208" s="1997" t="s">
        <v>
6457</v>
      </c>
      <c r="C208" s="1995">
        <v>
25</v>
      </c>
      <c r="D208" s="1988" t="str">
        <f t="shared" si="21"/>
        <v>
リンク</v>
      </c>
    </row>
    <row r="209" spans="1:4" ht="20.100000000000001" customHeight="1">
      <c r="A209" s="2009"/>
      <c r="B209" s="1997" t="s">
        <v>
6458</v>
      </c>
      <c r="C209" s="1995">
        <v>
25</v>
      </c>
      <c r="D209" s="1988" t="str">
        <f t="shared" si="21"/>
        <v>
リンク</v>
      </c>
    </row>
    <row r="210" spans="1:4" ht="20.100000000000001" customHeight="1">
      <c r="A210" s="2009"/>
      <c r="B210" s="1997" t="s">
        <v>
6417</v>
      </c>
      <c r="C210" s="1995">
        <v>
26</v>
      </c>
      <c r="D210" s="1988" t="str">
        <f t="shared" si="21"/>
        <v>
リンク</v>
      </c>
    </row>
    <row r="211" spans="1:4" ht="20.100000000000001" customHeight="1">
      <c r="A211" s="2009"/>
      <c r="B211" s="1997" t="s">
        <v>
6418</v>
      </c>
      <c r="C211" s="1995">
        <v>
26</v>
      </c>
      <c r="D211" s="1988" t="str">
        <f t="shared" si="21"/>
        <v>
リンク</v>
      </c>
    </row>
    <row r="212" spans="1:4" s="1977" customFormat="1" ht="20.100000000000001" customHeight="1">
      <c r="A212" s="2005" t="s">
        <v>
6591</v>
      </c>
      <c r="B212" s="1999"/>
      <c r="C212" s="2000"/>
      <c r="D212" s="1996"/>
    </row>
    <row r="213" spans="1:4" ht="20.100000000000001" customHeight="1">
      <c r="A213" s="2009"/>
      <c r="B213" s="1997" t="s">
        <v>
6459</v>
      </c>
      <c r="C213" s="1995">
        <v>
45</v>
      </c>
      <c r="D213" s="1988" t="str">
        <f>
IF(C213="","",HYPERLINK("#"&amp;C213&amp;"p!"&amp;"A1","リンク"))</f>
        <v>
リンク</v>
      </c>
    </row>
    <row r="214" spans="1:4" ht="20.100000000000001" customHeight="1">
      <c r="A214" s="2009"/>
      <c r="B214" s="1997" t="s">
        <v>
6356</v>
      </c>
      <c r="C214" s="1995">
        <v>
78</v>
      </c>
      <c r="D214" s="1988" t="str">
        <f t="shared" ref="D214" si="22">
IF(C214="","",HYPERLINK("#"&amp;C214&amp;"p!"&amp;"A1","リンク"))</f>
        <v>
リンク</v>
      </c>
    </row>
    <row r="215" spans="1:4" s="1977" customFormat="1" ht="20.100000000000001" customHeight="1">
      <c r="A215" s="2005" t="s">
        <v>
6592</v>
      </c>
      <c r="B215" s="1999"/>
      <c r="C215" s="2000"/>
      <c r="D215" s="1996"/>
    </row>
    <row r="216" spans="1:4" ht="20.100000000000001" customHeight="1">
      <c r="A216" s="2009"/>
      <c r="B216" s="1997" t="s">
        <v>
6355</v>
      </c>
      <c r="C216" s="1995">
        <v>
10</v>
      </c>
      <c r="D216" s="1988" t="str">
        <f t="shared" ref="D216:D223" si="23">
IF(C216="","",HYPERLINK("#"&amp;C216&amp;"p!"&amp;"A1","リンク"))</f>
        <v>
リンク</v>
      </c>
    </row>
    <row r="217" spans="1:4" ht="20.100000000000001" customHeight="1">
      <c r="A217" s="2009"/>
      <c r="B217" s="1997" t="s">
        <v>
6460</v>
      </c>
      <c r="C217" s="1995">
        <v>
19</v>
      </c>
      <c r="D217" s="1988" t="str">
        <f t="shared" si="23"/>
        <v>
リンク</v>
      </c>
    </row>
    <row r="218" spans="1:4" ht="20.100000000000001" customHeight="1">
      <c r="A218" s="2009"/>
      <c r="B218" s="1997" t="s">
        <v>
6633</v>
      </c>
      <c r="C218" s="1995">
        <v>
19</v>
      </c>
      <c r="D218" s="1988" t="str">
        <f t="shared" si="23"/>
        <v>
リンク</v>
      </c>
    </row>
    <row r="219" spans="1:4" ht="20.100000000000001" customHeight="1">
      <c r="A219" s="2009"/>
      <c r="B219" s="1997" t="s">
        <v>
6461</v>
      </c>
      <c r="C219" s="1995">
        <v>
19</v>
      </c>
      <c r="D219" s="1988" t="str">
        <f t="shared" si="23"/>
        <v>
リンク</v>
      </c>
    </row>
    <row r="220" spans="1:4" ht="20.100000000000001" customHeight="1">
      <c r="A220" s="2009"/>
      <c r="B220" s="1997" t="s">
        <v>
6462</v>
      </c>
      <c r="C220" s="1995">
        <v>
19</v>
      </c>
      <c r="D220" s="1988" t="str">
        <f t="shared" si="23"/>
        <v>
リンク</v>
      </c>
    </row>
    <row r="221" spans="1:4" ht="20.100000000000001" customHeight="1">
      <c r="A221" s="2009"/>
      <c r="B221" s="1997" t="s">
        <v>
6463</v>
      </c>
      <c r="C221" s="1995"/>
      <c r="D221" s="1988" t="str">
        <f t="shared" si="23"/>
        <v/>
      </c>
    </row>
    <row r="222" spans="1:4" ht="20.100000000000001" customHeight="1">
      <c r="A222" s="2009"/>
      <c r="B222" s="1997" t="s">
        <v>
6317</v>
      </c>
      <c r="C222" s="1995">
        <v>
23</v>
      </c>
      <c r="D222" s="1988" t="str">
        <f t="shared" si="23"/>
        <v>
リンク</v>
      </c>
    </row>
    <row r="223" spans="1:4" ht="20.100000000000001" customHeight="1">
      <c r="A223" s="2009"/>
      <c r="B223" s="1997" t="s">
        <v>
6464</v>
      </c>
      <c r="C223" s="1995">
        <v>
23</v>
      </c>
      <c r="D223" s="1988" t="str">
        <f t="shared" si="23"/>
        <v>
リンク</v>
      </c>
    </row>
    <row r="224" spans="1:4" s="1977" customFormat="1" ht="20.100000000000001" customHeight="1">
      <c r="A224" s="2005" t="s">
        <v>
6593</v>
      </c>
      <c r="B224" s="1999"/>
      <c r="C224" s="2000"/>
      <c r="D224" s="1996"/>
    </row>
    <row r="225" spans="1:4" ht="20.100000000000001" customHeight="1">
      <c r="A225" s="2009"/>
      <c r="B225" s="1997" t="s">
        <v>
6465</v>
      </c>
      <c r="C225" s="1995">
        <v>
21</v>
      </c>
      <c r="D225" s="1988" t="str">
        <f>
IF(C225="","",HYPERLINK("#"&amp;C225&amp;"p!"&amp;"A1","リンク"))</f>
        <v>
リンク</v>
      </c>
    </row>
    <row r="226" spans="1:4" s="1977" customFormat="1" ht="20.100000000000001" customHeight="1">
      <c r="A226" s="2005" t="s">
        <v>
6594</v>
      </c>
      <c r="B226" s="1999"/>
      <c r="C226" s="2000"/>
      <c r="D226" s="1996"/>
    </row>
    <row r="227" spans="1:4" ht="20.100000000000001" customHeight="1">
      <c r="A227" s="2009"/>
      <c r="B227" s="1997" t="s">
        <v>
6633</v>
      </c>
      <c r="C227" s="1995">
        <v>
19</v>
      </c>
      <c r="D227" s="1988" t="str">
        <f t="shared" ref="D227" si="24">
IF(C227="","",HYPERLINK("#"&amp;C227&amp;"p!"&amp;"A1","リンク"))</f>
        <v>
リンク</v>
      </c>
    </row>
    <row r="228" spans="1:4" ht="20.100000000000001" customHeight="1">
      <c r="A228" s="2009"/>
      <c r="B228" s="1997" t="s">
        <v>
6466</v>
      </c>
      <c r="C228" s="1995">
        <v>
19</v>
      </c>
      <c r="D228" s="1988" t="str">
        <f>
IF(C228="","",HYPERLINK("#"&amp;C228&amp;"p!"&amp;"A1","リンク"))</f>
        <v>
リンク</v>
      </c>
    </row>
    <row r="229" spans="1:4" ht="20.100000000000001" customHeight="1">
      <c r="A229" s="2009"/>
      <c r="B229" s="1997" t="s">
        <v>
6469</v>
      </c>
      <c r="C229" s="1995">
        <v>
22</v>
      </c>
      <c r="D229" s="1988" t="str">
        <f>
IF(C229="","",HYPERLINK("#"&amp;C229&amp;"p!"&amp;"A1","リンク"))</f>
        <v>
リンク</v>
      </c>
    </row>
    <row r="230" spans="1:4" ht="20.100000000000001" customHeight="1">
      <c r="A230" s="2009"/>
      <c r="B230" s="1997" t="s">
        <v>
6467</v>
      </c>
      <c r="C230" s="1995">
        <v>
22</v>
      </c>
      <c r="D230" s="1988" t="str">
        <f>
IF(C230="","",HYPERLINK("#"&amp;C230&amp;"p!"&amp;"A1","リンク"))</f>
        <v>
リンク</v>
      </c>
    </row>
    <row r="231" spans="1:4" ht="20.100000000000001" customHeight="1">
      <c r="A231" s="2009"/>
      <c r="B231" s="1997" t="s">
        <v>
6468</v>
      </c>
      <c r="C231" s="1995"/>
      <c r="D231" s="1988" t="str">
        <f>
IF(C231="","",HYPERLINK("#"&amp;C231&amp;"p!"&amp;"A1","リンク"))</f>
        <v/>
      </c>
    </row>
    <row r="232" spans="1:4" ht="20.100000000000001" customHeight="1">
      <c r="A232" s="2009"/>
      <c r="B232" s="1997" t="s">
        <v>
6470</v>
      </c>
      <c r="C232" s="1995">
        <v>
23</v>
      </c>
      <c r="D232" s="1988" t="str">
        <f>
IF(C232="","",HYPERLINK("#"&amp;C232&amp;"p!"&amp;"A1","リンク"))</f>
        <v>
リンク</v>
      </c>
    </row>
    <row r="233" spans="1:4" s="1977" customFormat="1" ht="20.100000000000001" customHeight="1">
      <c r="A233" s="2005" t="s">
        <v>
6595</v>
      </c>
      <c r="B233" s="1999"/>
      <c r="C233" s="2000"/>
      <c r="D233" s="1996"/>
    </row>
    <row r="234" spans="1:4" ht="20.100000000000001" customHeight="1">
      <c r="A234" s="2009"/>
      <c r="B234" s="1997" t="s">
        <v>
6355</v>
      </c>
      <c r="C234" s="1995">
        <v>
10</v>
      </c>
      <c r="D234" s="1988" t="str">
        <f>
IF(C234="","",HYPERLINK("#"&amp;C234&amp;"p!"&amp;"A1","リンク"))</f>
        <v>
リンク</v>
      </c>
    </row>
    <row r="235" spans="1:4" ht="20.100000000000001" customHeight="1">
      <c r="A235" s="2009"/>
      <c r="B235" s="1997" t="s">
        <v>
6625</v>
      </c>
      <c r="C235" s="1995">
        <v>
20</v>
      </c>
      <c r="D235" s="1988" t="str">
        <f>
IF(C235="","",HYPERLINK("#"&amp;C235&amp;"p!"&amp;"A1","リンク"))</f>
        <v>
リンク</v>
      </c>
    </row>
    <row r="236" spans="1:4" ht="20.100000000000001" customHeight="1">
      <c r="A236" s="2009"/>
      <c r="B236" s="1997" t="s">
        <v>
6471</v>
      </c>
      <c r="C236" s="1995">
        <v>
20</v>
      </c>
      <c r="D236" s="1988" t="str">
        <f>
IF(C236="","",HYPERLINK("#"&amp;C236&amp;"p!"&amp;"A1","リンク"))</f>
        <v>
リンク</v>
      </c>
    </row>
    <row r="237" spans="1:4" ht="20.100000000000001" customHeight="1">
      <c r="A237" s="2009"/>
      <c r="B237" s="1998" t="s">
        <v>
6472</v>
      </c>
      <c r="C237" s="1995">
        <v>
20</v>
      </c>
      <c r="D237" s="1988" t="str">
        <f>
IF(C237="","",HYPERLINK("#"&amp;C237&amp;"p!"&amp;"A1","リンク"))</f>
        <v>
リンク</v>
      </c>
    </row>
    <row r="238" spans="1:4" ht="20.100000000000001" customHeight="1">
      <c r="A238" s="2009"/>
      <c r="B238" s="1997" t="s">
        <v>
6473</v>
      </c>
      <c r="C238" s="1995">
        <v>
23</v>
      </c>
      <c r="D238" s="1988" t="str">
        <f>
IF(C238="","",HYPERLINK("#"&amp;C238&amp;"p!"&amp;"A1","リンク"))</f>
        <v>
リンク</v>
      </c>
    </row>
    <row r="239" spans="1:4" s="1977" customFormat="1" ht="20.100000000000001" customHeight="1">
      <c r="A239" s="2005" t="s">
        <v>
6596</v>
      </c>
      <c r="B239" s="1999"/>
      <c r="C239" s="2000"/>
      <c r="D239" s="1996"/>
    </row>
    <row r="240" spans="1:4" ht="20.100000000000001" customHeight="1">
      <c r="A240" s="2009"/>
      <c r="B240" s="1997" t="s">
        <v>
6354</v>
      </c>
      <c r="C240" s="1979"/>
      <c r="D240" s="1979"/>
    </row>
    <row r="241" spans="1:4" s="1977" customFormat="1" ht="20.100000000000001" customHeight="1">
      <c r="A241" s="2005" t="s">
        <v>
6597</v>
      </c>
      <c r="B241" s="1999"/>
      <c r="C241" s="2000"/>
      <c r="D241" s="1996"/>
    </row>
    <row r="242" spans="1:4" ht="20.100000000000001" customHeight="1">
      <c r="A242" s="2009"/>
      <c r="B242" s="1997" t="s">
        <v>
6354</v>
      </c>
      <c r="C242" s="1979"/>
      <c r="D242" s="1979"/>
    </row>
    <row r="243" spans="1:4" s="1977" customFormat="1" ht="20.100000000000001" customHeight="1">
      <c r="A243" s="2005" t="s">
        <v>
6598</v>
      </c>
      <c r="B243" s="1999"/>
      <c r="C243" s="2000"/>
      <c r="D243" s="1996"/>
    </row>
    <row r="244" spans="1:4" ht="20.100000000000001" customHeight="1">
      <c r="A244" s="2009"/>
      <c r="B244" s="1997" t="s">
        <v>
6478</v>
      </c>
      <c r="C244" s="1995">
        <v>
36</v>
      </c>
      <c r="D244" s="1988" t="str">
        <f>
IF(C244="","",HYPERLINK("#"&amp;C244&amp;"p!"&amp;"A1","リンク"))</f>
        <v>
リンク</v>
      </c>
    </row>
    <row r="245" spans="1:4" ht="20.100000000000001" customHeight="1">
      <c r="A245" s="2009"/>
      <c r="B245" s="1997" t="s">
        <v>
6479</v>
      </c>
      <c r="C245" s="1995">
        <v>
36</v>
      </c>
      <c r="D245" s="1988" t="str">
        <f>
IF(C245="","",HYPERLINK("#"&amp;C245&amp;"p!"&amp;"A1","リンク"))</f>
        <v>
リンク</v>
      </c>
    </row>
    <row r="246" spans="1:4" ht="20.100000000000001" customHeight="1">
      <c r="A246" s="2009"/>
      <c r="B246" s="1997" t="s">
        <v>
6482</v>
      </c>
      <c r="C246" s="1995">
        <v>
38</v>
      </c>
      <c r="D246" s="1988" t="str">
        <f t="shared" ref="D246:D251" si="25">
IF(C246="","",HYPERLINK("#"&amp;C246&amp;"p!"&amp;"A1","リンク"))</f>
        <v>
リンク</v>
      </c>
    </row>
    <row r="247" spans="1:4" ht="20.100000000000001" customHeight="1">
      <c r="A247" s="2009"/>
      <c r="B247" s="1997" t="s">
        <v>
6494</v>
      </c>
      <c r="C247" s="1995">
        <v>
39</v>
      </c>
      <c r="D247" s="1988" t="str">
        <f t="shared" si="25"/>
        <v>
リンク</v>
      </c>
    </row>
    <row r="248" spans="1:4" ht="20.100000000000001" customHeight="1">
      <c r="A248" s="2009"/>
      <c r="B248" s="1997" t="s">
        <v>
6494</v>
      </c>
      <c r="C248" s="1995">
        <v>
40</v>
      </c>
      <c r="D248" s="1988" t="str">
        <f t="shared" ref="D248" si="26">
IF(C248="","",HYPERLINK("#"&amp;C248&amp;"p!"&amp;"A1","リンク"))</f>
        <v>
リンク</v>
      </c>
    </row>
    <row r="249" spans="1:4" ht="20.100000000000001" customHeight="1">
      <c r="A249" s="2009"/>
      <c r="B249" s="1997" t="s">
        <v>
6483</v>
      </c>
      <c r="C249" s="1995">
        <v>
40</v>
      </c>
      <c r="D249" s="1988" t="str">
        <f t="shared" si="25"/>
        <v>
リンク</v>
      </c>
    </row>
    <row r="250" spans="1:4" ht="20.100000000000001" customHeight="1">
      <c r="A250" s="2009"/>
      <c r="B250" s="1997" t="s">
        <v>
6492</v>
      </c>
      <c r="C250" s="1995">
        <v>
41</v>
      </c>
      <c r="D250" s="1988" t="str">
        <f t="shared" si="25"/>
        <v>
リンク</v>
      </c>
    </row>
    <row r="251" spans="1:4" ht="20.100000000000001" customHeight="1">
      <c r="A251" s="2009"/>
      <c r="B251" s="1997" t="s">
        <v>
6485</v>
      </c>
      <c r="C251" s="1995">
        <v>
41</v>
      </c>
      <c r="D251" s="1988" t="str">
        <f t="shared" si="25"/>
        <v>
リンク</v>
      </c>
    </row>
    <row r="252" spans="1:4" ht="20.100000000000001" customHeight="1">
      <c r="A252" s="2009"/>
      <c r="B252" s="1997" t="s">
        <v>
6634</v>
      </c>
      <c r="C252" s="1995">
        <v>
41</v>
      </c>
      <c r="D252" s="1988" t="str">
        <f>
IF(C252="","",HYPERLINK("#"&amp;C252&amp;"p!"&amp;"A1","リンク"))</f>
        <v>
リンク</v>
      </c>
    </row>
    <row r="253" spans="1:4" ht="20.100000000000001" customHeight="1">
      <c r="A253" s="2009"/>
      <c r="B253" s="1997" t="s">
        <v>
6635</v>
      </c>
      <c r="C253" s="1995">
        <v>
41</v>
      </c>
      <c r="D253" s="1988" t="str">
        <f>
IF(C253="","",HYPERLINK("#"&amp;C253&amp;"p!"&amp;"A1","リンク"))</f>
        <v>
リンク</v>
      </c>
    </row>
    <row r="254" spans="1:4" ht="20.100000000000001" customHeight="1">
      <c r="A254" s="2009"/>
      <c r="B254" s="1997" t="s">
        <v>
6491</v>
      </c>
      <c r="C254" s="1995">
        <v>
44</v>
      </c>
      <c r="D254" s="1988" t="str">
        <f>
IF(C254="","",HYPERLINK("#"&amp;C254&amp;"p!"&amp;"A1","リンク"))</f>
        <v>
リンク</v>
      </c>
    </row>
    <row r="255" spans="1:4" ht="20.100000000000001" customHeight="1">
      <c r="A255" s="2005"/>
      <c r="B255" s="1997" t="s">
        <v>
6626</v>
      </c>
      <c r="C255" s="1995">
        <v>
46</v>
      </c>
      <c r="D255" s="1988" t="str">
        <f>
IF(C255="","",HYPERLINK("#"&amp;C255&amp;"p!"&amp;"A1","リンク"))</f>
        <v>
リンク</v>
      </c>
    </row>
    <row r="256" spans="1:4" s="1977" customFormat="1" ht="20.100000000000001" customHeight="1">
      <c r="A256" s="2005" t="s">
        <v>
6599</v>
      </c>
      <c r="B256" s="1999"/>
      <c r="C256" s="2000"/>
      <c r="D256" s="1996"/>
    </row>
    <row r="257" spans="1:4" ht="20.100000000000001" customHeight="1">
      <c r="A257" s="2009"/>
      <c r="B257" s="1997" t="s">
        <v>
6493</v>
      </c>
      <c r="C257" s="1995">
        <v>
8</v>
      </c>
      <c r="D257" s="1988" t="str">
        <f>
IF(C257="","",HYPERLINK("#"&amp;C257&amp;"p!"&amp;"A1","リンク"))</f>
        <v>
リンク</v>
      </c>
    </row>
    <row r="258" spans="1:4" ht="20.100000000000001" customHeight="1">
      <c r="A258" s="2009"/>
      <c r="B258" s="1997" t="s">
        <v>
6482</v>
      </c>
      <c r="C258" s="1995">
        <v>
38</v>
      </c>
      <c r="D258" s="1988" t="str">
        <f t="shared" ref="D258:D263" si="27">
IF(C258="","",HYPERLINK("#"&amp;C258&amp;"p!"&amp;"A1","リンク"))</f>
        <v>
リンク</v>
      </c>
    </row>
    <row r="259" spans="1:4" ht="20.100000000000001" customHeight="1">
      <c r="A259" s="2009"/>
      <c r="B259" s="1997" t="s">
        <v>
6494</v>
      </c>
      <c r="C259" s="1995">
        <v>
39</v>
      </c>
      <c r="D259" s="1988" t="str">
        <f t="shared" si="27"/>
        <v>
リンク</v>
      </c>
    </row>
    <row r="260" spans="1:4" ht="20.100000000000001" customHeight="1">
      <c r="A260" s="2009"/>
      <c r="B260" s="1997" t="s">
        <v>
6494</v>
      </c>
      <c r="C260" s="1995">
        <v>
40</v>
      </c>
      <c r="D260" s="1988" t="str">
        <f t="shared" si="27"/>
        <v>
リンク</v>
      </c>
    </row>
    <row r="261" spans="1:4" ht="20.100000000000001" customHeight="1">
      <c r="A261" s="2009"/>
      <c r="B261" s="1997" t="s">
        <v>
6483</v>
      </c>
      <c r="C261" s="1995">
        <v>
40</v>
      </c>
      <c r="D261" s="1988" t="str">
        <f t="shared" si="27"/>
        <v>
リンク</v>
      </c>
    </row>
    <row r="262" spans="1:4" ht="20.100000000000001" customHeight="1">
      <c r="A262" s="2009"/>
      <c r="B262" s="1997" t="s">
        <v>
6484</v>
      </c>
      <c r="C262" s="1995">
        <v>
40</v>
      </c>
      <c r="D262" s="1988" t="str">
        <f t="shared" si="27"/>
        <v>
リンク</v>
      </c>
    </row>
    <row r="263" spans="1:4" ht="20.100000000000001" customHeight="1">
      <c r="A263" s="2009"/>
      <c r="B263" s="1997" t="s">
        <v>
6486</v>
      </c>
      <c r="C263" s="1995">
        <v>
41</v>
      </c>
      <c r="D263" s="1988" t="str">
        <f t="shared" si="27"/>
        <v>
リンク</v>
      </c>
    </row>
    <row r="264" spans="1:4" ht="20.100000000000001" customHeight="1">
      <c r="A264" s="2009"/>
      <c r="B264" s="1997" t="s">
        <v>
6487</v>
      </c>
      <c r="C264" s="1995"/>
      <c r="D264" s="1988" t="str">
        <f>
IF(C264="","",HYPERLINK("#"&amp;C264&amp;"p!"&amp;"A1","リンク"))</f>
        <v/>
      </c>
    </row>
    <row r="265" spans="1:4" ht="20.100000000000001" customHeight="1">
      <c r="A265" s="2009"/>
      <c r="B265" s="1997" t="s">
        <v>
6327</v>
      </c>
      <c r="C265" s="1995">
        <v>
44</v>
      </c>
      <c r="D265" s="1988" t="str">
        <f>
IF(C265="","",HYPERLINK("#"&amp;C265&amp;"p!"&amp;"A1","リンク"))</f>
        <v>
リンク</v>
      </c>
    </row>
    <row r="266" spans="1:4" ht="20.100000000000001" customHeight="1">
      <c r="A266" s="2009"/>
      <c r="B266" s="1997" t="s">
        <v>
6488</v>
      </c>
      <c r="C266" s="1995">
        <v>
44</v>
      </c>
      <c r="D266" s="1988" t="str">
        <f>
IF(C266="","",HYPERLINK("#"&amp;C266&amp;"p!"&amp;"A1","リンク"))</f>
        <v>
リンク</v>
      </c>
    </row>
    <row r="267" spans="1:4" ht="20.100000000000001" customHeight="1">
      <c r="A267" s="2009"/>
      <c r="B267" s="1997" t="s">
        <v>
6489</v>
      </c>
      <c r="C267" s="1995">
        <v>
44</v>
      </c>
      <c r="D267" s="1988" t="str">
        <f>
IF(C267="","",HYPERLINK("#"&amp;C267&amp;"p!"&amp;"A1","リンク"))</f>
        <v>
リンク</v>
      </c>
    </row>
    <row r="268" spans="1:4" ht="20.100000000000001" customHeight="1">
      <c r="A268" s="2009"/>
      <c r="B268" s="1997" t="s">
        <v>
6490</v>
      </c>
      <c r="C268" s="1995">
        <v>
44</v>
      </c>
      <c r="D268" s="1988" t="str">
        <f>
IF(C268="","",HYPERLINK("#"&amp;C268&amp;"p!"&amp;"A1","リンク"))</f>
        <v>
リンク</v>
      </c>
    </row>
    <row r="269" spans="1:4" ht="20.100000000000001" customHeight="1">
      <c r="A269" s="2009"/>
      <c r="B269" s="1997" t="s">
        <v>
6495</v>
      </c>
      <c r="C269" s="1995">
        <v>
69</v>
      </c>
      <c r="D269" s="1988" t="str">
        <f t="shared" ref="D269" si="28">
IF(C269="","",HYPERLINK("#"&amp;C269&amp;"p!"&amp;"A1","リンク"))</f>
        <v>
リンク</v>
      </c>
    </row>
    <row r="270" spans="1:4" s="1977" customFormat="1" ht="20.100000000000001" customHeight="1">
      <c r="A270" s="2005" t="s">
        <v>
6600</v>
      </c>
      <c r="B270" s="1999"/>
      <c r="C270" s="2000"/>
      <c r="D270" s="1996"/>
    </row>
    <row r="271" spans="1:4" ht="20.100000000000001" customHeight="1">
      <c r="A271" s="2009"/>
      <c r="B271" s="1997" t="s">
        <v>
6480</v>
      </c>
      <c r="C271" s="1995">
        <v>
37</v>
      </c>
      <c r="D271" s="1988" t="str">
        <f t="shared" ref="D271:D279" si="29">
IF(C271="","",HYPERLINK("#"&amp;C271&amp;"p!"&amp;"A1","リンク"))</f>
        <v>
リンク</v>
      </c>
    </row>
    <row r="272" spans="1:4" ht="20.100000000000001" customHeight="1">
      <c r="A272" s="2009"/>
      <c r="B272" s="1997" t="s">
        <v>
6482</v>
      </c>
      <c r="C272" s="1995">
        <v>
38</v>
      </c>
      <c r="D272" s="1988" t="str">
        <f t="shared" si="29"/>
        <v>
リンク</v>
      </c>
    </row>
    <row r="273" spans="1:4" ht="20.100000000000001" customHeight="1">
      <c r="A273" s="2009"/>
      <c r="B273" s="1997" t="s">
        <v>
6494</v>
      </c>
      <c r="C273" s="1995">
        <v>
39</v>
      </c>
      <c r="D273" s="1988" t="str">
        <f t="shared" si="29"/>
        <v>
リンク</v>
      </c>
    </row>
    <row r="274" spans="1:4" ht="20.100000000000001" customHeight="1">
      <c r="A274" s="2009"/>
      <c r="B274" s="1997" t="s">
        <v>
6494</v>
      </c>
      <c r="C274" s="1995">
        <v>
40</v>
      </c>
      <c r="D274" s="1988" t="str">
        <f t="shared" si="29"/>
        <v>
リンク</v>
      </c>
    </row>
    <row r="275" spans="1:4" ht="20.100000000000001" customHeight="1">
      <c r="A275" s="2009"/>
      <c r="B275" s="1997" t="s">
        <v>
6483</v>
      </c>
      <c r="C275" s="1995">
        <v>
40</v>
      </c>
      <c r="D275" s="1988" t="str">
        <f t="shared" si="29"/>
        <v>
リンク</v>
      </c>
    </row>
    <row r="276" spans="1:4" ht="20.100000000000001" customHeight="1">
      <c r="A276" s="2009"/>
      <c r="B276" s="1997" t="s">
        <v>
6481</v>
      </c>
      <c r="C276" s="1995">
        <v>
40</v>
      </c>
      <c r="D276" s="1988" t="str">
        <f t="shared" si="29"/>
        <v>
リンク</v>
      </c>
    </row>
    <row r="277" spans="1:4" ht="20.100000000000001" customHeight="1">
      <c r="A277" s="2009"/>
      <c r="B277" s="1997" t="s">
        <v>
6484</v>
      </c>
      <c r="C277" s="1995">
        <v>
40</v>
      </c>
      <c r="D277" s="1988" t="str">
        <f t="shared" si="29"/>
        <v>
リンク</v>
      </c>
    </row>
    <row r="278" spans="1:4" ht="20.100000000000001" customHeight="1">
      <c r="A278" s="2009"/>
      <c r="B278" s="1997" t="s">
        <v>
6492</v>
      </c>
      <c r="C278" s="1995">
        <v>
41</v>
      </c>
      <c r="D278" s="1988" t="str">
        <f t="shared" si="29"/>
        <v>
リンク</v>
      </c>
    </row>
    <row r="279" spans="1:4" ht="20.100000000000001" customHeight="1">
      <c r="A279" s="2009"/>
      <c r="B279" s="1997" t="s">
        <v>
6485</v>
      </c>
      <c r="C279" s="1995">
        <v>
41</v>
      </c>
      <c r="D279" s="1988" t="str">
        <f t="shared" si="29"/>
        <v>
リンク</v>
      </c>
    </row>
    <row r="280" spans="1:4" s="1977" customFormat="1" ht="20.100000000000001" customHeight="1">
      <c r="A280" s="2005" t="s">
        <v>
6601</v>
      </c>
      <c r="B280" s="1999"/>
      <c r="C280" s="2000"/>
      <c r="D280" s="1996"/>
    </row>
    <row r="281" spans="1:4" ht="20.100000000000001" customHeight="1">
      <c r="A281" s="2009"/>
      <c r="B281" s="1997" t="s">
        <v>
6496</v>
      </c>
      <c r="C281" s="1995">
        <v>
23</v>
      </c>
      <c r="D281" s="1988" t="str">
        <f>
IF(C281="","",HYPERLINK("#"&amp;C281&amp;"p!"&amp;"A1","リンク"))</f>
        <v>
リンク</v>
      </c>
    </row>
    <row r="282" spans="1:4" ht="20.100000000000001" customHeight="1">
      <c r="A282" s="2009"/>
      <c r="B282" s="1997" t="s">
        <v>
6497</v>
      </c>
      <c r="C282" s="1995">
        <v>
37</v>
      </c>
      <c r="D282" s="1988" t="str">
        <f>
IF(C282="","",HYPERLINK("#"&amp;C282&amp;"p!"&amp;"A1","リンク"))</f>
        <v>
リンク</v>
      </c>
    </row>
    <row r="283" spans="1:4" ht="20.100000000000001" customHeight="1">
      <c r="A283" s="2009"/>
      <c r="B283" s="1997" t="s">
        <v>
6358</v>
      </c>
      <c r="C283" s="1995">
        <v>
77</v>
      </c>
      <c r="D283" s="1988" t="str">
        <f>
IF(C283="","",HYPERLINK("#"&amp;C283&amp;"p!"&amp;"A1","リンク"))</f>
        <v>
リンク</v>
      </c>
    </row>
    <row r="284" spans="1:4" s="1977" customFormat="1" ht="20.100000000000001" customHeight="1">
      <c r="A284" s="2005" t="s">
        <v>
6602</v>
      </c>
      <c r="B284" s="1999"/>
      <c r="C284" s="2000"/>
      <c r="D284" s="1996"/>
    </row>
    <row r="285" spans="1:4" ht="20.100000000000001" customHeight="1">
      <c r="A285" s="2009"/>
      <c r="B285" s="1997" t="s">
        <v>
6354</v>
      </c>
      <c r="C285" s="1995"/>
      <c r="D285" s="1988"/>
    </row>
    <row r="286" spans="1:4" s="1977" customFormat="1" ht="19.5" customHeight="1">
      <c r="A286" s="2005" t="s">
        <v>
6603</v>
      </c>
      <c r="B286" s="1999"/>
      <c r="C286" s="2000"/>
      <c r="D286" s="1996"/>
    </row>
    <row r="287" spans="1:4" ht="20.100000000000001" customHeight="1">
      <c r="A287" s="2009"/>
      <c r="B287" s="1997" t="s">
        <v>
6358</v>
      </c>
      <c r="C287" s="1995">
        <v>
77</v>
      </c>
      <c r="D287" s="1988" t="str">
        <f>
IF(C287="","",HYPERLINK("#"&amp;C287&amp;"p!"&amp;"A1","リンク"))</f>
        <v>
リンク</v>
      </c>
    </row>
    <row r="288" spans="1:4" s="1977" customFormat="1" ht="19.5" customHeight="1">
      <c r="A288" s="2005" t="s">
        <v>
6604</v>
      </c>
      <c r="B288" s="1999"/>
      <c r="C288" s="2000"/>
      <c r="D288" s="1996"/>
    </row>
    <row r="289" spans="1:4" ht="20.100000000000001" customHeight="1">
      <c r="A289" s="2009"/>
      <c r="B289" s="1997" t="s">
        <v>
6498</v>
      </c>
      <c r="C289" s="1995">
        <v>
49</v>
      </c>
      <c r="D289" s="1988" t="str">
        <f t="shared" ref="D289:D292" si="30">
IF(C289="","",HYPERLINK("#"&amp;C289&amp;"p!"&amp;"A1","リンク"))</f>
        <v>
リンク</v>
      </c>
    </row>
    <row r="290" spans="1:4" ht="20.100000000000001" customHeight="1">
      <c r="A290" s="2009"/>
      <c r="B290" s="1997" t="s">
        <v>
6499</v>
      </c>
      <c r="C290" s="1995">
        <v>
49</v>
      </c>
      <c r="D290" s="1988" t="str">
        <f t="shared" si="30"/>
        <v>
リンク</v>
      </c>
    </row>
    <row r="291" spans="1:4" ht="20.100000000000001" customHeight="1">
      <c r="A291" s="2009"/>
      <c r="B291" s="1997" t="s">
        <v>
6500</v>
      </c>
      <c r="C291" s="1995">
        <v>
49</v>
      </c>
      <c r="D291" s="1988" t="str">
        <f t="shared" si="30"/>
        <v>
リンク</v>
      </c>
    </row>
    <row r="292" spans="1:4" ht="20.100000000000001" customHeight="1">
      <c r="A292" s="2009"/>
      <c r="B292" s="1997" t="s">
        <v>
6508</v>
      </c>
      <c r="C292" s="1995">
        <v>
57</v>
      </c>
      <c r="D292" s="1988" t="str">
        <f t="shared" si="30"/>
        <v>
リンク</v>
      </c>
    </row>
    <row r="293" spans="1:4" s="1977" customFormat="1" ht="19.5" customHeight="1">
      <c r="A293" s="2005" t="s">
        <v>
6605</v>
      </c>
      <c r="B293" s="1999"/>
      <c r="C293" s="2000"/>
      <c r="D293" s="1996"/>
    </row>
    <row r="294" spans="1:4" ht="20.100000000000001" customHeight="1">
      <c r="A294" s="2009"/>
      <c r="B294" s="1997" t="s">
        <v>
6501</v>
      </c>
      <c r="C294" s="1995">
        <v>
49</v>
      </c>
      <c r="D294" s="1988" t="str">
        <f>
IF(C294="","",HYPERLINK("#"&amp;C294&amp;"p!"&amp;"A1","リンク"))</f>
        <v>
リンク</v>
      </c>
    </row>
    <row r="295" spans="1:4" ht="20.100000000000001" customHeight="1">
      <c r="A295" s="2009"/>
      <c r="B295" s="1997" t="s">
        <v>
6502</v>
      </c>
      <c r="C295" s="1995">
        <v>
49</v>
      </c>
      <c r="D295" s="1988" t="str">
        <f>
IF(C295="","",HYPERLINK("#"&amp;C295&amp;"p!"&amp;"A1","リンク"))</f>
        <v>
リンク</v>
      </c>
    </row>
    <row r="296" spans="1:4" ht="20.100000000000001" customHeight="1">
      <c r="A296" s="2009"/>
      <c r="B296" s="1997" t="s">
        <v>
6627</v>
      </c>
      <c r="C296" s="1995">
        <v>
50</v>
      </c>
      <c r="D296" s="1988" t="str">
        <f>
IF(C296="","",HYPERLINK("#"&amp;C296&amp;"p!"&amp;"A1","リンク"))</f>
        <v>
リンク</v>
      </c>
    </row>
    <row r="297" spans="1:4" ht="20.100000000000001" customHeight="1">
      <c r="A297" s="2009"/>
      <c r="B297" s="1997" t="s">
        <v>
6503</v>
      </c>
      <c r="C297" s="1995">
        <v>
50</v>
      </c>
      <c r="D297" s="1988" t="str">
        <f>
IF(C297="","",HYPERLINK("#"&amp;C297&amp;"p!"&amp;"A1","リンク"))</f>
        <v>
リンク</v>
      </c>
    </row>
    <row r="298" spans="1:4" ht="20.100000000000001" customHeight="1">
      <c r="A298" s="2009"/>
      <c r="B298" s="1997" t="s">
        <v>
6509</v>
      </c>
      <c r="C298" s="1995">
        <v>
60</v>
      </c>
      <c r="D298" s="1988" t="str">
        <f t="shared" ref="D298" si="31">
IF(C298="","",HYPERLINK("#"&amp;C298&amp;"p!"&amp;"A1","リンク"))</f>
        <v>
リンク</v>
      </c>
    </row>
    <row r="299" spans="1:4" s="1977" customFormat="1" ht="19.5" customHeight="1">
      <c r="A299" s="2005" t="s">
        <v>
6606</v>
      </c>
      <c r="B299" s="1999"/>
      <c r="C299" s="2000"/>
      <c r="D299" s="1996"/>
    </row>
    <row r="300" spans="1:4" ht="20.100000000000001" customHeight="1">
      <c r="A300" s="2009"/>
      <c r="B300" s="1997" t="s">
        <v>
6355</v>
      </c>
      <c r="C300" s="1995">
        <v>
10</v>
      </c>
      <c r="D300" s="1988" t="str">
        <f>
IF(C300="","",HYPERLINK("#"&amp;C300&amp;"p!"&amp;"A1","リンク"))</f>
        <v>
リンク</v>
      </c>
    </row>
    <row r="301" spans="1:4" ht="20.100000000000001" customHeight="1">
      <c r="A301" s="2009"/>
      <c r="B301" s="1997" t="s">
        <v>
6510</v>
      </c>
      <c r="C301" s="1995">
        <v>
47</v>
      </c>
      <c r="D301" s="1988" t="str">
        <f>
IF(C301="","",HYPERLINK("#"&amp;C301&amp;"p!"&amp;"A1","リンク"))</f>
        <v>
リンク</v>
      </c>
    </row>
    <row r="302" spans="1:4" ht="20.100000000000001" customHeight="1">
      <c r="A302" s="2009"/>
      <c r="B302" s="1997" t="s">
        <v>
6511</v>
      </c>
      <c r="C302" s="1995">
        <v>
47</v>
      </c>
      <c r="D302" s="1988" t="str">
        <f>
IF(C302="","",HYPERLINK("#"&amp;C302&amp;"p!"&amp;"A1","リンク"))</f>
        <v>
リンク</v>
      </c>
    </row>
    <row r="303" spans="1:4" ht="20.100000000000001" customHeight="1">
      <c r="A303" s="2009"/>
      <c r="B303" s="1997" t="s">
        <v>
6512</v>
      </c>
      <c r="C303" s="1995">
        <v>
47</v>
      </c>
      <c r="D303" s="1988" t="str">
        <f>
IF(C303="","",HYPERLINK("#"&amp;C303&amp;"p!"&amp;"A1","リンク"))</f>
        <v>
リンク</v>
      </c>
    </row>
    <row r="304" spans="1:4" ht="20.100000000000001" customHeight="1">
      <c r="A304" s="2009"/>
      <c r="B304" s="1997" t="s">
        <v>
6513</v>
      </c>
      <c r="C304" s="1995">
        <v>
47</v>
      </c>
      <c r="D304" s="1988" t="str">
        <f>
IF(C304="","",HYPERLINK("#"&amp;C304&amp;"p!"&amp;"A1","リンク"))</f>
        <v>
リンク</v>
      </c>
    </row>
    <row r="305" spans="1:4" s="1977" customFormat="1" ht="19.5" customHeight="1">
      <c r="A305" s="2005" t="s">
        <v>
6607</v>
      </c>
      <c r="B305" s="1999"/>
      <c r="C305" s="2000"/>
      <c r="D305" s="1996"/>
    </row>
    <row r="306" spans="1:4" ht="20.100000000000001" customHeight="1">
      <c r="A306" s="2009"/>
      <c r="B306" s="1997" t="s">
        <v>
6355</v>
      </c>
      <c r="C306" s="1995">
        <v>
10</v>
      </c>
      <c r="D306" s="1988" t="str">
        <f>
IF(C306="","",HYPERLINK("#"&amp;C306&amp;"p!"&amp;"A1","リンク"))</f>
        <v>
リンク</v>
      </c>
    </row>
    <row r="307" spans="1:4" ht="20.100000000000001" customHeight="1">
      <c r="A307" s="2009"/>
      <c r="B307" s="1997" t="s">
        <v>
6514</v>
      </c>
      <c r="C307" s="1995">
        <v>
31</v>
      </c>
      <c r="D307" s="1988" t="str">
        <f>
IF(C307="","",HYPERLINK("#"&amp;C307&amp;"p!"&amp;"A1","リンク"))</f>
        <v>
リンク</v>
      </c>
    </row>
    <row r="308" spans="1:4" ht="20.100000000000001" customHeight="1">
      <c r="A308" s="2009"/>
      <c r="B308" s="1997" t="s">
        <v>
6515</v>
      </c>
      <c r="C308" s="1995">
        <v>
47</v>
      </c>
      <c r="D308" s="1988" t="str">
        <f>
IF(C308="","",HYPERLINK("#"&amp;C308&amp;"p!"&amp;"A1","リンク"))</f>
        <v>
リンク</v>
      </c>
    </row>
    <row r="309" spans="1:4" ht="20.100000000000001" customHeight="1">
      <c r="A309" s="2009"/>
      <c r="B309" s="1997" t="s">
        <v>
6516</v>
      </c>
      <c r="C309" s="1995">
        <v>
48</v>
      </c>
      <c r="D309" s="1988" t="str">
        <f>
IF(C309="","",HYPERLINK("#"&amp;C309&amp;"p!"&amp;"A1","リンク"))</f>
        <v>
リンク</v>
      </c>
    </row>
    <row r="310" spans="1:4" ht="20.100000000000001" customHeight="1">
      <c r="A310" s="2009"/>
      <c r="B310" s="1997" t="s">
        <v>
6498</v>
      </c>
      <c r="C310" s="1995">
        <v>
49</v>
      </c>
      <c r="D310" s="1988" t="str">
        <f>
IF(C310="","",HYPERLINK("#"&amp;C310&amp;"p!"&amp;"A1","リンク"))</f>
        <v>
リンク</v>
      </c>
    </row>
    <row r="311" spans="1:4" s="1977" customFormat="1" ht="19.5" customHeight="1">
      <c r="A311" s="2005" t="s">
        <v>
6608</v>
      </c>
      <c r="B311" s="1999"/>
      <c r="C311" s="2000"/>
      <c r="D311" s="1996"/>
    </row>
    <row r="312" spans="1:4" ht="20.100000000000001" customHeight="1">
      <c r="A312" s="2009"/>
      <c r="B312" s="1997" t="s">
        <v>
6517</v>
      </c>
      <c r="C312" s="1995">
        <v>
47</v>
      </c>
      <c r="D312" s="1988" t="str">
        <f>
IF(C312="","",HYPERLINK("#"&amp;C312&amp;"p!"&amp;"A1","リンク"))</f>
        <v>
リンク</v>
      </c>
    </row>
    <row r="313" spans="1:4" s="1977" customFormat="1" ht="19.5" customHeight="1">
      <c r="A313" s="2005" t="s">
        <v>
6609</v>
      </c>
      <c r="B313" s="1999"/>
      <c r="C313" s="2000"/>
      <c r="D313" s="1996"/>
    </row>
    <row r="314" spans="1:4" ht="20.100000000000001" customHeight="1">
      <c r="A314" s="2009"/>
      <c r="B314" s="1997" t="s">
        <v>
6498</v>
      </c>
      <c r="C314" s="1995">
        <v>
49</v>
      </c>
      <c r="D314" s="1988" t="str">
        <f>
IF(C314="","",HYPERLINK("#"&amp;C314&amp;"p!"&amp;"A1","リンク"))</f>
        <v>
リンク</v>
      </c>
    </row>
    <row r="315" spans="1:4" ht="20.100000000000001" customHeight="1">
      <c r="A315" s="2009"/>
      <c r="B315" s="1997" t="s">
        <v>
6499</v>
      </c>
      <c r="C315" s="1995">
        <v>
49</v>
      </c>
      <c r="D315" s="1988" t="str">
        <f>
IF(C315="","",HYPERLINK("#"&amp;C315&amp;"p!"&amp;"A1","リンク"))</f>
        <v>
リンク</v>
      </c>
    </row>
    <row r="316" spans="1:4" ht="20.100000000000001" customHeight="1">
      <c r="A316" s="2009"/>
      <c r="B316" s="1997" t="s">
        <v>
6507</v>
      </c>
      <c r="C316" s="1995">
        <v>
57</v>
      </c>
      <c r="D316" s="1988" t="str">
        <f t="shared" ref="D316" si="32">
IF(C316="","",HYPERLINK("#"&amp;C316&amp;"p!"&amp;"A1","リンク"))</f>
        <v>
リンク</v>
      </c>
    </row>
    <row r="317" spans="1:4" s="1977" customFormat="1" ht="19.5" customHeight="1">
      <c r="A317" s="2005" t="s">
        <v>
6610</v>
      </c>
      <c r="B317" s="1999"/>
      <c r="C317" s="2000"/>
      <c r="D317" s="1996"/>
    </row>
    <row r="318" spans="1:4" ht="20.100000000000001" customHeight="1">
      <c r="A318" s="2009"/>
      <c r="B318" s="1997" t="s">
        <v>
6354</v>
      </c>
      <c r="C318" s="1995"/>
      <c r="D318" s="1988"/>
    </row>
    <row r="319" spans="1:4" s="1977" customFormat="1" ht="19.5" customHeight="1">
      <c r="A319" s="2005" t="s">
        <v>
6611</v>
      </c>
      <c r="B319" s="1999"/>
      <c r="C319" s="2000"/>
      <c r="D319" s="1996"/>
    </row>
    <row r="320" spans="1:4" ht="20.100000000000001" customHeight="1">
      <c r="A320" s="2009"/>
      <c r="B320" s="1997" t="s">
        <v>
6500</v>
      </c>
      <c r="C320" s="1995">
        <v>
49</v>
      </c>
      <c r="D320" s="1988" t="str">
        <f>
IF(C320="","",HYPERLINK("#"&amp;C320&amp;"p!"&amp;"A1","リンク"))</f>
        <v>
リンク</v>
      </c>
    </row>
    <row r="321" spans="1:4" ht="20.100000000000001" customHeight="1">
      <c r="A321" s="2009"/>
      <c r="B321" s="1997" t="s">
        <v>
6505</v>
      </c>
      <c r="C321" s="1995">
        <v>
51</v>
      </c>
      <c r="D321" s="1988" t="str">
        <f>
IF(C321="","",HYPERLINK("#"&amp;C321&amp;"p!"&amp;"A1","リンク"))</f>
        <v>
リンク</v>
      </c>
    </row>
    <row r="322" spans="1:4" ht="20.100000000000001" customHeight="1">
      <c r="A322" s="2009"/>
      <c r="B322" s="1997" t="s">
        <v>
6508</v>
      </c>
      <c r="C322" s="1995">
        <v>
57</v>
      </c>
      <c r="D322" s="1988" t="str">
        <f>
IF(C322="","",HYPERLINK("#"&amp;C322&amp;"p!"&amp;"A1","リンク"))</f>
        <v>
リンク</v>
      </c>
    </row>
    <row r="323" spans="1:4" ht="20.100000000000001" customHeight="1">
      <c r="A323" s="2009"/>
      <c r="B323" s="1997" t="s">
        <v>
6506</v>
      </c>
      <c r="C323" s="1995">
        <v>
57</v>
      </c>
      <c r="D323" s="1988" t="str">
        <f>
IF(C323="","",HYPERLINK("#"&amp;C323&amp;"p!"&amp;"A1","リンク"))</f>
        <v>
リンク</v>
      </c>
    </row>
    <row r="324" spans="1:4" ht="20.100000000000001" customHeight="1">
      <c r="A324" s="2009"/>
      <c r="B324" s="1997" t="s">
        <v>
6628</v>
      </c>
      <c r="C324" s="1995">
        <v>
60</v>
      </c>
      <c r="D324" s="1988" t="str">
        <f>
IF(C324="","",HYPERLINK("#"&amp;C324&amp;"p!"&amp;"A1","リンク"))</f>
        <v>
リンク</v>
      </c>
    </row>
    <row r="325" spans="1:4" ht="20.100000000000001" customHeight="1">
      <c r="A325" s="2009"/>
      <c r="B325" s="1997" t="s">
        <v>
6356</v>
      </c>
      <c r="C325" s="1995">
        <v>
78</v>
      </c>
      <c r="D325" s="1988" t="str">
        <f t="shared" ref="D325" si="33">
IF(C325="","",HYPERLINK("#"&amp;C325&amp;"p!"&amp;"A1","リンク"))</f>
        <v>
リンク</v>
      </c>
    </row>
    <row r="326" spans="1:4" s="1977" customFormat="1" ht="19.5" customHeight="1">
      <c r="A326" s="2005" t="s">
        <v>
6612</v>
      </c>
      <c r="B326" s="1999"/>
      <c r="C326" s="2000"/>
      <c r="D326" s="1996"/>
    </row>
    <row r="327" spans="1:4" ht="20.100000000000001" customHeight="1">
      <c r="A327" s="2009"/>
      <c r="B327" s="1997" t="s">
        <v>
6504</v>
      </c>
      <c r="C327" s="1995">
        <v>
51</v>
      </c>
      <c r="D327" s="1988" t="str">
        <f t="shared" ref="D327:D336" si="34">
IF(C327="","",HYPERLINK("#"&amp;C327&amp;"p!"&amp;"A1","リンク"))</f>
        <v>
リンク</v>
      </c>
    </row>
    <row r="328" spans="1:4" ht="20.100000000000001" customHeight="1">
      <c r="A328" s="2009"/>
      <c r="B328" s="1997" t="s">
        <v>
6518</v>
      </c>
      <c r="C328" s="1995">
        <v>
52</v>
      </c>
      <c r="D328" s="1988" t="str">
        <f t="shared" si="34"/>
        <v>
リンク</v>
      </c>
    </row>
    <row r="329" spans="1:4" ht="20.100000000000001" customHeight="1">
      <c r="A329" s="2009"/>
      <c r="B329" s="1997" t="s">
        <v>
6521</v>
      </c>
      <c r="C329" s="1995">
        <v>
53</v>
      </c>
      <c r="D329" s="1988" t="str">
        <f t="shared" si="34"/>
        <v>
リンク</v>
      </c>
    </row>
    <row r="330" spans="1:4" ht="20.100000000000001" customHeight="1">
      <c r="A330" s="2009"/>
      <c r="B330" s="1997" t="s">
        <v>
6521</v>
      </c>
      <c r="C330" s="1995">
        <v>
54</v>
      </c>
      <c r="D330" s="1988" t="str">
        <f t="shared" si="34"/>
        <v>
リンク</v>
      </c>
    </row>
    <row r="331" spans="1:4" ht="20.100000000000001" customHeight="1">
      <c r="A331" s="2009"/>
      <c r="B331" s="1997" t="s">
        <v>
6519</v>
      </c>
      <c r="C331" s="1995">
        <v>
54</v>
      </c>
      <c r="D331" s="1988" t="str">
        <f t="shared" si="34"/>
        <v>
リンク</v>
      </c>
    </row>
    <row r="332" spans="1:4" ht="20.100000000000001" customHeight="1">
      <c r="A332" s="2009"/>
      <c r="B332" s="1997" t="s">
        <v>
6520</v>
      </c>
      <c r="C332" s="1995">
        <v>
55</v>
      </c>
      <c r="D332" s="1988" t="str">
        <f t="shared" si="34"/>
        <v>
リンク</v>
      </c>
    </row>
    <row r="333" spans="1:4" ht="20.100000000000001" customHeight="1">
      <c r="A333" s="2009"/>
      <c r="B333" s="1997" t="s">
        <v>
6522</v>
      </c>
      <c r="C333" s="1995">
        <v>
56</v>
      </c>
      <c r="D333" s="1988" t="str">
        <f t="shared" si="34"/>
        <v>
リンク</v>
      </c>
    </row>
    <row r="334" spans="1:4" ht="20.100000000000001" customHeight="1">
      <c r="A334" s="2009"/>
      <c r="B334" s="1997" t="s">
        <v>
6507</v>
      </c>
      <c r="C334" s="1995">
        <v>
57</v>
      </c>
      <c r="D334" s="1988" t="str">
        <f t="shared" si="34"/>
        <v>
リンク</v>
      </c>
    </row>
    <row r="335" spans="1:4" ht="20.100000000000001" customHeight="1">
      <c r="A335" s="2009"/>
      <c r="B335" s="1997" t="s">
        <v>
6509</v>
      </c>
      <c r="C335" s="1995">
        <v>
60</v>
      </c>
      <c r="D335" s="1988" t="str">
        <f t="shared" si="34"/>
        <v>
リンク</v>
      </c>
    </row>
    <row r="336" spans="1:4" ht="20.100000000000001" customHeight="1">
      <c r="A336" s="2009"/>
      <c r="B336" s="1997" t="s">
        <v>
6401</v>
      </c>
      <c r="C336" s="1995">
        <v>
63</v>
      </c>
      <c r="D336" s="1988" t="str">
        <f t="shared" si="34"/>
        <v>
リンク</v>
      </c>
    </row>
    <row r="337" spans="1:4" ht="20.100000000000001" customHeight="1">
      <c r="A337" s="2009"/>
      <c r="B337" s="1997" t="s">
        <v>
6356</v>
      </c>
      <c r="C337" s="1995">
        <v>
78</v>
      </c>
      <c r="D337" s="1988" t="str">
        <f t="shared" ref="D337" si="35">
IF(C337="","",HYPERLINK("#"&amp;C337&amp;"p!"&amp;"A1","リンク"))</f>
        <v>
リンク</v>
      </c>
    </row>
    <row r="338" spans="1:4" s="1977" customFormat="1" ht="19.5" customHeight="1">
      <c r="A338" s="2005" t="s">
        <v>
6613</v>
      </c>
      <c r="B338" s="1999"/>
      <c r="C338" s="2000"/>
      <c r="D338" s="1996"/>
    </row>
    <row r="339" spans="1:4" ht="20.100000000000001" customHeight="1">
      <c r="A339" s="2009"/>
      <c r="B339" s="1997" t="s">
        <v>
6350</v>
      </c>
      <c r="C339" s="1995">
        <v>
18</v>
      </c>
      <c r="D339" s="1988" t="str">
        <f>
IF(C339="","",HYPERLINK("#"&amp;C339&amp;"p!"&amp;"A1","リンク"))</f>
        <v>
リンク</v>
      </c>
    </row>
    <row r="340" spans="1:4" s="1977" customFormat="1" ht="19.5" customHeight="1">
      <c r="A340" s="2005" t="s">
        <v>
6614</v>
      </c>
      <c r="B340" s="1999"/>
      <c r="C340" s="2000"/>
      <c r="D340" s="1996"/>
    </row>
    <row r="341" spans="1:4" ht="20.100000000000001" customHeight="1">
      <c r="A341" s="2009"/>
      <c r="B341" s="1997" t="s">
        <v>
6392</v>
      </c>
      <c r="C341" s="1995">
        <v>
9</v>
      </c>
      <c r="D341" s="1988" t="str">
        <f t="shared" ref="D341:D346" si="36">
IF(C341="","",HYPERLINK("#"&amp;C341&amp;"p!"&amp;"A1","リンク"))</f>
        <v>
リンク</v>
      </c>
    </row>
    <row r="342" spans="1:4" ht="20.100000000000001" customHeight="1">
      <c r="A342" s="2009"/>
      <c r="B342" s="1997" t="s">
        <v>
6529</v>
      </c>
      <c r="C342" s="1995">
        <v>
64</v>
      </c>
      <c r="D342" s="1988" t="str">
        <f t="shared" si="36"/>
        <v>
リンク</v>
      </c>
    </row>
    <row r="343" spans="1:4" ht="20.100000000000001" customHeight="1">
      <c r="A343" s="2009"/>
      <c r="B343" s="1997" t="s">
        <v>
6543</v>
      </c>
      <c r="C343" s="1995">
        <v>
65</v>
      </c>
      <c r="D343" s="1988" t="str">
        <f t="shared" si="36"/>
        <v>
リンク</v>
      </c>
    </row>
    <row r="344" spans="1:4" ht="20.100000000000001" customHeight="1">
      <c r="A344" s="2009"/>
      <c r="B344" s="1997" t="s">
        <v>
6544</v>
      </c>
      <c r="C344" s="1995">
        <v>
65</v>
      </c>
      <c r="D344" s="1988" t="str">
        <f t="shared" si="36"/>
        <v>
リンク</v>
      </c>
    </row>
    <row r="345" spans="1:4" ht="20.100000000000001" customHeight="1">
      <c r="A345" s="2009"/>
      <c r="B345" s="1997" t="s">
        <v>
6545</v>
      </c>
      <c r="C345" s="1995">
        <v>
66</v>
      </c>
      <c r="D345" s="1988" t="str">
        <f t="shared" si="36"/>
        <v>
リンク</v>
      </c>
    </row>
    <row r="346" spans="1:4" ht="20.100000000000001" customHeight="1">
      <c r="A346" s="2009"/>
      <c r="B346" s="1997" t="s">
        <v>
6546</v>
      </c>
      <c r="C346" s="1995">
        <v>
66</v>
      </c>
      <c r="D346" s="1988" t="str">
        <f t="shared" si="36"/>
        <v>
リンク</v>
      </c>
    </row>
    <row r="347" spans="1:4" ht="20.100000000000001" customHeight="1">
      <c r="A347" s="2009"/>
      <c r="B347" s="1997" t="s">
        <v>
6531</v>
      </c>
      <c r="C347" s="1995">
        <v>
68</v>
      </c>
      <c r="D347" s="1988" t="str">
        <f>
IF(C347="","",HYPERLINK("#"&amp;C347&amp;"p!"&amp;"A1","リンク"))</f>
        <v>
リンク</v>
      </c>
    </row>
    <row r="348" spans="1:4" ht="20.100000000000001" customHeight="1">
      <c r="A348" s="2009"/>
      <c r="B348" s="1997" t="s">
        <v>
6532</v>
      </c>
      <c r="C348" s="1995">
        <v>
69</v>
      </c>
      <c r="D348" s="1988" t="str">
        <f>
IF(C348="","",HYPERLINK("#"&amp;C348&amp;"p!"&amp;"A1","リンク"))</f>
        <v>
リンク</v>
      </c>
    </row>
    <row r="349" spans="1:4" ht="20.100000000000001" customHeight="1">
      <c r="A349" s="2009"/>
      <c r="B349" s="1997" t="s">
        <v>
6533</v>
      </c>
      <c r="C349" s="1995">
        <v>
69</v>
      </c>
      <c r="D349" s="1988" t="str">
        <f>
IF(C349="","",HYPERLINK("#"&amp;C349&amp;"p!"&amp;"A1","リンク"))</f>
        <v>
リンク</v>
      </c>
    </row>
    <row r="350" spans="1:4" ht="20.100000000000001" customHeight="1">
      <c r="A350" s="2009"/>
      <c r="B350" s="1997" t="s">
        <v>
6534</v>
      </c>
      <c r="C350" s="1995">
        <v>
69</v>
      </c>
      <c r="D350" s="1988" t="str">
        <f>
IF(C350="","",HYPERLINK("#"&amp;C350&amp;"p!"&amp;"A1","リンク"))</f>
        <v>
リンク</v>
      </c>
    </row>
    <row r="351" spans="1:4" s="1977" customFormat="1" ht="19.5" customHeight="1">
      <c r="A351" s="2005" t="s">
        <v>
6615</v>
      </c>
      <c r="B351" s="1999"/>
      <c r="C351" s="2000"/>
      <c r="D351" s="1996"/>
    </row>
    <row r="352" spans="1:4" ht="20.100000000000001" customHeight="1">
      <c r="A352" s="2009"/>
      <c r="B352" s="1997" t="s">
        <v>
6549</v>
      </c>
      <c r="C352" s="1995">
        <v>
11</v>
      </c>
      <c r="D352" s="1988" t="str">
        <f>
IF(C352="","",HYPERLINK("#"&amp;C352&amp;"p!"&amp;"A1","リンク"))</f>
        <v>
リンク</v>
      </c>
    </row>
    <row r="353" spans="1:4" ht="20.100000000000001" customHeight="1">
      <c r="A353" s="2009"/>
      <c r="B353" s="1997" t="s">
        <v>
6529</v>
      </c>
      <c r="C353" s="1995">
        <v>
64</v>
      </c>
      <c r="D353" s="1988" t="str">
        <f t="shared" ref="D353:D359" si="37">
IF(C353="","",HYPERLINK("#"&amp;C353&amp;"p!"&amp;"A1","リンク"))</f>
        <v>
リンク</v>
      </c>
    </row>
    <row r="354" spans="1:4" ht="20.100000000000001" customHeight="1">
      <c r="A354" s="2009"/>
      <c r="B354" s="1997" t="s">
        <v>
6543</v>
      </c>
      <c r="C354" s="1995">
        <v>
65</v>
      </c>
      <c r="D354" s="1988" t="str">
        <f t="shared" si="37"/>
        <v>
リンク</v>
      </c>
    </row>
    <row r="355" spans="1:4" ht="20.100000000000001" customHeight="1">
      <c r="A355" s="2009"/>
      <c r="B355" s="1997" t="s">
        <v>
6544</v>
      </c>
      <c r="C355" s="1995">
        <v>
65</v>
      </c>
      <c r="D355" s="1988" t="str">
        <f t="shared" si="37"/>
        <v>
リンク</v>
      </c>
    </row>
    <row r="356" spans="1:4" ht="20.100000000000001" customHeight="1">
      <c r="A356" s="2009"/>
      <c r="B356" s="1997" t="s">
        <v>
6545</v>
      </c>
      <c r="C356" s="1995">
        <v>
66</v>
      </c>
      <c r="D356" s="1988" t="str">
        <f t="shared" si="37"/>
        <v>
リンク</v>
      </c>
    </row>
    <row r="357" spans="1:4" ht="20.100000000000001" customHeight="1">
      <c r="A357" s="2009"/>
      <c r="B357" s="1997" t="s">
        <v>
6546</v>
      </c>
      <c r="C357" s="1995">
        <v>
66</v>
      </c>
      <c r="D357" s="1988" t="str">
        <f t="shared" si="37"/>
        <v>
リンク</v>
      </c>
    </row>
    <row r="358" spans="1:4" ht="20.100000000000001" customHeight="1">
      <c r="A358" s="2009"/>
      <c r="B358" s="1997" t="s">
        <v>
6547</v>
      </c>
      <c r="C358" s="1995">
        <v>
67</v>
      </c>
      <c r="D358" s="1988" t="str">
        <f t="shared" si="37"/>
        <v>
リンク</v>
      </c>
    </row>
    <row r="359" spans="1:4" ht="20.100000000000001" customHeight="1">
      <c r="A359" s="2009"/>
      <c r="B359" s="1997" t="s">
        <v>
6530</v>
      </c>
      <c r="C359" s="1995">
        <v>
67</v>
      </c>
      <c r="D359" s="1988" t="str">
        <f t="shared" si="37"/>
        <v>
リンク</v>
      </c>
    </row>
    <row r="360" spans="1:4" s="1977" customFormat="1" ht="19.5" customHeight="1">
      <c r="A360" s="2005" t="s">
        <v>
6616</v>
      </c>
      <c r="B360" s="1999"/>
      <c r="C360" s="2000"/>
      <c r="D360" s="1996"/>
    </row>
    <row r="361" spans="1:4" ht="20.100000000000001" customHeight="1">
      <c r="A361" s="2009"/>
      <c r="B361" s="1997" t="s">
        <v>
6549</v>
      </c>
      <c r="C361" s="1995">
        <v>
11</v>
      </c>
      <c r="D361" s="1988" t="str">
        <f>
IF(C361="","",HYPERLINK("#"&amp;C361&amp;"p!"&amp;"A1","リンク"))</f>
        <v>
リンク</v>
      </c>
    </row>
    <row r="362" spans="1:4" ht="20.100000000000001" customHeight="1">
      <c r="A362" s="2009"/>
      <c r="B362" s="1997" t="s">
        <v>
6529</v>
      </c>
      <c r="C362" s="1995">
        <v>
64</v>
      </c>
      <c r="D362" s="1988" t="str">
        <f>
IF(C362="","",HYPERLINK("#"&amp;C362&amp;"p!"&amp;"A1","リンク"))</f>
        <v>
リンク</v>
      </c>
    </row>
    <row r="363" spans="1:4" ht="20.100000000000001" customHeight="1">
      <c r="A363" s="2009"/>
      <c r="B363" s="1997" t="s">
        <v>
6543</v>
      </c>
      <c r="C363" s="1995">
        <v>
65</v>
      </c>
      <c r="D363" s="1988" t="str">
        <f t="shared" ref="D363" si="38">
IF(C363="","",HYPERLINK("#"&amp;C363&amp;"p!"&amp;"A1","リンク"))</f>
        <v>
リンク</v>
      </c>
    </row>
    <row r="364" spans="1:4" ht="20.100000000000001" customHeight="1">
      <c r="A364" s="2009"/>
      <c r="B364" s="1997" t="s">
        <v>
6544</v>
      </c>
      <c r="C364" s="1995">
        <v>
65</v>
      </c>
      <c r="D364" s="1988" t="str">
        <f>
IF(C364="","",HYPERLINK("#"&amp;C364&amp;"p!"&amp;"A1","リンク"))</f>
        <v>
リンク</v>
      </c>
    </row>
    <row r="365" spans="1:4" ht="20.100000000000001" customHeight="1">
      <c r="A365" s="2009"/>
      <c r="B365" s="1997" t="s">
        <v>
6545</v>
      </c>
      <c r="C365" s="1995">
        <v>
66</v>
      </c>
      <c r="D365" s="1988" t="str">
        <f t="shared" ref="D365" si="39">
IF(C365="","",HYPERLINK("#"&amp;C365&amp;"p!"&amp;"A1","リンク"))</f>
        <v>
リンク</v>
      </c>
    </row>
    <row r="366" spans="1:4" ht="20.100000000000001" customHeight="1">
      <c r="A366" s="2009"/>
      <c r="B366" s="1997" t="s">
        <v>
6546</v>
      </c>
      <c r="C366" s="1995">
        <v>
66</v>
      </c>
      <c r="D366" s="1988" t="str">
        <f>
IF(C366="","",HYPERLINK("#"&amp;C366&amp;"p!"&amp;"A1","リンク"))</f>
        <v>
リンク</v>
      </c>
    </row>
    <row r="367" spans="1:4" ht="20.100000000000001" customHeight="1">
      <c r="A367" s="2009"/>
      <c r="B367" s="1997" t="s">
        <v>
6548</v>
      </c>
      <c r="C367" s="1995">
        <v>
68</v>
      </c>
      <c r="D367" s="1988" t="str">
        <f>
IF(C367="","",HYPERLINK("#"&amp;C367&amp;"p!"&amp;"A1","リンク"))</f>
        <v>
リンク</v>
      </c>
    </row>
    <row r="368" spans="1:4" ht="20.100000000000001" customHeight="1">
      <c r="A368" s="2009"/>
      <c r="B368" s="1997" t="s">
        <v>
6535</v>
      </c>
      <c r="C368" s="1995">
        <v>
69</v>
      </c>
      <c r="D368" s="1988" t="str">
        <f>
IF(C368="","",HYPERLINK("#"&amp;C368&amp;"p!"&amp;"A1","リンク"))</f>
        <v>
リンク</v>
      </c>
    </row>
    <row r="369" spans="1:4" ht="20.100000000000001" customHeight="1">
      <c r="A369" s="2009"/>
      <c r="B369" s="1997" t="s">
        <v>
6536</v>
      </c>
      <c r="C369" s="1995">
        <v>
69</v>
      </c>
      <c r="D369" s="1988" t="str">
        <f>
IF(C369="","",HYPERLINK("#"&amp;C369&amp;"p!"&amp;"A1","リンク"))</f>
        <v>
リンク</v>
      </c>
    </row>
    <row r="370" spans="1:4" ht="20.100000000000001" customHeight="1">
      <c r="A370" s="2009"/>
      <c r="B370" s="1997" t="s">
        <v>
6358</v>
      </c>
      <c r="C370" s="1995">
        <v>
77</v>
      </c>
      <c r="D370" s="1988" t="str">
        <f>
IF(C370="","",HYPERLINK("#"&amp;C370&amp;"p!"&amp;"A1","リンク"))</f>
        <v>
リンク</v>
      </c>
    </row>
    <row r="371" spans="1:4" s="1977" customFormat="1" ht="19.5" customHeight="1">
      <c r="A371" s="2005" t="s">
        <v>
6617</v>
      </c>
      <c r="B371" s="1999"/>
      <c r="C371" s="2000"/>
      <c r="D371" s="1996"/>
    </row>
    <row r="372" spans="1:4" ht="20.100000000000001" customHeight="1">
      <c r="A372" s="2009"/>
      <c r="B372" s="1997" t="s">
        <v>
6549</v>
      </c>
      <c r="C372" s="1995">
        <v>
11</v>
      </c>
      <c r="D372" s="1988" t="str">
        <f>
IF(C372="","",HYPERLINK("#"&amp;C372&amp;"p!"&amp;"A1","リンク"))</f>
        <v>
リンク</v>
      </c>
    </row>
    <row r="373" spans="1:4" ht="20.100000000000001" customHeight="1">
      <c r="A373" s="2009"/>
      <c r="B373" s="1997" t="s">
        <v>
6629</v>
      </c>
      <c r="C373" s="1995">
        <v>
44</v>
      </c>
      <c r="D373" s="1988" t="str">
        <f>
IF(C373="","",HYPERLINK("#"&amp;C373&amp;"p!"&amp;"A1","リンク"))</f>
        <v>
リンク</v>
      </c>
    </row>
    <row r="374" spans="1:4" ht="20.100000000000001" customHeight="1">
      <c r="A374" s="2009"/>
      <c r="B374" s="1997" t="s">
        <v>
6540</v>
      </c>
      <c r="C374" s="1995">
        <v>
72</v>
      </c>
      <c r="D374" s="1988" t="str">
        <f>
IF(C374="","",HYPERLINK("#"&amp;C374&amp;"p!"&amp;"A1","リンク"))</f>
        <v>
リンク</v>
      </c>
    </row>
    <row r="375" spans="1:4" ht="20.100000000000001" customHeight="1">
      <c r="A375" s="2009"/>
      <c r="B375" s="1997" t="s">
        <v>
6541</v>
      </c>
      <c r="C375" s="1995">
        <v>
72</v>
      </c>
      <c r="D375" s="1988" t="str">
        <f>
IF(C375="","",HYPERLINK("#"&amp;C375&amp;"p!"&amp;"A1","リンク"))</f>
        <v>
リンク</v>
      </c>
    </row>
    <row r="376" spans="1:4" ht="20.100000000000001" customHeight="1">
      <c r="A376" s="2005"/>
      <c r="B376" s="1997" t="s">
        <v>
6357</v>
      </c>
      <c r="C376" s="1995">
        <v>
76</v>
      </c>
      <c r="D376" s="1988" t="str">
        <f>
IF(C376="","",HYPERLINK("#"&amp;C376&amp;"p!"&amp;"A1","リンク"))</f>
        <v>
リンク</v>
      </c>
    </row>
    <row r="377" spans="1:4" s="1977" customFormat="1" ht="19.5" customHeight="1">
      <c r="A377" s="2005" t="s">
        <v>
6618</v>
      </c>
      <c r="B377" s="1999"/>
      <c r="C377" s="2000"/>
      <c r="D377" s="1996"/>
    </row>
    <row r="378" spans="1:4" ht="19.5" customHeight="1">
      <c r="A378" s="2009"/>
      <c r="B378" s="1997" t="s">
        <v>
6550</v>
      </c>
      <c r="C378" s="1995">
        <v>
41</v>
      </c>
      <c r="D378" s="1988" t="str">
        <f>
IF(C378="","",HYPERLINK("#"&amp;C378&amp;"p!"&amp;"A1","リンク"))</f>
        <v>
リンク</v>
      </c>
    </row>
    <row r="379" spans="1:4" ht="20.100000000000001" customHeight="1">
      <c r="A379" s="2009"/>
      <c r="B379" s="1997" t="s">
        <v>
6551</v>
      </c>
      <c r="C379" s="1995">
        <v>
42</v>
      </c>
      <c r="D379" s="1988" t="str">
        <f>
IF(C379="","",HYPERLINK("#"&amp;C379&amp;"p!"&amp;"A1","リンク"))</f>
        <v>
リンク</v>
      </c>
    </row>
    <row r="380" spans="1:4" ht="20.100000000000001" customHeight="1">
      <c r="A380" s="2009"/>
      <c r="B380" s="1997" t="s">
        <v>
6552</v>
      </c>
      <c r="C380" s="1995">
        <v>
43</v>
      </c>
      <c r="D380" s="1988" t="str">
        <f>
IF(C380="","",HYPERLINK("#"&amp;C380&amp;"p!"&amp;"A1","リンク"))</f>
        <v>
リンク</v>
      </c>
    </row>
    <row r="381" spans="1:4" s="1977" customFormat="1" ht="19.5" customHeight="1">
      <c r="A381" s="2005" t="s">
        <v>
6619</v>
      </c>
      <c r="B381" s="1999"/>
      <c r="C381" s="2000"/>
      <c r="D381" s="1996"/>
    </row>
    <row r="382" spans="1:4" ht="20.100000000000001" customHeight="1">
      <c r="A382" s="2009"/>
      <c r="B382" s="1997" t="s">
        <v>
6549</v>
      </c>
      <c r="C382" s="1995">
        <v>
11</v>
      </c>
      <c r="D382" s="1988" t="str">
        <f>
IF(C382="","",HYPERLINK("#"&amp;C382&amp;"p!"&amp;"A1","リンク"))</f>
        <v>
リンク</v>
      </c>
    </row>
    <row r="383" spans="1:4" ht="20.100000000000001" customHeight="1">
      <c r="A383" s="2009"/>
      <c r="B383" s="1997" t="s">
        <v>
6537</v>
      </c>
      <c r="C383" s="1995">
        <v>
70</v>
      </c>
      <c r="D383" s="1988" t="str">
        <f>
IF(C383="","",HYPERLINK("#"&amp;C383&amp;"p!"&amp;"A1","リンク"))</f>
        <v>
リンク</v>
      </c>
    </row>
    <row r="384" spans="1:4" ht="20.100000000000001" customHeight="1">
      <c r="A384" s="2009"/>
      <c r="B384" s="1997" t="s">
        <v>
6538</v>
      </c>
      <c r="C384" s="1995">
        <v>
70</v>
      </c>
      <c r="D384" s="1988" t="str">
        <f>
IF(C384="","",HYPERLINK("#"&amp;C384&amp;"p!"&amp;"A1","リンク"))</f>
        <v>
リンク</v>
      </c>
    </row>
    <row r="385" spans="1:4" ht="20.100000000000001" customHeight="1">
      <c r="A385" s="2009"/>
      <c r="B385" s="1997" t="s">
        <v>
6542</v>
      </c>
      <c r="C385" s="1995">
        <v>
73</v>
      </c>
      <c r="D385" s="1988" t="str">
        <f>
IF(C385="","",HYPERLINK("#"&amp;C385&amp;"p!"&amp;"A1","リンク"))</f>
        <v>
リンク</v>
      </c>
    </row>
    <row r="386" spans="1:4" s="1977" customFormat="1" ht="19.5" customHeight="1">
      <c r="A386" s="2005" t="s">
        <v>
6620</v>
      </c>
      <c r="B386" s="1999"/>
      <c r="C386" s="2000"/>
      <c r="D386" s="1996"/>
    </row>
    <row r="387" spans="1:4" ht="20.100000000000001" customHeight="1">
      <c r="A387" s="2009"/>
      <c r="B387" s="1997" t="s">
        <v>
6539</v>
      </c>
      <c r="C387" s="1995">
        <v>
71</v>
      </c>
      <c r="D387" s="1988" t="str">
        <f>
IF(C387="","",HYPERLINK("#"&amp;C387&amp;"p!"&amp;"A1","リンク"))</f>
        <v>
リンク</v>
      </c>
    </row>
    <row r="388" spans="1:4" ht="20.100000000000001" customHeight="1">
      <c r="A388" s="2009"/>
      <c r="B388" s="1997" t="s">
        <v>
6553</v>
      </c>
      <c r="C388" s="1995">
        <v>
72</v>
      </c>
      <c r="D388" s="1988" t="str">
        <f>
IF(C388="","",HYPERLINK("#"&amp;C388&amp;"p!"&amp;"A1","リンク"))</f>
        <v>
リンク</v>
      </c>
    </row>
    <row r="389" spans="1:4" ht="20.100000000000001" customHeight="1">
      <c r="A389" s="2005"/>
      <c r="B389" s="1997" t="s">
        <v>
6357</v>
      </c>
      <c r="C389" s="1995">
        <v>
76</v>
      </c>
      <c r="D389" s="1988" t="str">
        <f>
IF(C389="","",HYPERLINK("#"&amp;C389&amp;"p!"&amp;"A1","リンク"))</f>
        <v>
リンク</v>
      </c>
    </row>
    <row r="390" spans="1:4" s="1977" customFormat="1" ht="19.5" customHeight="1">
      <c r="A390" s="2005" t="s">
        <v>
6621</v>
      </c>
      <c r="B390" s="1999"/>
      <c r="C390" s="2000"/>
      <c r="D390" s="1996"/>
    </row>
    <row r="391" spans="1:4" ht="20.100000000000001" customHeight="1">
      <c r="A391" s="2009"/>
      <c r="B391" s="1997" t="s">
        <v>
6554</v>
      </c>
      <c r="C391" s="1995">
        <v>
70</v>
      </c>
      <c r="D391" s="1988" t="str">
        <f>
IF(C391="","",HYPERLINK("#"&amp;C391&amp;"p!"&amp;"A1","リンク"))</f>
        <v>
リンク</v>
      </c>
    </row>
    <row r="392" spans="1:4" s="1977" customFormat="1" ht="19.5" customHeight="1">
      <c r="A392" s="2005" t="s">
        <v>
6523</v>
      </c>
      <c r="B392" s="1999"/>
      <c r="C392" s="2000"/>
      <c r="D392" s="1996"/>
    </row>
    <row r="393" spans="1:4" ht="20.100000000000001" customHeight="1">
      <c r="A393" s="2009"/>
      <c r="B393" s="1997" t="s">
        <v>
6392</v>
      </c>
      <c r="C393" s="1995">
        <v>
9</v>
      </c>
      <c r="D393" s="1988" t="str">
        <f t="shared" ref="D393" si="40">
IF(C393="","",HYPERLINK("#"&amp;C393&amp;"p!"&amp;"A1","リンク"))</f>
        <v>
リンク</v>
      </c>
    </row>
    <row r="394" spans="1:4" s="1977" customFormat="1" ht="19.5" customHeight="1">
      <c r="A394" s="2005" t="s">
        <v>
6524</v>
      </c>
      <c r="B394" s="1999"/>
      <c r="C394" s="2000"/>
      <c r="D394" s="1996"/>
    </row>
    <row r="395" spans="1:4" ht="20.100000000000001" customHeight="1">
      <c r="A395" s="2009"/>
      <c r="B395" s="1997" t="s">
        <v>
6525</v>
      </c>
      <c r="C395" s="1995">
        <v>
8</v>
      </c>
      <c r="D395" s="1988" t="str">
        <f>
IF(C395="","",HYPERLINK("#"&amp;C395&amp;"p!"&amp;"A1","リンク"))</f>
        <v>
リンク</v>
      </c>
    </row>
    <row r="396" spans="1:4" ht="20.100000000000001" customHeight="1">
      <c r="A396" s="2009"/>
      <c r="B396" s="1997" t="s">
        <v>
6392</v>
      </c>
      <c r="C396" s="1995">
        <v>
9</v>
      </c>
      <c r="D396" s="1988" t="str">
        <f t="shared" ref="D396" si="41">
IF(C396="","",HYPERLINK("#"&amp;C396&amp;"p!"&amp;"A1","リンク"))</f>
        <v>
リンク</v>
      </c>
    </row>
    <row r="397" spans="1:4" s="1977" customFormat="1" ht="19.5" customHeight="1">
      <c r="A397" s="2005" t="s">
        <v>
6305</v>
      </c>
      <c r="B397" s="1999"/>
      <c r="C397" s="2000"/>
      <c r="D397" s="1996"/>
    </row>
    <row r="398" spans="1:4" ht="20.100000000000001" customHeight="1">
      <c r="A398" s="2009"/>
      <c r="B398" s="1997" t="s">
        <v>
6528</v>
      </c>
      <c r="C398" s="1995">
        <v>
9</v>
      </c>
      <c r="D398" s="1988" t="str">
        <f>
IF(C398="","",HYPERLINK("#"&amp;C398&amp;"p!"&amp;"A1","リンク"))</f>
        <v>
リンク</v>
      </c>
    </row>
    <row r="399" spans="1:4" ht="20.100000000000001" customHeight="1">
      <c r="A399" s="2009"/>
      <c r="B399" s="1997" t="s">
        <v>
6526</v>
      </c>
      <c r="C399" s="1995">
        <v>
9</v>
      </c>
      <c r="D399" s="1988" t="str">
        <f>
IF(C399="","",HYPERLINK("#"&amp;C399&amp;"p!"&amp;"A1","リンク"))</f>
        <v>
リンク</v>
      </c>
    </row>
    <row r="400" spans="1:4" ht="20.100000000000001" customHeight="1">
      <c r="A400" s="2009"/>
      <c r="B400" s="1997" t="s">
        <v>
6527</v>
      </c>
      <c r="C400" s="1995">
        <v>
9</v>
      </c>
      <c r="D400" s="1988" t="str">
        <f>
IF(C400="","",HYPERLINK("#"&amp;C400&amp;"p!"&amp;"A1","リンク"))</f>
        <v>
リンク</v>
      </c>
    </row>
  </sheetData>
  <autoFilter ref="A1:D400"/>
  <phoneticPr fontId="1"/>
  <pageMargins left="0.23622047244094491" right="0.23622047244094491" top="0.15748031496062992" bottom="0.15748031496062992" header="0.31496062992125984" footer="0"/>
  <rowBreaks count="10" manualBreakCount="10">
    <brk id="76" max="3" man="1"/>
    <brk id="110" max="3" man="1"/>
    <brk id="145" max="3" man="1"/>
    <brk id="175" max="3" man="1"/>
    <brk id="214" max="3" man="1"/>
    <brk id="242" max="3" man="1"/>
    <brk id="279" max="3" man="1"/>
    <brk id="318" max="3" man="1"/>
    <brk id="350" max="3" man="1"/>
    <brk id="389"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6"/>
  <sheetViews>
    <sheetView view="pageBreakPreview" zoomScaleNormal="100" zoomScaleSheetLayoutView="100" workbookViewId="0">
      <selection activeCell="A5" sqref="A5:B6"/>
    </sheetView>
  </sheetViews>
  <sheetFormatPr defaultColWidth="9" defaultRowHeight="21" customHeight="1"/>
  <cols>
    <col min="1" max="1" width="8.625" style="255" customWidth="1"/>
    <col min="2" max="4" width="8.125" style="255" customWidth="1"/>
    <col min="5" max="5" width="8.625" style="255" customWidth="1"/>
    <col min="6" max="7" width="8.125" style="255" customWidth="1"/>
    <col min="8" max="8" width="8.625" style="255" customWidth="1"/>
    <col min="9" max="11" width="8.125" style="255" customWidth="1"/>
    <col min="12" max="12" width="11.125" style="255" bestFit="1" customWidth="1"/>
    <col min="13" max="16384" width="9" style="255"/>
  </cols>
  <sheetData>
    <row r="1" spans="1:26" s="1985" customFormat="1" ht="20.100000000000001" customHeight="1">
      <c r="A1" s="2175" t="str">
        <f>
HYPERLINK("#目次!A1","【目次に戻る】")</f>
        <v>
【目次に戻る】</v>
      </c>
      <c r="B1" s="2175"/>
      <c r="C1" s="2175"/>
      <c r="D1" s="2175"/>
      <c r="E1" s="2175"/>
      <c r="F1" s="2175"/>
      <c r="G1" s="2175"/>
      <c r="H1" s="2175"/>
      <c r="I1" s="2175"/>
      <c r="J1" s="2175"/>
      <c r="K1" s="2175"/>
      <c r="L1" s="2175"/>
      <c r="M1" s="2175"/>
      <c r="N1" s="2175"/>
      <c r="O1" s="2175"/>
      <c r="P1" s="2175"/>
      <c r="Q1" s="2175"/>
      <c r="R1" s="2175"/>
      <c r="S1" s="2175"/>
      <c r="T1" s="2175"/>
      <c r="U1" s="2175"/>
      <c r="V1" s="2175"/>
      <c r="W1" s="2175"/>
      <c r="X1" s="2175"/>
      <c r="Y1" s="2175"/>
      <c r="Z1" s="2175"/>
    </row>
    <row r="2" spans="1:26" s="1985" customFormat="1" ht="20.100000000000001" customHeight="1">
      <c r="A2" s="2175" t="str">
        <f>
HYPERLINK("#業務所管課別目次!A1","【業務所管課別目次に戻る】")</f>
        <v>
【業務所管課別目次に戻る】</v>
      </c>
      <c r="B2" s="2175"/>
      <c r="C2" s="2175"/>
      <c r="D2" s="2175"/>
      <c r="E2" s="2175"/>
      <c r="F2" s="2175"/>
      <c r="G2" s="2175"/>
      <c r="H2" s="2175"/>
      <c r="I2" s="2175"/>
      <c r="J2" s="2175"/>
      <c r="K2" s="2175"/>
      <c r="L2" s="2175"/>
      <c r="M2" s="2175"/>
      <c r="N2" s="2175"/>
      <c r="O2" s="2175"/>
      <c r="P2" s="2175"/>
      <c r="Q2" s="2175"/>
      <c r="R2" s="2175"/>
      <c r="S2" s="2175"/>
      <c r="T2" s="2175"/>
      <c r="U2" s="2175"/>
      <c r="V2" s="2175"/>
      <c r="W2" s="2175"/>
      <c r="X2" s="2175"/>
      <c r="Y2" s="2175"/>
      <c r="Z2" s="2175"/>
    </row>
    <row r="3" spans="1:26" ht="15.95" customHeight="1">
      <c r="A3" s="30" t="s">
        <v>
863</v>
      </c>
      <c r="B3" s="2"/>
      <c r="C3" s="2"/>
      <c r="D3" s="2"/>
      <c r="E3" s="2"/>
      <c r="F3" s="2"/>
      <c r="G3" s="2"/>
      <c r="H3" s="2"/>
      <c r="I3" s="2"/>
      <c r="J3" s="2"/>
      <c r="K3" s="2"/>
      <c r="L3" s="2"/>
      <c r="M3" s="2"/>
    </row>
    <row r="4" spans="1:26" ht="15.95" customHeight="1">
      <c r="A4" s="305" t="s">
        <v>
862</v>
      </c>
      <c r="B4" s="2"/>
      <c r="C4" s="441"/>
      <c r="D4" s="2"/>
      <c r="E4" s="2"/>
      <c r="F4" s="2"/>
      <c r="G4" s="2"/>
      <c r="H4" s="2"/>
      <c r="I4" s="2"/>
      <c r="J4" s="2"/>
      <c r="K4" s="4" t="s">
        <v>
857</v>
      </c>
      <c r="L4" s="2"/>
      <c r="M4" s="2"/>
    </row>
    <row r="5" spans="1:26" ht="14.1" customHeight="1">
      <c r="A5" s="2250" t="s">
        <v>
856</v>
      </c>
      <c r="B5" s="2251"/>
      <c r="C5" s="2254" t="s">
        <v>
861</v>
      </c>
      <c r="D5" s="2255"/>
      <c r="E5" s="2256"/>
      <c r="F5" s="2254" t="s">
        <v>
854</v>
      </c>
      <c r="G5" s="2255"/>
      <c r="H5" s="2256"/>
      <c r="I5" s="2254" t="s">
        <v>
860</v>
      </c>
      <c r="J5" s="2255"/>
      <c r="K5" s="2256"/>
      <c r="L5" s="238"/>
      <c r="M5" s="238"/>
    </row>
    <row r="6" spans="1:26" ht="14.1" customHeight="1">
      <c r="A6" s="2252"/>
      <c r="B6" s="2253"/>
      <c r="C6" s="453" t="s">
        <v>
839</v>
      </c>
      <c r="D6" s="453" t="s">
        <v>
853</v>
      </c>
      <c r="E6" s="453" t="s">
        <v>
852</v>
      </c>
      <c r="F6" s="453" t="s">
        <v>
839</v>
      </c>
      <c r="G6" s="453" t="s">
        <v>
853</v>
      </c>
      <c r="H6" s="453" t="s">
        <v>
852</v>
      </c>
      <c r="I6" s="453" t="s">
        <v>
839</v>
      </c>
      <c r="J6" s="453" t="s">
        <v>
853</v>
      </c>
      <c r="K6" s="453" t="s">
        <v>
852</v>
      </c>
      <c r="L6" s="238"/>
      <c r="M6" s="238"/>
    </row>
    <row r="7" spans="1:26" ht="14.1" customHeight="1">
      <c r="A7" s="2257" t="s">
        <v>
851</v>
      </c>
      <c r="B7" s="424" t="s">
        <v>
850</v>
      </c>
      <c r="C7" s="458">
        <v>
20</v>
      </c>
      <c r="D7" s="458">
        <v>
642</v>
      </c>
      <c r="E7" s="458">
        <v>
8493</v>
      </c>
      <c r="F7" s="458">
        <v>
358</v>
      </c>
      <c r="G7" s="458">
        <v>
12780</v>
      </c>
      <c r="H7" s="458">
        <v>
100461</v>
      </c>
      <c r="I7" s="458">
        <v>
271</v>
      </c>
      <c r="J7" s="458">
        <v>
10579</v>
      </c>
      <c r="K7" s="458">
        <v>
68592</v>
      </c>
      <c r="L7" s="238"/>
      <c r="M7" s="238"/>
    </row>
    <row r="8" spans="1:26" ht="14.1" customHeight="1">
      <c r="A8" s="2258"/>
      <c r="B8" s="424" t="s">
        <v>
830</v>
      </c>
      <c r="C8" s="457">
        <v>
4.4000000000000004</v>
      </c>
      <c r="D8" s="457">
        <v>
4.8</v>
      </c>
      <c r="E8" s="457">
        <v>
6.7</v>
      </c>
      <c r="F8" s="457">
        <v>
79.599999999999994</v>
      </c>
      <c r="G8" s="457">
        <v>
95.4</v>
      </c>
      <c r="H8" s="457">
        <v>
79.099999999999994</v>
      </c>
      <c r="I8" s="457">
        <v>
60.3</v>
      </c>
      <c r="J8" s="457">
        <v>
79</v>
      </c>
      <c r="K8" s="457">
        <v>
54</v>
      </c>
      <c r="L8" s="238"/>
      <c r="M8" s="238"/>
    </row>
    <row r="9" spans="1:26" ht="14.1" customHeight="1">
      <c r="A9" s="2259">
        <v>
27</v>
      </c>
      <c r="B9" s="424" t="s">
        <v>
850</v>
      </c>
      <c r="C9" s="458">
        <v>
20</v>
      </c>
      <c r="D9" s="458">
        <v>
648</v>
      </c>
      <c r="E9" s="458">
        <v>
8480</v>
      </c>
      <c r="F9" s="458">
        <v>
357</v>
      </c>
      <c r="G9" s="458">
        <v>
12944</v>
      </c>
      <c r="H9" s="458">
        <v>
100995</v>
      </c>
      <c r="I9" s="458">
        <v>
269</v>
      </c>
      <c r="J9" s="458">
        <v>
10620</v>
      </c>
      <c r="K9" s="458">
        <v>
68737</v>
      </c>
      <c r="L9" s="238"/>
      <c r="M9" s="238"/>
    </row>
    <row r="10" spans="1:26" ht="14.1" customHeight="1">
      <c r="A10" s="2260"/>
      <c r="B10" s="424" t="s">
        <v>
830</v>
      </c>
      <c r="C10" s="457">
        <v>
4.4000000000000004</v>
      </c>
      <c r="D10" s="457">
        <v>
4.8</v>
      </c>
      <c r="E10" s="457">
        <v>
6.7</v>
      </c>
      <c r="F10" s="457">
        <v>
78.900000000000006</v>
      </c>
      <c r="G10" s="457">
        <v>
95.8</v>
      </c>
      <c r="H10" s="457">
        <v>
79.5</v>
      </c>
      <c r="I10" s="457">
        <v>
59.4</v>
      </c>
      <c r="J10" s="457">
        <v>
78.599999999999994</v>
      </c>
      <c r="K10" s="457">
        <v>
54.1</v>
      </c>
      <c r="L10" s="238"/>
      <c r="M10" s="238"/>
    </row>
    <row r="11" spans="1:26" ht="14.1" customHeight="1">
      <c r="A11" s="2259">
        <v>
28</v>
      </c>
      <c r="B11" s="424" t="s">
        <v>
850</v>
      </c>
      <c r="C11" s="458">
        <v>
21</v>
      </c>
      <c r="D11" s="458">
        <v>
651</v>
      </c>
      <c r="E11" s="458">
        <v>
8442</v>
      </c>
      <c r="F11" s="458">
        <v>
358</v>
      </c>
      <c r="G11" s="458">
        <v>
13184</v>
      </c>
      <c r="H11" s="458">
        <v>
101529</v>
      </c>
      <c r="I11" s="458">
        <v>
271</v>
      </c>
      <c r="J11" s="458">
        <v>
10658</v>
      </c>
      <c r="K11" s="458">
        <v>
68940</v>
      </c>
      <c r="L11" s="238"/>
      <c r="M11" s="238"/>
    </row>
    <row r="12" spans="1:26" ht="14.1" customHeight="1">
      <c r="A12" s="2260"/>
      <c r="B12" s="424" t="s">
        <v>
830</v>
      </c>
      <c r="C12" s="457">
        <v>
4.7</v>
      </c>
      <c r="D12" s="457">
        <v>
4.8</v>
      </c>
      <c r="E12" s="457">
        <v>
6.7</v>
      </c>
      <c r="F12" s="457">
        <v>
80.099999999999994</v>
      </c>
      <c r="G12" s="457">
        <v>
96.8</v>
      </c>
      <c r="H12" s="457">
        <v>
80</v>
      </c>
      <c r="I12" s="457">
        <v>
60.7</v>
      </c>
      <c r="J12" s="457">
        <v>
78.2</v>
      </c>
      <c r="K12" s="457">
        <v>
54.3</v>
      </c>
      <c r="L12" s="238"/>
      <c r="M12" s="238"/>
    </row>
    <row r="13" spans="1:26" ht="14.1" customHeight="1">
      <c r="A13" s="2259">
        <v>
29</v>
      </c>
      <c r="B13" s="424" t="s">
        <v>
850</v>
      </c>
      <c r="C13" s="458">
        <v>
22</v>
      </c>
      <c r="D13" s="458">
        <v>
647</v>
      </c>
      <c r="E13" s="458">
        <v>
8412</v>
      </c>
      <c r="F13" s="458">
        <v>
358</v>
      </c>
      <c r="G13" s="458">
        <v>
13257</v>
      </c>
      <c r="H13" s="458">
        <v>
101471</v>
      </c>
      <c r="I13" s="458">
        <v>
268</v>
      </c>
      <c r="J13" s="458">
        <v>
10632</v>
      </c>
      <c r="K13" s="458">
        <v>
68609</v>
      </c>
      <c r="L13" s="238"/>
      <c r="M13" s="238"/>
    </row>
    <row r="14" spans="1:26" ht="14.1" customHeight="1">
      <c r="A14" s="2260"/>
      <c r="B14" s="424" t="s">
        <v>
830</v>
      </c>
      <c r="C14" s="457">
        <v>
4.8</v>
      </c>
      <c r="D14" s="457">
        <v>
4.7</v>
      </c>
      <c r="E14" s="457">
        <v>
6.6</v>
      </c>
      <c r="F14" s="457">
        <v>
77.900000000000006</v>
      </c>
      <c r="G14" s="457">
        <v>
96.6</v>
      </c>
      <c r="H14" s="457">
        <v>
80.099999999999994</v>
      </c>
      <c r="I14" s="457">
        <v>
58.3</v>
      </c>
      <c r="J14" s="457">
        <v>
77.5</v>
      </c>
      <c r="K14" s="457">
        <v>
54.1</v>
      </c>
      <c r="L14" s="238"/>
      <c r="M14" s="238"/>
    </row>
    <row r="15" spans="1:26" ht="14.1" customHeight="1">
      <c r="A15" s="2259">
        <v>
30</v>
      </c>
      <c r="B15" s="424" t="s">
        <v>
850</v>
      </c>
      <c r="C15" s="458">
        <v>
22</v>
      </c>
      <c r="D15" s="458">
        <v>
647</v>
      </c>
      <c r="E15" s="458">
        <v>
8372</v>
      </c>
      <c r="F15" s="458">
        <v>
359</v>
      </c>
      <c r="G15" s="458">
        <v>
13429</v>
      </c>
      <c r="H15" s="458">
        <v>
102105</v>
      </c>
      <c r="I15" s="458">
        <v>
271</v>
      </c>
      <c r="J15" s="458">
        <v>
10672</v>
      </c>
      <c r="K15" s="458">
        <v>
68613</v>
      </c>
      <c r="L15" s="238"/>
      <c r="M15" s="238"/>
    </row>
    <row r="16" spans="1:26" ht="14.1" customHeight="1">
      <c r="A16" s="2260"/>
      <c r="B16" s="424" t="s">
        <v>
830</v>
      </c>
      <c r="C16" s="457">
        <v>
4.7</v>
      </c>
      <c r="D16" s="457">
        <v>
4.7</v>
      </c>
      <c r="E16" s="457">
        <v>
6.6</v>
      </c>
      <c r="F16" s="457">
        <v>
77.3</v>
      </c>
      <c r="G16" s="457">
        <v>
97.2</v>
      </c>
      <c r="H16" s="457">
        <v>
80.8</v>
      </c>
      <c r="I16" s="457">
        <v>
58.3</v>
      </c>
      <c r="J16" s="457">
        <v>
77.2</v>
      </c>
      <c r="K16" s="457">
        <v>
54.26</v>
      </c>
      <c r="L16" s="238"/>
      <c r="M16" s="238"/>
    </row>
    <row r="17" spans="1:13" ht="14.1" customHeight="1">
      <c r="A17" s="2257" t="s">
        <v>
849</v>
      </c>
      <c r="B17" s="424" t="s">
        <v>
850</v>
      </c>
      <c r="C17" s="458">
        <v>
22</v>
      </c>
      <c r="D17" s="458">
        <v>
638</v>
      </c>
      <c r="E17" s="458">
        <v>
8300</v>
      </c>
      <c r="F17" s="458">
        <v>
358</v>
      </c>
      <c r="G17" s="458">
        <v>
13707</v>
      </c>
      <c r="H17" s="458">
        <v>
102616</v>
      </c>
      <c r="I17" s="458">
        <v>
275</v>
      </c>
      <c r="J17" s="458">
        <v>
10670</v>
      </c>
      <c r="K17" s="458">
        <v>
68500</v>
      </c>
      <c r="L17" s="238"/>
      <c r="M17" s="238"/>
    </row>
    <row r="18" spans="1:13" ht="14.1" customHeight="1">
      <c r="A18" s="2258"/>
      <c r="B18" s="424" t="s">
        <v>
830</v>
      </c>
      <c r="C18" s="457">
        <v>
4.7</v>
      </c>
      <c r="D18" s="457">
        <v>
4.5999999999999996</v>
      </c>
      <c r="E18" s="457">
        <v>
6.6</v>
      </c>
      <c r="F18" s="457">
        <v>
77.099999999999994</v>
      </c>
      <c r="G18" s="457">
        <v>
98.5</v>
      </c>
      <c r="H18" s="457">
        <v>
81.3</v>
      </c>
      <c r="I18" s="457">
        <v>
59.2</v>
      </c>
      <c r="J18" s="457">
        <v>
76.599999999999994</v>
      </c>
      <c r="K18" s="457">
        <v>
54.3</v>
      </c>
      <c r="L18" s="238"/>
      <c r="M18" s="238"/>
    </row>
    <row r="19" spans="1:13" ht="15.95" customHeight="1">
      <c r="A19" s="441"/>
      <c r="B19" s="441"/>
      <c r="C19" s="441"/>
      <c r="D19" s="441"/>
      <c r="E19" s="441"/>
      <c r="F19" s="455"/>
      <c r="G19" s="441"/>
      <c r="H19" s="441"/>
      <c r="I19" s="441"/>
      <c r="K19" s="456" t="s">
        <v>
859</v>
      </c>
      <c r="L19" s="238"/>
      <c r="M19" s="238"/>
    </row>
    <row r="20" spans="1:13" ht="15.95" customHeight="1">
      <c r="A20" s="441"/>
      <c r="B20" s="441"/>
      <c r="C20" s="441"/>
      <c r="D20" s="441"/>
      <c r="E20" s="441"/>
      <c r="F20" s="455"/>
      <c r="G20" s="441"/>
      <c r="H20" s="441"/>
      <c r="I20" s="441"/>
      <c r="K20" s="454"/>
      <c r="L20" s="238"/>
      <c r="M20" s="238"/>
    </row>
    <row r="21" spans="1:13" ht="15.95" customHeight="1">
      <c r="A21" s="305" t="s">
        <v>
858</v>
      </c>
      <c r="B21" s="2"/>
      <c r="C21" s="441"/>
      <c r="D21" s="2"/>
      <c r="E21" s="2"/>
      <c r="F21" s="2"/>
      <c r="G21" s="2"/>
      <c r="H21" s="4" t="s">
        <v>
857</v>
      </c>
      <c r="I21" s="2"/>
      <c r="J21" s="2"/>
      <c r="K21" s="2"/>
      <c r="L21" s="2"/>
      <c r="M21" s="2"/>
    </row>
    <row r="22" spans="1:13" ht="14.1" customHeight="1">
      <c r="A22" s="2250" t="s">
        <v>
856</v>
      </c>
      <c r="B22" s="2251"/>
      <c r="C22" s="2254" t="s">
        <v>
855</v>
      </c>
      <c r="D22" s="2255"/>
      <c r="E22" s="2256"/>
      <c r="F22" s="2254" t="s">
        <v>
854</v>
      </c>
      <c r="G22" s="2255"/>
      <c r="H22" s="2256"/>
      <c r="I22" s="440"/>
      <c r="J22" s="440"/>
      <c r="K22" s="2"/>
      <c r="L22" s="2"/>
      <c r="M22" s="2"/>
    </row>
    <row r="23" spans="1:13" ht="14.1" customHeight="1">
      <c r="A23" s="2252"/>
      <c r="B23" s="2253"/>
      <c r="C23" s="453" t="s">
        <v>
839</v>
      </c>
      <c r="D23" s="453" t="s">
        <v>
853</v>
      </c>
      <c r="E23" s="453" t="s">
        <v>
852</v>
      </c>
      <c r="F23" s="453" t="s">
        <v>
839</v>
      </c>
      <c r="G23" s="453" t="s">
        <v>
853</v>
      </c>
      <c r="H23" s="453" t="s">
        <v>
852</v>
      </c>
      <c r="I23" s="440"/>
      <c r="J23" s="440"/>
      <c r="K23" s="2"/>
      <c r="L23" s="2"/>
      <c r="M23" s="2"/>
    </row>
    <row r="24" spans="1:13" ht="14.1" customHeight="1">
      <c r="A24" s="2257" t="s">
        <v>
851</v>
      </c>
      <c r="B24" s="424" t="s">
        <v>
850</v>
      </c>
      <c r="C24" s="451">
        <v>
1836</v>
      </c>
      <c r="D24" s="451">
        <v>
81125</v>
      </c>
      <c r="E24" s="451">
        <v>
894216</v>
      </c>
      <c r="F24" s="451">
        <v>
221</v>
      </c>
      <c r="G24" s="451">
        <v>
4285</v>
      </c>
      <c r="H24" s="451">
        <v>
112364</v>
      </c>
      <c r="I24" s="440"/>
      <c r="J24" s="440"/>
      <c r="K24" s="2"/>
      <c r="L24" s="2"/>
      <c r="M24" s="2"/>
    </row>
    <row r="25" spans="1:13" ht="14.1" customHeight="1">
      <c r="A25" s="2258"/>
      <c r="B25" s="424" t="s">
        <v>
830</v>
      </c>
      <c r="C25" s="450">
        <v>
408.2</v>
      </c>
      <c r="D25" s="448">
        <v>
605.9</v>
      </c>
      <c r="E25" s="448">
        <v>
703.6</v>
      </c>
      <c r="F25" s="448">
        <v>
49.1</v>
      </c>
      <c r="G25" s="450">
        <v>
32</v>
      </c>
      <c r="H25" s="448">
        <v>
88.4</v>
      </c>
      <c r="I25" s="440"/>
      <c r="J25" s="440"/>
      <c r="K25" s="2"/>
      <c r="L25" s="2"/>
      <c r="M25" s="2"/>
    </row>
    <row r="26" spans="1:13" ht="14.1" customHeight="1">
      <c r="A26" s="2259">
        <v>
27</v>
      </c>
      <c r="B26" s="424" t="s">
        <v>
850</v>
      </c>
      <c r="C26" s="451">
        <v>
1795</v>
      </c>
      <c r="D26" s="451">
        <v>
81493</v>
      </c>
      <c r="E26" s="451">
        <v>
893970</v>
      </c>
      <c r="F26" s="451">
        <v>
232</v>
      </c>
      <c r="G26" s="451">
        <v>
4205</v>
      </c>
      <c r="H26" s="451">
        <v>
107626</v>
      </c>
      <c r="I26" s="440"/>
      <c r="J26" s="440"/>
      <c r="K26" s="2"/>
      <c r="L26" s="2"/>
      <c r="M26" s="2"/>
    </row>
    <row r="27" spans="1:13" ht="14.1" customHeight="1">
      <c r="A27" s="2260"/>
      <c r="B27" s="424" t="s">
        <v>
830</v>
      </c>
      <c r="C27" s="448">
        <v>
396.7</v>
      </c>
      <c r="D27" s="450">
        <v>
603</v>
      </c>
      <c r="E27" s="448">
        <v>
703.4</v>
      </c>
      <c r="F27" s="448">
        <v>
51.3</v>
      </c>
      <c r="G27" s="452">
        <v>
31.1</v>
      </c>
      <c r="H27" s="448">
        <v>
84.7</v>
      </c>
      <c r="I27" s="440"/>
      <c r="J27" s="440"/>
      <c r="K27" s="2"/>
      <c r="L27" s="2"/>
      <c r="M27" s="2"/>
    </row>
    <row r="28" spans="1:13" ht="14.1" customHeight="1">
      <c r="A28" s="2259">
        <v>
28</v>
      </c>
      <c r="B28" s="424" t="s">
        <v>
850</v>
      </c>
      <c r="C28" s="451">
        <v>
1877</v>
      </c>
      <c r="D28" s="451">
        <v>
81363</v>
      </c>
      <c r="E28" s="451">
        <v>
891398</v>
      </c>
      <c r="F28" s="451">
        <v>
232</v>
      </c>
      <c r="G28" s="451">
        <v>
4071</v>
      </c>
      <c r="H28" s="451">
        <v>
103451</v>
      </c>
      <c r="I28" s="440"/>
      <c r="J28" s="440"/>
      <c r="K28" s="2"/>
      <c r="L28" s="2"/>
      <c r="M28" s="2"/>
    </row>
    <row r="29" spans="1:13" ht="14.1" customHeight="1">
      <c r="A29" s="2260"/>
      <c r="B29" s="424" t="s">
        <v>
830</v>
      </c>
      <c r="C29" s="448">
        <v>
420.1</v>
      </c>
      <c r="D29" s="448">
        <v>
597.20000000000005</v>
      </c>
      <c r="E29" s="448">
        <v>
702.3</v>
      </c>
      <c r="F29" s="448">
        <v>
51.9</v>
      </c>
      <c r="G29" s="449">
        <v>
29.9</v>
      </c>
      <c r="H29" s="448">
        <v>
81.5</v>
      </c>
      <c r="I29" s="440"/>
      <c r="J29" s="440"/>
      <c r="K29" s="2"/>
      <c r="L29" s="2"/>
      <c r="M29" s="2"/>
    </row>
    <row r="30" spans="1:13" ht="14.1" customHeight="1">
      <c r="A30" s="2259">
        <v>
29</v>
      </c>
      <c r="B30" s="424" t="s">
        <v>
848</v>
      </c>
      <c r="C30" s="451">
        <v>
1990</v>
      </c>
      <c r="D30" s="451">
        <v>
81280</v>
      </c>
      <c r="E30" s="451">
        <v>
890865</v>
      </c>
      <c r="F30" s="451">
        <v>
216</v>
      </c>
      <c r="G30" s="451">
        <v>
3798</v>
      </c>
      <c r="H30" s="451">
        <v>
98355</v>
      </c>
      <c r="I30" s="440"/>
      <c r="J30" s="440"/>
      <c r="K30" s="2"/>
      <c r="L30" s="2"/>
      <c r="M30" s="2"/>
    </row>
    <row r="31" spans="1:13" ht="14.1" customHeight="1">
      <c r="A31" s="2260"/>
      <c r="B31" s="424" t="s">
        <v>
830</v>
      </c>
      <c r="C31" s="450">
        <v>
433</v>
      </c>
      <c r="D31" s="448">
        <v>
592.20000000000005</v>
      </c>
      <c r="E31" s="448">
        <v>
703.1</v>
      </c>
      <c r="F31" s="450">
        <v>
47</v>
      </c>
      <c r="G31" s="449">
        <v>
27.7</v>
      </c>
      <c r="H31" s="448">
        <v>
77.599999999999994</v>
      </c>
      <c r="I31" s="441"/>
      <c r="J31" s="440"/>
      <c r="K31" s="2"/>
      <c r="L31" s="2"/>
      <c r="M31" s="2"/>
    </row>
    <row r="32" spans="1:13" ht="14.1" customHeight="1">
      <c r="A32" s="2259">
        <v>
30</v>
      </c>
      <c r="B32" s="424" t="s">
        <v>
848</v>
      </c>
      <c r="C32" s="451">
        <v>
1992</v>
      </c>
      <c r="D32" s="451">
        <v>
81347</v>
      </c>
      <c r="E32" s="451">
        <v>
890712</v>
      </c>
      <c r="F32" s="451">
        <v>
217</v>
      </c>
      <c r="G32" s="451">
        <v>
3788</v>
      </c>
      <c r="H32" s="451">
        <v>
94853</v>
      </c>
      <c r="I32" s="440"/>
      <c r="J32" s="440"/>
      <c r="K32" s="2"/>
      <c r="L32" s="2"/>
      <c r="M32" s="2"/>
    </row>
    <row r="33" spans="1:13" ht="14.1" customHeight="1">
      <c r="A33" s="2260"/>
      <c r="B33" s="424" t="s">
        <v>
830</v>
      </c>
      <c r="C33" s="450">
        <v>
428.9</v>
      </c>
      <c r="D33" s="448">
        <v>
588.5</v>
      </c>
      <c r="E33" s="448">
        <v>
704.4</v>
      </c>
      <c r="F33" s="450">
        <v>
46.7</v>
      </c>
      <c r="G33" s="449">
        <v>
27.4</v>
      </c>
      <c r="H33" s="448">
        <v>
75</v>
      </c>
      <c r="I33" s="442"/>
      <c r="J33" s="440"/>
      <c r="K33" s="2"/>
      <c r="L33" s="2"/>
      <c r="M33" s="2"/>
    </row>
    <row r="34" spans="1:13" ht="14.1" customHeight="1">
      <c r="A34" s="2257" t="s">
        <v>
849</v>
      </c>
      <c r="B34" s="424" t="s">
        <v>
848</v>
      </c>
      <c r="C34" s="451">
        <v>
2099</v>
      </c>
      <c r="D34" s="451">
        <v>
80923</v>
      </c>
      <c r="E34" s="451">
        <v>
887847</v>
      </c>
      <c r="F34" s="451">
        <v>
150</v>
      </c>
      <c r="G34" s="451">
        <v>
3700</v>
      </c>
      <c r="H34" s="451">
        <v>
90825</v>
      </c>
      <c r="I34" s="440"/>
      <c r="J34" s="440"/>
      <c r="K34" s="2"/>
      <c r="L34" s="2"/>
      <c r="M34" s="2"/>
    </row>
    <row r="35" spans="1:13" ht="14.1" customHeight="1">
      <c r="A35" s="2258"/>
      <c r="B35" s="424" t="s">
        <v>
830</v>
      </c>
      <c r="C35" s="450">
        <v>
451.9</v>
      </c>
      <c r="D35" s="448">
        <v>
581.29999999999995</v>
      </c>
      <c r="E35" s="448">
        <v>
703.7</v>
      </c>
      <c r="F35" s="450">
        <v>
32.299999999999997</v>
      </c>
      <c r="G35" s="449">
        <v>
26.6</v>
      </c>
      <c r="H35" s="448">
        <v>
72</v>
      </c>
      <c r="I35" s="442" t="s">
        <v>
847</v>
      </c>
      <c r="J35" s="440"/>
      <c r="K35" s="2"/>
      <c r="L35" s="2"/>
      <c r="M35" s="2"/>
    </row>
    <row r="36" spans="1:13" ht="14.1" customHeight="1">
      <c r="A36" s="447"/>
      <c r="B36" s="446"/>
      <c r="C36" s="445"/>
      <c r="D36" s="443"/>
      <c r="E36" s="443"/>
      <c r="F36" s="445"/>
      <c r="G36" s="444"/>
      <c r="H36" s="443"/>
      <c r="I36" s="442"/>
      <c r="J36" s="440"/>
      <c r="K36" s="2"/>
      <c r="L36" s="2"/>
      <c r="M36" s="2"/>
    </row>
    <row r="37" spans="1:13" ht="15.95" customHeight="1">
      <c r="A37" s="441" t="s">
        <v>
846</v>
      </c>
      <c r="B37" s="440"/>
      <c r="C37" s="440"/>
      <c r="D37" s="440"/>
      <c r="E37" s="440"/>
      <c r="F37" s="440"/>
      <c r="G37" s="440"/>
      <c r="H37" s="440"/>
      <c r="I37" s="440"/>
      <c r="J37" s="440"/>
      <c r="K37" s="2"/>
      <c r="L37" s="2"/>
      <c r="M37" s="2"/>
    </row>
    <row r="38" spans="1:13" ht="15.95" customHeight="1">
      <c r="A38" s="440" t="s">
        <v>
845</v>
      </c>
      <c r="B38" s="440"/>
      <c r="C38" s="440"/>
      <c r="D38" s="440"/>
      <c r="E38" s="440"/>
      <c r="F38" s="440"/>
      <c r="G38" s="440"/>
      <c r="H38" s="440"/>
      <c r="I38" s="440"/>
      <c r="J38" s="440"/>
      <c r="K38" s="2"/>
      <c r="L38" s="2"/>
      <c r="M38" s="2"/>
    </row>
    <row r="39" spans="1:13" ht="15.95" customHeight="1">
      <c r="A39" s="440"/>
      <c r="B39" s="440"/>
      <c r="C39" s="440"/>
      <c r="D39" s="440"/>
      <c r="E39" s="440"/>
      <c r="F39" s="440"/>
      <c r="G39" s="440"/>
      <c r="H39" s="440"/>
      <c r="I39" s="440"/>
      <c r="J39" s="440"/>
      <c r="K39" s="2"/>
      <c r="L39" s="2"/>
      <c r="M39" s="2"/>
    </row>
    <row r="40" spans="1:13" ht="15.95" customHeight="1">
      <c r="A40" s="440"/>
      <c r="B40" s="440"/>
      <c r="C40" s="440"/>
      <c r="D40" s="440"/>
      <c r="E40" s="440"/>
      <c r="F40" s="440"/>
      <c r="G40" s="440"/>
      <c r="H40" s="440"/>
      <c r="I40" s="440"/>
      <c r="J40" s="440"/>
      <c r="K40" s="2"/>
      <c r="L40" s="2"/>
      <c r="M40" s="2"/>
    </row>
    <row r="41" spans="1:13" ht="15.95" customHeight="1">
      <c r="A41" s="404" t="s">
        <v>
844</v>
      </c>
      <c r="B41" s="221"/>
      <c r="C41" s="221"/>
      <c r="D41" s="221"/>
      <c r="E41" s="221"/>
      <c r="F41" s="221"/>
      <c r="G41" s="221"/>
      <c r="H41" s="231" t="s">
        <v>
843</v>
      </c>
      <c r="I41" s="221"/>
      <c r="J41" s="221"/>
      <c r="K41" s="221"/>
      <c r="L41" s="2"/>
      <c r="M41" s="2"/>
    </row>
    <row r="42" spans="1:13" ht="14.1" customHeight="1">
      <c r="A42" s="2263" t="s">
        <v>
842</v>
      </c>
      <c r="B42" s="2264"/>
      <c r="C42" s="2267" t="s">
        <v>
841</v>
      </c>
      <c r="D42" s="2267"/>
      <c r="E42" s="2267"/>
      <c r="F42" s="2267" t="s">
        <v>
840</v>
      </c>
      <c r="G42" s="2267"/>
      <c r="H42" s="2267"/>
      <c r="I42" s="403"/>
      <c r="J42" s="403"/>
      <c r="K42" s="403"/>
      <c r="L42" s="2"/>
      <c r="M42" s="2"/>
    </row>
    <row r="43" spans="1:13" ht="14.1" customHeight="1">
      <c r="A43" s="2265"/>
      <c r="B43" s="2266"/>
      <c r="C43" s="439" t="s">
        <v>
839</v>
      </c>
      <c r="D43" s="439" t="s">
        <v>
838</v>
      </c>
      <c r="E43" s="439" t="s">
        <v>
837</v>
      </c>
      <c r="F43" s="439" t="s">
        <v>
839</v>
      </c>
      <c r="G43" s="439" t="s">
        <v>
838</v>
      </c>
      <c r="H43" s="439" t="s">
        <v>
837</v>
      </c>
      <c r="I43" s="403"/>
      <c r="J43" s="403"/>
      <c r="K43" s="403"/>
      <c r="L43" s="2"/>
      <c r="M43" s="2"/>
    </row>
    <row r="44" spans="1:13" ht="14.1" customHeight="1">
      <c r="A44" s="2261" t="s">
        <v>
836</v>
      </c>
      <c r="B44" s="429" t="s">
        <v>
832</v>
      </c>
      <c r="C44" s="438">
        <v>
777</v>
      </c>
      <c r="D44" s="437">
        <v>
44136</v>
      </c>
      <c r="E44" s="436">
        <v>
319480</v>
      </c>
      <c r="F44" s="438">
        <v>
847</v>
      </c>
      <c r="G44" s="437">
        <v>
45392</v>
      </c>
      <c r="H44" s="436">
        <v>
327210</v>
      </c>
      <c r="I44" s="435"/>
      <c r="J44" s="402"/>
      <c r="K44" s="402"/>
      <c r="L44" s="2"/>
      <c r="M44" s="2"/>
    </row>
    <row r="45" spans="1:13" ht="14.1" customHeight="1">
      <c r="A45" s="2262"/>
      <c r="B45" s="424" t="s">
        <v>
830</v>
      </c>
      <c r="C45" s="433">
        <v>
173.9</v>
      </c>
      <c r="D45" s="423">
        <v>
324</v>
      </c>
      <c r="E45" s="431">
        <v>
251.7</v>
      </c>
      <c r="F45" s="433">
        <v>
187.1</v>
      </c>
      <c r="G45" s="423">
        <v>
328.4</v>
      </c>
      <c r="H45" s="431">
        <v>
258.8</v>
      </c>
      <c r="I45" s="402"/>
      <c r="J45" s="402"/>
      <c r="K45" s="402"/>
      <c r="L45" s="2"/>
      <c r="M45" s="2"/>
    </row>
    <row r="46" spans="1:13" ht="14.1" customHeight="1">
      <c r="A46" s="2268" t="s">
        <v>
835</v>
      </c>
      <c r="B46" s="429" t="s">
        <v>
832</v>
      </c>
      <c r="C46" s="382">
        <v>
335</v>
      </c>
      <c r="D46" s="428">
        <v>
16639</v>
      </c>
      <c r="E46" s="376">
        <v>
104533</v>
      </c>
      <c r="F46" s="382">
        <v>
324</v>
      </c>
      <c r="G46" s="428">
        <v>
16597</v>
      </c>
      <c r="H46" s="376">
        <v>
104908</v>
      </c>
      <c r="I46" s="402"/>
      <c r="J46" s="402"/>
      <c r="K46" s="402"/>
      <c r="L46" s="434"/>
      <c r="M46" s="2"/>
    </row>
    <row r="47" spans="1:13" ht="14.1" customHeight="1">
      <c r="A47" s="2269"/>
      <c r="B47" s="424" t="s">
        <v>
830</v>
      </c>
      <c r="C47" s="433">
        <v>
75</v>
      </c>
      <c r="D47" s="423">
        <v>
122.1</v>
      </c>
      <c r="E47" s="431">
        <v>
82.4</v>
      </c>
      <c r="F47" s="433">
        <v>
71.599999999999994</v>
      </c>
      <c r="G47" s="423">
        <v>
120.1</v>
      </c>
      <c r="H47" s="431">
        <v>
83</v>
      </c>
      <c r="I47" s="402"/>
      <c r="J47" s="402"/>
      <c r="K47" s="402"/>
      <c r="L47" s="2"/>
      <c r="M47" s="2"/>
    </row>
    <row r="48" spans="1:13" ht="14.1" customHeight="1">
      <c r="A48" s="2261" t="s">
        <v>
834</v>
      </c>
      <c r="B48" s="429" t="s">
        <v>
832</v>
      </c>
      <c r="C48" s="382">
        <v>
929</v>
      </c>
      <c r="D48" s="428">
        <v>
48813</v>
      </c>
      <c r="E48" s="376">
        <v>
301323</v>
      </c>
      <c r="F48" s="382">
        <v>
974</v>
      </c>
      <c r="G48" s="428">
        <v>
50562</v>
      </c>
      <c r="H48" s="376">
        <v>
311289</v>
      </c>
      <c r="I48" s="402"/>
      <c r="J48" s="402"/>
      <c r="K48" s="402"/>
      <c r="L48" s="2"/>
      <c r="M48" s="2"/>
    </row>
    <row r="49" spans="1:13" ht="14.1" customHeight="1">
      <c r="A49" s="2262"/>
      <c r="B49" s="424" t="s">
        <v>
830</v>
      </c>
      <c r="C49" s="433">
        <v>
207.9</v>
      </c>
      <c r="D49" s="432">
        <v>
358.3</v>
      </c>
      <c r="E49" s="431">
        <v>
237.4</v>
      </c>
      <c r="F49" s="433">
        <v>
215.2</v>
      </c>
      <c r="G49" s="432">
        <v>
365.8</v>
      </c>
      <c r="H49" s="431">
        <v>
246.2</v>
      </c>
      <c r="I49" s="402"/>
      <c r="J49" s="402"/>
      <c r="K49" s="402"/>
      <c r="L49" s="2"/>
      <c r="M49" s="2"/>
    </row>
    <row r="50" spans="1:13" ht="14.1" customHeight="1">
      <c r="A50" s="430" t="s">
        <v>
833</v>
      </c>
      <c r="B50" s="429" t="s">
        <v>
832</v>
      </c>
      <c r="C50" s="428">
        <v>
2512</v>
      </c>
      <c r="D50" s="427">
        <v>
118220</v>
      </c>
      <c r="E50" s="426">
        <v>
1472508</v>
      </c>
      <c r="F50" s="428">
        <v>
2789</v>
      </c>
      <c r="G50" s="427">
        <v>
122082</v>
      </c>
      <c r="H50" s="426">
        <v>
1523085</v>
      </c>
      <c r="I50" s="402"/>
      <c r="J50" s="402"/>
      <c r="K50" s="402"/>
      <c r="L50" s="2"/>
    </row>
    <row r="51" spans="1:13" ht="14.1" customHeight="1">
      <c r="A51" s="425" t="s">
        <v>
831</v>
      </c>
      <c r="B51" s="424" t="s">
        <v>
830</v>
      </c>
      <c r="C51" s="423">
        <v>
562.29999999999995</v>
      </c>
      <c r="D51" s="422">
        <v>
867.7</v>
      </c>
      <c r="E51" s="421">
        <v>
1160.0999999999999</v>
      </c>
      <c r="F51" s="423">
        <v>
602.5</v>
      </c>
      <c r="G51" s="422">
        <v>
883.2</v>
      </c>
      <c r="H51" s="421">
        <v>
1204.5999999999999</v>
      </c>
      <c r="I51" s="232" t="s">
        <v>
829</v>
      </c>
      <c r="K51" s="402"/>
      <c r="L51" s="2"/>
    </row>
    <row r="52" spans="1:13" ht="15.95" customHeight="1">
      <c r="A52" s="221" t="s">
        <v>
828</v>
      </c>
      <c r="B52" s="420"/>
      <c r="C52" s="420"/>
      <c r="D52" s="420"/>
      <c r="E52" s="420"/>
      <c r="F52" s="420"/>
      <c r="G52" s="420"/>
      <c r="H52" s="420"/>
      <c r="I52" s="420"/>
      <c r="J52" s="420"/>
      <c r="K52" s="420"/>
      <c r="L52" s="2"/>
      <c r="M52" s="2"/>
    </row>
    <row r="53" spans="1:13" ht="15.95" customHeight="1">
      <c r="A53" s="221" t="s">
        <v>
827</v>
      </c>
      <c r="B53" s="221"/>
      <c r="C53" s="221"/>
      <c r="D53" s="221"/>
      <c r="E53" s="221"/>
      <c r="F53" s="221"/>
      <c r="G53" s="221"/>
      <c r="H53" s="221"/>
      <c r="J53" s="221"/>
      <c r="L53" s="2"/>
      <c r="M53" s="2"/>
    </row>
    <row r="54" spans="1:13" ht="15.95" customHeight="1">
      <c r="A54" s="221"/>
      <c r="B54" s="2"/>
      <c r="C54" s="2"/>
      <c r="D54" s="2"/>
      <c r="E54" s="2"/>
      <c r="F54" s="2"/>
      <c r="G54" s="2"/>
      <c r="I54" s="2"/>
      <c r="J54" s="2"/>
      <c r="K54" s="2"/>
      <c r="L54" s="2"/>
      <c r="M54" s="2"/>
    </row>
    <row r="55" spans="1:13" ht="21" customHeight="1">
      <c r="A55" s="2"/>
      <c r="B55" s="2"/>
      <c r="C55" s="2"/>
      <c r="D55" s="2"/>
      <c r="E55" s="2"/>
      <c r="F55" s="2"/>
      <c r="G55" s="2"/>
      <c r="H55" s="2"/>
      <c r="I55" s="2"/>
      <c r="J55" s="2"/>
      <c r="K55" s="2"/>
      <c r="L55" s="2"/>
      <c r="M55" s="2"/>
    </row>
    <row r="56" spans="1:13" ht="21" customHeight="1">
      <c r="A56" s="2"/>
      <c r="B56" s="2"/>
      <c r="C56" s="2"/>
      <c r="D56" s="2"/>
      <c r="E56" s="2"/>
      <c r="F56" s="2"/>
      <c r="G56" s="2"/>
      <c r="H56" s="2"/>
      <c r="I56" s="2"/>
      <c r="J56" s="2"/>
      <c r="K56" s="2"/>
      <c r="L56" s="2"/>
      <c r="M56" s="2"/>
    </row>
    <row r="57" spans="1:13" ht="21" customHeight="1">
      <c r="A57" s="2"/>
      <c r="B57" s="2"/>
      <c r="C57" s="2"/>
      <c r="D57" s="2"/>
      <c r="E57" s="2"/>
      <c r="F57" s="2"/>
      <c r="G57" s="2"/>
      <c r="H57" s="2"/>
      <c r="I57" s="2"/>
      <c r="J57" s="2"/>
      <c r="K57" s="2"/>
      <c r="L57" s="2"/>
      <c r="M57" s="2"/>
    </row>
    <row r="58" spans="1:13" ht="21" customHeight="1">
      <c r="A58" s="2"/>
      <c r="B58" s="2"/>
      <c r="C58" s="2"/>
      <c r="D58" s="2"/>
      <c r="E58" s="2"/>
      <c r="F58" s="2"/>
      <c r="G58" s="2"/>
      <c r="H58" s="2"/>
      <c r="I58" s="2"/>
      <c r="J58" s="2"/>
      <c r="K58" s="2"/>
      <c r="L58" s="2"/>
      <c r="M58" s="2"/>
    </row>
    <row r="59" spans="1:13" ht="21" customHeight="1">
      <c r="A59" s="2"/>
      <c r="B59" s="2"/>
      <c r="C59" s="2"/>
      <c r="D59" s="2"/>
      <c r="E59" s="2"/>
      <c r="F59" s="2"/>
      <c r="G59" s="2"/>
      <c r="H59" s="2"/>
      <c r="I59" s="2"/>
      <c r="J59" s="2"/>
      <c r="K59" s="2"/>
      <c r="L59" s="2"/>
      <c r="M59" s="2"/>
    </row>
    <row r="60" spans="1:13" ht="21" customHeight="1">
      <c r="A60" s="2"/>
      <c r="B60" s="2"/>
      <c r="C60" s="2"/>
      <c r="D60" s="2"/>
      <c r="E60" s="2"/>
      <c r="F60" s="2"/>
      <c r="G60" s="2"/>
      <c r="H60" s="2"/>
      <c r="I60" s="2"/>
      <c r="J60" s="2"/>
      <c r="K60" s="2"/>
      <c r="L60" s="2"/>
      <c r="M60" s="2"/>
    </row>
    <row r="61" spans="1:13" ht="21" customHeight="1">
      <c r="A61" s="2"/>
      <c r="B61" s="2"/>
      <c r="C61" s="2"/>
      <c r="D61" s="2"/>
      <c r="E61" s="2"/>
      <c r="F61" s="2"/>
      <c r="G61" s="2"/>
      <c r="H61" s="2"/>
      <c r="I61" s="2"/>
      <c r="J61" s="2"/>
      <c r="K61" s="2"/>
      <c r="L61" s="2"/>
      <c r="M61" s="2"/>
    </row>
    <row r="62" spans="1:13" ht="21" customHeight="1">
      <c r="A62" s="2"/>
      <c r="B62" s="2"/>
      <c r="C62" s="2"/>
      <c r="D62" s="2"/>
      <c r="E62" s="2"/>
      <c r="F62" s="2"/>
      <c r="G62" s="2"/>
      <c r="H62" s="2"/>
      <c r="I62" s="2"/>
      <c r="J62" s="2"/>
      <c r="K62" s="2"/>
      <c r="L62" s="2"/>
      <c r="M62" s="2"/>
    </row>
    <row r="63" spans="1:13" ht="21" customHeight="1">
      <c r="A63" s="2"/>
      <c r="B63" s="2"/>
      <c r="C63" s="2"/>
      <c r="D63" s="2"/>
      <c r="E63" s="2"/>
      <c r="F63" s="2"/>
      <c r="G63" s="2"/>
      <c r="H63" s="2"/>
      <c r="I63" s="2"/>
      <c r="J63" s="2"/>
      <c r="K63" s="2"/>
      <c r="L63" s="2"/>
      <c r="M63" s="2"/>
    </row>
    <row r="64" spans="1:13" ht="21" customHeight="1">
      <c r="A64" s="2"/>
      <c r="B64" s="2"/>
      <c r="C64" s="2"/>
      <c r="D64" s="2"/>
      <c r="E64" s="2"/>
      <c r="F64" s="2"/>
      <c r="G64" s="2"/>
      <c r="H64" s="2"/>
      <c r="I64" s="2"/>
      <c r="J64" s="2"/>
      <c r="K64" s="2"/>
      <c r="L64" s="2"/>
      <c r="M64" s="2"/>
    </row>
    <row r="65" spans="1:13" ht="21" customHeight="1">
      <c r="A65" s="2"/>
      <c r="B65" s="2"/>
      <c r="C65" s="2"/>
      <c r="D65" s="2"/>
      <c r="E65" s="2"/>
      <c r="F65" s="2"/>
      <c r="G65" s="2"/>
      <c r="H65" s="2"/>
      <c r="I65" s="2"/>
      <c r="J65" s="2"/>
      <c r="K65" s="2"/>
      <c r="L65" s="2"/>
      <c r="M65" s="2"/>
    </row>
    <row r="66" spans="1:13" ht="21" customHeight="1">
      <c r="A66" s="2"/>
      <c r="B66" s="2"/>
      <c r="C66" s="2"/>
      <c r="D66" s="2"/>
      <c r="E66" s="2"/>
      <c r="F66" s="2"/>
      <c r="G66" s="2"/>
      <c r="H66" s="2"/>
      <c r="I66" s="2"/>
      <c r="J66" s="2"/>
      <c r="K66" s="2"/>
      <c r="L66" s="2"/>
      <c r="M66" s="2"/>
    </row>
    <row r="67" spans="1:13" ht="21" customHeight="1">
      <c r="A67" s="2"/>
      <c r="B67" s="2"/>
      <c r="C67" s="2"/>
      <c r="D67" s="2"/>
      <c r="E67" s="2"/>
      <c r="F67" s="2"/>
      <c r="G67" s="2"/>
      <c r="H67" s="2"/>
      <c r="I67" s="2"/>
      <c r="J67" s="2"/>
      <c r="K67" s="2"/>
      <c r="L67" s="2"/>
      <c r="M67" s="2"/>
    </row>
    <row r="68" spans="1:13" ht="21" customHeight="1">
      <c r="A68" s="2"/>
      <c r="B68" s="2"/>
      <c r="C68" s="2"/>
      <c r="D68" s="2"/>
      <c r="E68" s="2"/>
      <c r="F68" s="2"/>
      <c r="G68" s="2"/>
      <c r="H68" s="2"/>
      <c r="I68" s="2"/>
      <c r="J68" s="2"/>
      <c r="K68" s="2"/>
      <c r="L68" s="2"/>
      <c r="M68" s="2"/>
    </row>
    <row r="69" spans="1:13" ht="21" customHeight="1">
      <c r="A69" s="2"/>
      <c r="B69" s="2"/>
      <c r="C69" s="2"/>
      <c r="D69" s="2"/>
      <c r="E69" s="2"/>
      <c r="F69" s="2"/>
      <c r="G69" s="2"/>
      <c r="H69" s="2"/>
      <c r="I69" s="2"/>
      <c r="J69" s="2"/>
      <c r="K69" s="2"/>
      <c r="L69" s="2"/>
      <c r="M69" s="2"/>
    </row>
    <row r="70" spans="1:13" ht="21" customHeight="1">
      <c r="A70" s="2"/>
      <c r="B70" s="2"/>
      <c r="C70" s="2"/>
      <c r="D70" s="2"/>
      <c r="E70" s="2"/>
      <c r="F70" s="2"/>
      <c r="G70" s="2"/>
      <c r="H70" s="2"/>
      <c r="I70" s="2"/>
      <c r="J70" s="2"/>
      <c r="K70" s="2"/>
      <c r="L70" s="2"/>
      <c r="M70" s="2"/>
    </row>
    <row r="71" spans="1:13" ht="21" customHeight="1">
      <c r="A71" s="2"/>
      <c r="B71" s="2"/>
      <c r="C71" s="2"/>
      <c r="D71" s="2"/>
      <c r="E71" s="2"/>
      <c r="F71" s="2"/>
      <c r="G71" s="2"/>
      <c r="H71" s="2"/>
      <c r="I71" s="2"/>
      <c r="J71" s="2"/>
      <c r="K71" s="2"/>
      <c r="L71" s="2"/>
      <c r="M71" s="2"/>
    </row>
    <row r="72" spans="1:13" ht="21" customHeight="1">
      <c r="A72" s="2"/>
      <c r="B72" s="2"/>
      <c r="C72" s="2"/>
      <c r="D72" s="2"/>
      <c r="E72" s="2"/>
      <c r="F72" s="2"/>
      <c r="G72" s="2"/>
      <c r="H72" s="2"/>
      <c r="I72" s="2"/>
      <c r="J72" s="2"/>
      <c r="K72" s="2"/>
      <c r="L72" s="2"/>
      <c r="M72" s="2"/>
    </row>
    <row r="73" spans="1:13" ht="21" customHeight="1">
      <c r="A73" s="2"/>
      <c r="B73" s="2"/>
      <c r="C73" s="2"/>
      <c r="D73" s="2"/>
      <c r="E73" s="2"/>
      <c r="F73" s="2"/>
      <c r="G73" s="2"/>
      <c r="H73" s="2"/>
      <c r="I73" s="2"/>
      <c r="J73" s="2"/>
      <c r="K73" s="2"/>
      <c r="L73" s="2"/>
      <c r="M73" s="2"/>
    </row>
    <row r="74" spans="1:13" ht="21" customHeight="1">
      <c r="A74" s="2"/>
      <c r="B74" s="2"/>
      <c r="C74" s="2"/>
      <c r="D74" s="2"/>
      <c r="E74" s="2"/>
      <c r="F74" s="2"/>
      <c r="G74" s="2"/>
      <c r="H74" s="2"/>
      <c r="I74" s="2"/>
      <c r="J74" s="2"/>
      <c r="K74" s="2"/>
      <c r="L74" s="2"/>
      <c r="M74" s="2"/>
    </row>
    <row r="75" spans="1:13" ht="21" customHeight="1">
      <c r="A75" s="2"/>
      <c r="B75" s="2"/>
      <c r="C75" s="2"/>
      <c r="D75" s="2"/>
      <c r="E75" s="2"/>
      <c r="F75" s="2"/>
      <c r="G75" s="2"/>
      <c r="H75" s="2"/>
      <c r="I75" s="2"/>
      <c r="J75" s="2"/>
      <c r="K75" s="2"/>
      <c r="L75" s="2"/>
      <c r="M75" s="2"/>
    </row>
    <row r="76" spans="1:13" ht="21" customHeight="1">
      <c r="A76" s="2"/>
      <c r="B76" s="2"/>
      <c r="C76" s="2"/>
      <c r="D76" s="2"/>
      <c r="E76" s="2"/>
      <c r="F76" s="2"/>
      <c r="G76" s="2"/>
      <c r="H76" s="2"/>
      <c r="I76" s="2"/>
      <c r="J76" s="2"/>
      <c r="K76" s="2"/>
      <c r="L76" s="2"/>
      <c r="M76" s="2"/>
    </row>
  </sheetData>
  <mergeCells count="27">
    <mergeCell ref="A1:Z1"/>
    <mergeCell ref="A2:Z2"/>
    <mergeCell ref="F42:H42"/>
    <mergeCell ref="A28:A29"/>
    <mergeCell ref="A34:A35"/>
    <mergeCell ref="A24:A25"/>
    <mergeCell ref="A26:A27"/>
    <mergeCell ref="I5:K5"/>
    <mergeCell ref="A13:A14"/>
    <mergeCell ref="A22:B23"/>
    <mergeCell ref="C22:E22"/>
    <mergeCell ref="F22:H22"/>
    <mergeCell ref="A11:A12"/>
    <mergeCell ref="A15:A16"/>
    <mergeCell ref="A17:A18"/>
    <mergeCell ref="C5:E5"/>
    <mergeCell ref="A5:B6"/>
    <mergeCell ref="F5:H5"/>
    <mergeCell ref="A7:A8"/>
    <mergeCell ref="A9:A10"/>
    <mergeCell ref="A48:A49"/>
    <mergeCell ref="A42:B43"/>
    <mergeCell ref="A44:A45"/>
    <mergeCell ref="A30:A31"/>
    <mergeCell ref="C42:E42"/>
    <mergeCell ref="A46:A47"/>
    <mergeCell ref="A32:A33"/>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1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view="pageBreakPreview" zoomScaleNormal="100" zoomScaleSheetLayoutView="100" workbookViewId="0">
      <selection sqref="A1:Z1"/>
    </sheetView>
  </sheetViews>
  <sheetFormatPr defaultColWidth="9" defaultRowHeight="21" customHeight="1"/>
  <cols>
    <col min="1" max="1" width="3.625" style="459" customWidth="1"/>
    <col min="2" max="2" width="12.625" style="459" customWidth="1"/>
    <col min="3" max="3" width="9.625" style="459" customWidth="1"/>
    <col min="4" max="13" width="6.625" style="459" customWidth="1"/>
    <col min="14"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326" customFormat="1" ht="16.149999999999999" customHeight="1">
      <c r="A3" s="470" t="s">
        <v>
909</v>
      </c>
      <c r="B3" s="470"/>
      <c r="C3" s="470"/>
      <c r="D3" s="470"/>
      <c r="E3" s="470"/>
      <c r="F3" s="470"/>
      <c r="G3" s="470"/>
      <c r="H3" s="470"/>
      <c r="I3" s="470"/>
      <c r="J3" s="470"/>
      <c r="K3" s="470"/>
      <c r="L3" s="470"/>
      <c r="M3" s="470"/>
    </row>
    <row r="4" spans="1:26" ht="16.149999999999999" customHeight="1">
      <c r="A4" s="488" t="s">
        <v>
908</v>
      </c>
      <c r="B4" s="488"/>
    </row>
    <row r="5" spans="1:26" ht="30" customHeight="1">
      <c r="A5" s="2285" t="s">
        <v>
869</v>
      </c>
      <c r="B5" s="2286"/>
      <c r="C5" s="2287"/>
      <c r="D5" s="468" t="s">
        <v>
719</v>
      </c>
      <c r="E5" s="469">
        <v>
24</v>
      </c>
      <c r="F5" s="468">
        <v>
25</v>
      </c>
      <c r="G5" s="469">
        <v>
26</v>
      </c>
      <c r="H5" s="469">
        <v>
27</v>
      </c>
      <c r="I5" s="469">
        <v>
28</v>
      </c>
      <c r="J5" s="469">
        <v>
29</v>
      </c>
      <c r="K5" s="469">
        <v>
30</v>
      </c>
      <c r="L5" s="468" t="s">
        <v>
647</v>
      </c>
      <c r="M5" s="468">
        <v>
2</v>
      </c>
    </row>
    <row r="6" spans="1:26" ht="23.1" customHeight="1">
      <c r="A6" s="2302" t="s">
        <v>
907</v>
      </c>
      <c r="B6" s="487" t="s">
        <v>
906</v>
      </c>
      <c r="C6" s="486" t="s">
        <v>
880</v>
      </c>
      <c r="D6" s="467">
        <v>
2339</v>
      </c>
      <c r="E6" s="467">
        <v>
2744</v>
      </c>
      <c r="F6" s="467">
        <v>
2675</v>
      </c>
      <c r="G6" s="467">
        <v>
2634</v>
      </c>
      <c r="H6" s="467">
        <v>
2674</v>
      </c>
      <c r="I6" s="467">
        <v>
3117</v>
      </c>
      <c r="J6" s="467">
        <v>
2328</v>
      </c>
      <c r="K6" s="467">
        <v>
1978</v>
      </c>
      <c r="L6" s="467">
        <v>
1156</v>
      </c>
      <c r="M6" s="2014">
        <v>
888</v>
      </c>
    </row>
    <row r="7" spans="1:26" ht="23.1" customHeight="1">
      <c r="A7" s="2303"/>
      <c r="B7" s="487" t="s">
        <v>
905</v>
      </c>
      <c r="C7" s="486" t="s">
        <v>
880</v>
      </c>
      <c r="D7" s="418" t="s">
        <v>
531</v>
      </c>
      <c r="E7" s="418" t="s">
        <v>
531</v>
      </c>
      <c r="F7" s="418" t="s">
        <v>
531</v>
      </c>
      <c r="G7" s="418" t="s">
        <v>
531</v>
      </c>
      <c r="H7" s="418" t="s">
        <v>
531</v>
      </c>
      <c r="I7" s="418" t="s">
        <v>
531</v>
      </c>
      <c r="J7" s="418" t="s">
        <v>
531</v>
      </c>
      <c r="K7" s="418" t="s">
        <v>
531</v>
      </c>
      <c r="L7" s="467">
        <v>
7347</v>
      </c>
      <c r="M7" s="2014">
        <v>
2577</v>
      </c>
    </row>
    <row r="8" spans="1:26" ht="15.95" customHeight="1">
      <c r="A8" s="2304"/>
      <c r="B8" s="486"/>
      <c r="C8" s="486" t="s">
        <v>
895</v>
      </c>
      <c r="D8" s="465">
        <v>
1.4</v>
      </c>
      <c r="E8" s="465">
        <v>
1.6</v>
      </c>
      <c r="F8" s="465">
        <v>
1.5</v>
      </c>
      <c r="G8" s="465">
        <v>
1.7</v>
      </c>
      <c r="H8" s="465">
        <v>
1.5</v>
      </c>
      <c r="I8" s="465">
        <v>
1.8</v>
      </c>
      <c r="J8" s="465">
        <v>
1.3</v>
      </c>
      <c r="K8" s="465">
        <v>
1.2</v>
      </c>
      <c r="L8" s="465">
        <v>
5.3</v>
      </c>
      <c r="M8" s="465">
        <v>
10.199999999999999</v>
      </c>
    </row>
    <row r="9" spans="1:26" ht="16.149999999999999" customHeight="1">
      <c r="A9" s="2278" t="s">
        <v>
904</v>
      </c>
      <c r="B9" s="2279"/>
      <c r="C9" s="486" t="s">
        <v>
880</v>
      </c>
      <c r="D9" s="418" t="s">
        <v>
531</v>
      </c>
      <c r="E9" s="418" t="s">
        <v>
531</v>
      </c>
      <c r="F9" s="418" t="s">
        <v>
531</v>
      </c>
      <c r="G9" s="467">
        <v>
1160</v>
      </c>
      <c r="H9" s="467">
        <v>
1002</v>
      </c>
      <c r="I9" s="467">
        <v>
920</v>
      </c>
      <c r="J9" s="467">
        <v>
931</v>
      </c>
      <c r="K9" s="467">
        <v>
954</v>
      </c>
      <c r="L9" s="467">
        <v>
903</v>
      </c>
      <c r="M9" s="2014">
        <v>
750</v>
      </c>
    </row>
    <row r="10" spans="1:26" ht="16.149999999999999" customHeight="1">
      <c r="A10" s="2280" t="s">
        <v>
903</v>
      </c>
      <c r="B10" s="2281"/>
      <c r="C10" s="486" t="s">
        <v>
895</v>
      </c>
      <c r="D10" s="418" t="s">
        <v>
531</v>
      </c>
      <c r="E10" s="418" t="s">
        <v>
531</v>
      </c>
      <c r="F10" s="418" t="s">
        <v>
531</v>
      </c>
      <c r="G10" s="465">
        <v>
21.7</v>
      </c>
      <c r="H10" s="465">
        <v>
20.3</v>
      </c>
      <c r="I10" s="465">
        <v>
20.8</v>
      </c>
      <c r="J10" s="465">
        <v>
21.4</v>
      </c>
      <c r="K10" s="465">
        <v>
22.6</v>
      </c>
      <c r="L10" s="465">
        <v>
22.1</v>
      </c>
      <c r="M10" s="465">
        <v>
20.100000000000001</v>
      </c>
    </row>
    <row r="11" spans="1:26" ht="16.149999999999999" customHeight="1">
      <c r="A11" s="2282" t="s">
        <v>
902</v>
      </c>
      <c r="B11" s="2283"/>
      <c r="C11" s="486" t="s">
        <v>
880</v>
      </c>
      <c r="D11" s="467">
        <v>
68269</v>
      </c>
      <c r="E11" s="467">
        <v>
71005</v>
      </c>
      <c r="F11" s="467">
        <v>
72941</v>
      </c>
      <c r="G11" s="467">
        <v>
73748</v>
      </c>
      <c r="H11" s="467">
        <v>
72534</v>
      </c>
      <c r="I11" s="467">
        <v>
71779</v>
      </c>
      <c r="J11" s="467">
        <v>
71694</v>
      </c>
      <c r="K11" s="467">
        <v>
71538</v>
      </c>
      <c r="L11" s="467">
        <v>
69543</v>
      </c>
      <c r="M11" s="2014">
        <v>
64081</v>
      </c>
    </row>
    <row r="12" spans="1:26" ht="16.149999999999999" customHeight="1">
      <c r="A12" s="2288" t="s">
        <v>
897</v>
      </c>
      <c r="B12" s="2289"/>
      <c r="C12" s="486" t="s">
        <v>
895</v>
      </c>
      <c r="D12" s="465">
        <v>
41.4</v>
      </c>
      <c r="E12" s="465">
        <v>
42.6</v>
      </c>
      <c r="F12" s="465">
        <v>
42.4</v>
      </c>
      <c r="G12" s="465">
        <v>
42.3</v>
      </c>
      <c r="H12" s="465">
        <v>
41.8</v>
      </c>
      <c r="I12" s="465">
        <v>
40.9</v>
      </c>
      <c r="J12" s="465">
        <v>
40.5</v>
      </c>
      <c r="K12" s="465">
        <v>
40</v>
      </c>
      <c r="L12" s="465">
        <v>
38.5</v>
      </c>
      <c r="M12" s="465">
        <v>
35.4</v>
      </c>
    </row>
    <row r="13" spans="1:26" ht="16.149999999999999" customHeight="1">
      <c r="A13" s="2282" t="s">
        <v>
901</v>
      </c>
      <c r="B13" s="2283"/>
      <c r="C13" s="486" t="s">
        <v>
880</v>
      </c>
      <c r="D13" s="467">
        <v>
25769</v>
      </c>
      <c r="E13" s="467">
        <v>
27326</v>
      </c>
      <c r="F13" s="467">
        <v>
35854</v>
      </c>
      <c r="G13" s="467">
        <v>
36137</v>
      </c>
      <c r="H13" s="467">
        <v>
37592</v>
      </c>
      <c r="I13" s="467">
        <v>
34857</v>
      </c>
      <c r="J13" s="467">
        <v>
36322</v>
      </c>
      <c r="K13" s="467">
        <v>
35590</v>
      </c>
      <c r="L13" s="467">
        <v>
35391</v>
      </c>
      <c r="M13" s="2014">
        <v>
33393</v>
      </c>
    </row>
    <row r="14" spans="1:26" ht="16.149999999999999" customHeight="1">
      <c r="A14" s="2288" t="s">
        <v>
897</v>
      </c>
      <c r="B14" s="2289"/>
      <c r="C14" s="486" t="s">
        <v>
895</v>
      </c>
      <c r="D14" s="465">
        <v>
19.3</v>
      </c>
      <c r="E14" s="465">
        <v>
20.3</v>
      </c>
      <c r="F14" s="465">
        <v>
20.9</v>
      </c>
      <c r="G14" s="465">
        <v>
20.8</v>
      </c>
      <c r="H14" s="465">
        <v>
22.7</v>
      </c>
      <c r="I14" s="465">
        <v>
20.9</v>
      </c>
      <c r="J14" s="465">
        <v>
21.6</v>
      </c>
      <c r="K14" s="465">
        <v>
20.9</v>
      </c>
      <c r="L14" s="465">
        <v>
20.6</v>
      </c>
      <c r="M14" s="465">
        <v>
19.399999999999999</v>
      </c>
    </row>
    <row r="15" spans="1:26" ht="16.149999999999999" customHeight="1">
      <c r="A15" s="2282" t="s">
        <v>
900</v>
      </c>
      <c r="B15" s="2283"/>
      <c r="C15" s="486" t="s">
        <v>
880</v>
      </c>
      <c r="D15" s="467">
        <v>
14271</v>
      </c>
      <c r="E15" s="467">
        <v>
14865</v>
      </c>
      <c r="F15" s="467">
        <v>
14279</v>
      </c>
      <c r="G15" s="467">
        <v>
18798</v>
      </c>
      <c r="H15" s="467">
        <v>
16509</v>
      </c>
      <c r="I15" s="467">
        <v>
16052</v>
      </c>
      <c r="J15" s="467">
        <v>
14366</v>
      </c>
      <c r="K15" s="467">
        <v>
19170</v>
      </c>
      <c r="L15" s="467">
        <v>
19589</v>
      </c>
      <c r="M15" s="2014">
        <v>
10771</v>
      </c>
    </row>
    <row r="16" spans="1:26" ht="16.149999999999999" customHeight="1">
      <c r="A16" s="2288" t="s">
        <v>
899</v>
      </c>
      <c r="B16" s="2289"/>
      <c r="C16" s="486" t="s">
        <v>
895</v>
      </c>
      <c r="D16" s="465">
        <v>
12.3</v>
      </c>
      <c r="E16" s="465">
        <v>
12.9</v>
      </c>
      <c r="F16" s="465">
        <v>
12</v>
      </c>
      <c r="G16" s="465">
        <v>
15.6</v>
      </c>
      <c r="H16" s="465">
        <v>
13.1</v>
      </c>
      <c r="I16" s="465">
        <v>
12.7</v>
      </c>
      <c r="J16" s="465">
        <v>
11.2</v>
      </c>
      <c r="K16" s="465">
        <v>
14.8</v>
      </c>
      <c r="L16" s="465">
        <v>
15.1</v>
      </c>
      <c r="M16" s="465">
        <v>
18.5</v>
      </c>
    </row>
    <row r="17" spans="1:14" ht="16.149999999999999" customHeight="1">
      <c r="A17" s="2282" t="s">
        <v>
898</v>
      </c>
      <c r="B17" s="2283"/>
      <c r="C17" s="486" t="s">
        <v>
880</v>
      </c>
      <c r="D17" s="467">
        <v>
9055</v>
      </c>
      <c r="E17" s="467">
        <v>
9011</v>
      </c>
      <c r="F17" s="467">
        <v>
8827</v>
      </c>
      <c r="G17" s="467">
        <v>
13287</v>
      </c>
      <c r="H17" s="467">
        <v>
10560</v>
      </c>
      <c r="I17" s="467">
        <v>
9927</v>
      </c>
      <c r="J17" s="467">
        <v>
9031</v>
      </c>
      <c r="K17" s="467">
        <v>
10594</v>
      </c>
      <c r="L17" s="467">
        <v>
10604</v>
      </c>
      <c r="M17" s="2014">
        <v>
4918</v>
      </c>
    </row>
    <row r="18" spans="1:14" ht="16.149999999999999" customHeight="1">
      <c r="A18" s="2292" t="s">
        <v>
897</v>
      </c>
      <c r="B18" s="2293"/>
      <c r="C18" s="485" t="s">
        <v>
895</v>
      </c>
      <c r="D18" s="465">
        <v>
14.8</v>
      </c>
      <c r="E18" s="465">
        <v>
14.6</v>
      </c>
      <c r="F18" s="465">
        <v>
13.9</v>
      </c>
      <c r="G18" s="465">
        <v>
17.2</v>
      </c>
      <c r="H18" s="465">
        <v>
17.899999999999999</v>
      </c>
      <c r="I18" s="465">
        <v>
17.7</v>
      </c>
      <c r="J18" s="465">
        <v>
16.2</v>
      </c>
      <c r="K18" s="465">
        <v>
11.4</v>
      </c>
      <c r="L18" s="465">
        <v>
11.4</v>
      </c>
      <c r="M18" s="465">
        <v>
13.8</v>
      </c>
    </row>
    <row r="19" spans="1:14" ht="18" customHeight="1">
      <c r="A19" s="2294" t="s">
        <v>
896</v>
      </c>
      <c r="B19" s="2295"/>
      <c r="C19" s="484" t="s">
        <v>
880</v>
      </c>
      <c r="D19" s="467">
        <v>
6832</v>
      </c>
      <c r="E19" s="467">
        <v>
7011</v>
      </c>
      <c r="F19" s="467">
        <v>
6951</v>
      </c>
      <c r="G19" s="467">
        <v>
7240</v>
      </c>
      <c r="H19" s="467">
        <v>
6896</v>
      </c>
      <c r="I19" s="467">
        <v>
6786</v>
      </c>
      <c r="J19" s="467">
        <v>
7641</v>
      </c>
      <c r="K19" s="467">
        <v>
6932</v>
      </c>
      <c r="L19" s="467">
        <v>
7037</v>
      </c>
      <c r="M19" s="2014">
        <v>
6253</v>
      </c>
      <c r="N19" s="231"/>
    </row>
    <row r="20" spans="1:14" ht="18" customHeight="1">
      <c r="A20" s="2296"/>
      <c r="B20" s="2297"/>
      <c r="C20" s="483" t="s">
        <v>
895</v>
      </c>
      <c r="D20" s="482">
        <v>
16.600000000000001</v>
      </c>
      <c r="E20" s="482">
        <v>
17</v>
      </c>
      <c r="F20" s="482">
        <v>
16.8</v>
      </c>
      <c r="G20" s="482">
        <v>
17.5</v>
      </c>
      <c r="H20" s="482">
        <v>
16.600000000000001</v>
      </c>
      <c r="I20" s="482">
        <v>
16.600000000000001</v>
      </c>
      <c r="J20" s="481">
        <v>
18.899999999999999</v>
      </c>
      <c r="K20" s="481">
        <v>
17.3</v>
      </c>
      <c r="L20" s="481">
        <v>
17.8</v>
      </c>
      <c r="M20" s="481">
        <v>
15.8</v>
      </c>
    </row>
    <row r="21" spans="1:14" ht="16.149999999999999" customHeight="1">
      <c r="A21" s="478" t="s">
        <v>
894</v>
      </c>
      <c r="M21" s="221"/>
    </row>
    <row r="22" spans="1:14" ht="16.149999999999999" customHeight="1">
      <c r="A22" s="478" t="s">
        <v>
893</v>
      </c>
    </row>
    <row r="23" spans="1:14" ht="16.149999999999999" customHeight="1">
      <c r="A23" s="480" t="s">
        <v>
892</v>
      </c>
      <c r="B23" s="221"/>
      <c r="C23" s="221"/>
      <c r="D23" s="221"/>
      <c r="E23" s="221"/>
      <c r="F23" s="221"/>
      <c r="G23" s="221"/>
      <c r="H23" s="221"/>
      <c r="I23" s="221"/>
      <c r="J23" s="221"/>
      <c r="K23" s="221"/>
      <c r="L23" s="221"/>
      <c r="M23" s="221"/>
    </row>
    <row r="24" spans="1:14" ht="16.149999999999999" customHeight="1">
      <c r="A24" s="480" t="s">
        <v>
891</v>
      </c>
      <c r="B24" s="221"/>
      <c r="C24" s="221"/>
      <c r="D24" s="221"/>
      <c r="E24" s="221"/>
      <c r="F24" s="221"/>
      <c r="G24" s="221"/>
      <c r="H24" s="221"/>
      <c r="I24" s="221"/>
      <c r="J24" s="221"/>
      <c r="K24" s="221"/>
      <c r="L24" s="221"/>
      <c r="M24" s="221"/>
    </row>
    <row r="25" spans="1:14" ht="16.149999999999999" customHeight="1">
      <c r="A25" s="480" t="s">
        <v>
890</v>
      </c>
      <c r="B25" s="221"/>
      <c r="C25" s="221"/>
      <c r="D25" s="221"/>
      <c r="E25" s="221"/>
      <c r="F25" s="221"/>
      <c r="G25" s="221"/>
      <c r="H25" s="221"/>
      <c r="I25" s="221"/>
      <c r="J25" s="221"/>
      <c r="K25" s="221"/>
      <c r="L25" s="221"/>
      <c r="M25" s="221"/>
    </row>
    <row r="26" spans="1:14" ht="16.149999999999999" customHeight="1">
      <c r="A26" s="480" t="s">
        <v>
889</v>
      </c>
      <c r="B26" s="221"/>
      <c r="C26" s="221"/>
      <c r="D26" s="221"/>
      <c r="E26" s="221"/>
      <c r="F26" s="221"/>
      <c r="G26" s="221"/>
      <c r="H26" s="221"/>
      <c r="I26" s="221"/>
      <c r="J26" s="221"/>
      <c r="K26" s="221"/>
      <c r="L26" s="221"/>
      <c r="M26" s="221"/>
    </row>
    <row r="27" spans="1:14" ht="16.149999999999999" customHeight="1">
      <c r="A27" s="478" t="s">
        <v>
888</v>
      </c>
    </row>
    <row r="28" spans="1:14" ht="16.149999999999999" customHeight="1">
      <c r="A28" s="478" t="s">
        <v>
887</v>
      </c>
      <c r="C28" s="477"/>
      <c r="D28" s="477"/>
      <c r="E28" s="477"/>
      <c r="F28" s="477"/>
      <c r="G28" s="477"/>
      <c r="H28" s="477"/>
      <c r="I28" s="477"/>
      <c r="J28" s="477"/>
      <c r="K28" s="477"/>
    </row>
    <row r="29" spans="1:14" ht="16.149999999999999" customHeight="1">
      <c r="A29" s="478" t="s">
        <v>
886</v>
      </c>
      <c r="C29" s="477"/>
      <c r="D29" s="477"/>
      <c r="E29" s="477"/>
      <c r="F29" s="477"/>
      <c r="G29" s="477"/>
      <c r="H29" s="477"/>
      <c r="I29" s="477"/>
      <c r="J29" s="477"/>
      <c r="K29" s="477"/>
      <c r="L29" s="477"/>
      <c r="M29" s="477"/>
    </row>
    <row r="30" spans="1:14" ht="16.149999999999999" customHeight="1">
      <c r="A30" s="480" t="s">
        <v>
885</v>
      </c>
      <c r="B30" s="221"/>
      <c r="C30" s="479"/>
      <c r="D30" s="479"/>
      <c r="E30" s="479"/>
      <c r="F30" s="479"/>
      <c r="G30" s="479"/>
      <c r="H30" s="479"/>
      <c r="I30" s="479"/>
      <c r="J30" s="479"/>
      <c r="K30" s="479"/>
      <c r="L30" s="479"/>
      <c r="M30" s="479"/>
    </row>
    <row r="31" spans="1:14" ht="16.149999999999999" customHeight="1">
      <c r="A31" s="478" t="s">
        <v>
884</v>
      </c>
      <c r="C31" s="477"/>
      <c r="D31" s="477"/>
      <c r="E31" s="477"/>
      <c r="F31" s="477"/>
      <c r="G31" s="477"/>
      <c r="H31" s="477"/>
      <c r="I31" s="477"/>
      <c r="J31" s="477"/>
      <c r="K31" s="477"/>
      <c r="L31" s="477"/>
      <c r="M31" s="477"/>
    </row>
    <row r="32" spans="1:14" ht="16.149999999999999" customHeight="1">
      <c r="A32" s="478"/>
      <c r="C32" s="477"/>
      <c r="D32" s="477"/>
      <c r="E32" s="477"/>
      <c r="F32" s="477"/>
      <c r="G32" s="477"/>
      <c r="H32" s="477"/>
      <c r="I32" s="477"/>
      <c r="J32" s="477"/>
      <c r="K32" s="477"/>
      <c r="L32" s="477"/>
      <c r="M32" s="476" t="s">
        <v>
715</v>
      </c>
    </row>
    <row r="33" spans="1:14" ht="16.149999999999999" customHeight="1">
      <c r="C33" s="477"/>
      <c r="D33" s="477"/>
      <c r="E33" s="477"/>
      <c r="F33" s="477"/>
      <c r="G33" s="477"/>
      <c r="H33" s="477"/>
      <c r="I33" s="477"/>
      <c r="J33" s="477"/>
      <c r="K33" s="477"/>
      <c r="L33" s="477"/>
      <c r="M33" s="476"/>
    </row>
    <row r="34" spans="1:14" s="326" customFormat="1" ht="16.149999999999999" customHeight="1">
      <c r="A34" s="31" t="s">
        <v>
883</v>
      </c>
      <c r="B34" s="31"/>
      <c r="C34" s="31"/>
      <c r="D34" s="9" t="s">
        <v>
882</v>
      </c>
      <c r="E34" s="31"/>
      <c r="F34" s="31"/>
      <c r="G34" s="31"/>
      <c r="H34" s="31"/>
      <c r="I34" s="31"/>
      <c r="J34" s="31"/>
      <c r="K34" s="31"/>
      <c r="L34" s="31"/>
      <c r="M34" s="470"/>
    </row>
    <row r="35" spans="1:14" ht="30" customHeight="1">
      <c r="A35" s="2285" t="s">
        <v>
869</v>
      </c>
      <c r="B35" s="2286"/>
      <c r="C35" s="2287"/>
      <c r="D35" s="468" t="s">
        <v>
719</v>
      </c>
      <c r="E35" s="469">
        <v>
24</v>
      </c>
      <c r="F35" s="468">
        <v>
25</v>
      </c>
      <c r="G35" s="469">
        <v>
26</v>
      </c>
      <c r="H35" s="469">
        <v>
27</v>
      </c>
      <c r="I35" s="469">
        <v>
28</v>
      </c>
      <c r="J35" s="469">
        <v>
29</v>
      </c>
      <c r="K35" s="469">
        <v>
30</v>
      </c>
      <c r="L35" s="468" t="s">
        <v>
647</v>
      </c>
      <c r="M35" s="468">
        <v>
2</v>
      </c>
    </row>
    <row r="36" spans="1:14" ht="18" customHeight="1">
      <c r="A36" s="2300" t="s">
        <v>
881</v>
      </c>
      <c r="B36" s="2301"/>
      <c r="C36" s="209" t="s">
        <v>
880</v>
      </c>
      <c r="D36" s="418" t="s">
        <v>
531</v>
      </c>
      <c r="E36" s="418" t="s">
        <v>
531</v>
      </c>
      <c r="F36" s="418" t="s">
        <v>
531</v>
      </c>
      <c r="G36" s="418" t="s">
        <v>
531</v>
      </c>
      <c r="H36" s="418" t="s">
        <v>
531</v>
      </c>
      <c r="I36" s="418" t="s">
        <v>
531</v>
      </c>
      <c r="J36" s="418" t="s">
        <v>
531</v>
      </c>
      <c r="K36" s="418" t="s">
        <v>
531</v>
      </c>
      <c r="L36" s="418" t="s">
        <v>
531</v>
      </c>
      <c r="M36" s="474">
        <v>
1622</v>
      </c>
    </row>
    <row r="37" spans="1:14" ht="18" customHeight="1">
      <c r="A37" s="2298" t="s">
        <v>
879</v>
      </c>
      <c r="B37" s="2299"/>
      <c r="C37" s="209" t="s">
        <v>
867</v>
      </c>
      <c r="D37" s="475">
        <v>
3379</v>
      </c>
      <c r="E37" s="475">
        <v>
3052</v>
      </c>
      <c r="F37" s="475">
        <v>
2781</v>
      </c>
      <c r="G37" s="475">
        <v>
2481</v>
      </c>
      <c r="H37" s="475">
        <v>
2524</v>
      </c>
      <c r="I37" s="475">
        <v>
2319</v>
      </c>
      <c r="J37" s="475">
        <v>
2341</v>
      </c>
      <c r="K37" s="475">
        <v>
2238</v>
      </c>
      <c r="L37" s="475">
        <v>
2232</v>
      </c>
      <c r="M37" s="418" t="s">
        <v>
531</v>
      </c>
    </row>
    <row r="38" spans="1:14" ht="18" customHeight="1">
      <c r="A38" s="2290" t="s">
        <v>
878</v>
      </c>
      <c r="B38" s="2291"/>
      <c r="C38" s="209" t="s">
        <v>
867</v>
      </c>
      <c r="D38" s="474">
        <v>
2098</v>
      </c>
      <c r="E38" s="474">
        <v>
2179</v>
      </c>
      <c r="F38" s="474">
        <v>
2105</v>
      </c>
      <c r="G38" s="474">
        <v>
2295</v>
      </c>
      <c r="H38" s="474">
        <v>
2281</v>
      </c>
      <c r="I38" s="474">
        <v>
2390</v>
      </c>
      <c r="J38" s="474">
        <v>
2302</v>
      </c>
      <c r="K38" s="474">
        <v>
2155</v>
      </c>
      <c r="L38" s="474">
        <v>
1854</v>
      </c>
      <c r="M38" s="418" t="s">
        <v>
531</v>
      </c>
    </row>
    <row r="39" spans="1:14" ht="16.149999999999999" customHeight="1">
      <c r="A39" s="2274" t="s">
        <v>
877</v>
      </c>
      <c r="B39" s="2275"/>
      <c r="C39" s="209" t="s">
        <v>
876</v>
      </c>
      <c r="D39" s="467">
        <v>
1615</v>
      </c>
      <c r="E39" s="467">
        <v>
1575</v>
      </c>
      <c r="F39" s="467">
        <v>
1638</v>
      </c>
      <c r="G39" s="467">
        <v>
1694</v>
      </c>
      <c r="H39" s="467">
        <v>
1715</v>
      </c>
      <c r="I39" s="467">
        <v>
1736</v>
      </c>
      <c r="J39" s="467">
        <v>
1767</v>
      </c>
      <c r="K39" s="467">
        <v>
1832</v>
      </c>
      <c r="L39" s="467">
        <v>
1784</v>
      </c>
      <c r="M39" s="467">
        <v>
1821</v>
      </c>
    </row>
    <row r="40" spans="1:14" ht="16.149999999999999" customHeight="1">
      <c r="A40" s="2276"/>
      <c r="B40" s="2277"/>
      <c r="C40" s="209" t="s">
        <v>
875</v>
      </c>
      <c r="D40" s="467">
        <v>
277</v>
      </c>
      <c r="E40" s="467">
        <v>
340</v>
      </c>
      <c r="F40" s="467">
        <v>
266</v>
      </c>
      <c r="G40" s="467">
        <v>
326</v>
      </c>
      <c r="H40" s="467">
        <v>
313</v>
      </c>
      <c r="I40" s="467">
        <v>
330</v>
      </c>
      <c r="J40" s="467">
        <v>
315</v>
      </c>
      <c r="K40" s="467">
        <v>
310</v>
      </c>
      <c r="L40" s="467">
        <v>
320</v>
      </c>
      <c r="M40" s="467">
        <v>
568</v>
      </c>
    </row>
    <row r="41" spans="1:14" ht="16.149999999999999" customHeight="1">
      <c r="A41" s="472" t="s">
        <v>
874</v>
      </c>
      <c r="B41" s="462"/>
      <c r="C41" s="461"/>
      <c r="D41" s="461"/>
      <c r="E41" s="461"/>
      <c r="F41" s="461"/>
      <c r="G41" s="461"/>
      <c r="H41" s="461"/>
      <c r="I41" s="461"/>
      <c r="J41" s="461"/>
      <c r="K41" s="461"/>
      <c r="L41" s="461"/>
      <c r="M41" s="221"/>
    </row>
    <row r="42" spans="1:14" ht="16.149999999999999" customHeight="1">
      <c r="A42" s="16" t="s">
        <v>
873</v>
      </c>
      <c r="B42" s="9"/>
      <c r="C42" s="473"/>
      <c r="D42" s="473"/>
      <c r="E42" s="473"/>
      <c r="F42" s="473"/>
      <c r="G42" s="473"/>
      <c r="H42" s="473"/>
      <c r="I42" s="473"/>
      <c r="J42" s="473"/>
      <c r="K42" s="473"/>
      <c r="L42" s="473"/>
      <c r="M42" s="473"/>
    </row>
    <row r="43" spans="1:14" ht="16.149999999999999" customHeight="1">
      <c r="A43" s="472" t="s">
        <v>
872</v>
      </c>
      <c r="B43" s="462"/>
      <c r="C43" s="461"/>
      <c r="D43" s="461"/>
      <c r="E43" s="461"/>
      <c r="F43" s="461"/>
      <c r="G43" s="461"/>
      <c r="H43" s="461"/>
      <c r="I43" s="461"/>
      <c r="J43" s="461"/>
      <c r="K43" s="461"/>
      <c r="L43" s="461"/>
      <c r="M43" s="25" t="s">
        <v>
715</v>
      </c>
    </row>
    <row r="44" spans="1:14" ht="16.149999999999999" customHeight="1">
      <c r="A44" s="462"/>
      <c r="B44" s="462"/>
      <c r="C44" s="461"/>
      <c r="D44" s="461"/>
      <c r="E44" s="461"/>
      <c r="F44" s="461"/>
      <c r="G44" s="461"/>
      <c r="H44" s="461"/>
      <c r="I44" s="461"/>
      <c r="J44" s="461"/>
      <c r="K44" s="461"/>
      <c r="L44" s="461"/>
      <c r="M44" s="461"/>
    </row>
    <row r="45" spans="1:14" s="326" customFormat="1" ht="16.149999999999999" customHeight="1">
      <c r="A45" s="2284" t="s">
        <v>
871</v>
      </c>
      <c r="B45" s="2284"/>
      <c r="C45" s="2284"/>
      <c r="D45" s="9" t="s">
        <v>
870</v>
      </c>
      <c r="E45" s="471"/>
      <c r="F45" s="471"/>
      <c r="G45" s="471"/>
      <c r="H45" s="471"/>
      <c r="I45" s="471"/>
      <c r="J45" s="471"/>
      <c r="K45" s="471"/>
      <c r="L45" s="471"/>
      <c r="M45" s="470"/>
    </row>
    <row r="46" spans="1:14" ht="30" customHeight="1">
      <c r="A46" s="2285" t="s">
        <v>
869</v>
      </c>
      <c r="B46" s="2286"/>
      <c r="C46" s="2287"/>
      <c r="D46" s="468" t="s">
        <v>
719</v>
      </c>
      <c r="E46" s="469">
        <v>
24</v>
      </c>
      <c r="F46" s="468">
        <v>
25</v>
      </c>
      <c r="G46" s="469">
        <v>
26</v>
      </c>
      <c r="H46" s="469">
        <v>
27</v>
      </c>
      <c r="I46" s="469">
        <v>
28</v>
      </c>
      <c r="J46" s="469">
        <v>
29</v>
      </c>
      <c r="K46" s="469">
        <v>
30</v>
      </c>
      <c r="L46" s="468" t="s">
        <v>
647</v>
      </c>
      <c r="M46" s="468">
        <v>
2</v>
      </c>
    </row>
    <row r="47" spans="1:14" ht="16.149999999999999" customHeight="1">
      <c r="A47" s="2270" t="s">
        <v>
868</v>
      </c>
      <c r="B47" s="2271"/>
      <c r="C47" s="209" t="s">
        <v>
867</v>
      </c>
      <c r="D47" s="467">
        <v>
39282</v>
      </c>
      <c r="E47" s="467">
        <v>
40557</v>
      </c>
      <c r="F47" s="467">
        <v>
40559</v>
      </c>
      <c r="G47" s="467">
        <v>
40149</v>
      </c>
      <c r="H47" s="467">
        <v>
38466</v>
      </c>
      <c r="I47" s="467">
        <v>
36322</v>
      </c>
      <c r="J47" s="318">
        <v>
35290</v>
      </c>
      <c r="K47" s="318">
        <v>
33661</v>
      </c>
      <c r="L47" s="318">
        <v>
35511</v>
      </c>
      <c r="M47" s="318">
        <v>
31273</v>
      </c>
    </row>
    <row r="48" spans="1:14" ht="16.149999999999999" customHeight="1">
      <c r="A48" s="2272"/>
      <c r="B48" s="2273"/>
      <c r="C48" s="466" t="s">
        <v>
866</v>
      </c>
      <c r="D48" s="465">
        <v>
45.9</v>
      </c>
      <c r="E48" s="465">
        <v>
48</v>
      </c>
      <c r="F48" s="465">
        <v>
48.9</v>
      </c>
      <c r="G48" s="465">
        <v>
49.4</v>
      </c>
      <c r="H48" s="465">
        <v>
49.3</v>
      </c>
      <c r="I48" s="465">
        <v>
49.6</v>
      </c>
      <c r="J48" s="464">
        <v>
51</v>
      </c>
      <c r="K48" s="464">
        <v>
51.1</v>
      </c>
      <c r="L48" s="464">
        <v>
49.2</v>
      </c>
      <c r="M48" s="464">
        <v>
45.8</v>
      </c>
      <c r="N48" s="463"/>
    </row>
    <row r="49" spans="1:13" ht="16.149999999999999" customHeight="1">
      <c r="A49" s="81" t="s">
        <v>
865</v>
      </c>
      <c r="B49" s="462"/>
      <c r="C49" s="461"/>
      <c r="D49" s="461"/>
      <c r="E49" s="461"/>
      <c r="F49" s="461"/>
      <c r="G49" s="461"/>
      <c r="H49" s="461"/>
      <c r="K49" s="461"/>
      <c r="L49" s="461"/>
      <c r="M49" s="460" t="s">
        <v>
864</v>
      </c>
    </row>
    <row r="50" spans="1:13" ht="16.149999999999999" customHeight="1"/>
    <row r="51" spans="1:13" ht="16.149999999999999" customHeight="1"/>
    <row r="52" spans="1:13" ht="16.149999999999999" customHeight="1"/>
    <row r="53" spans="1:13" ht="16.149999999999999" customHeight="1"/>
    <row r="54" spans="1:13" ht="16.149999999999999" customHeight="1"/>
    <row r="55" spans="1:13" ht="16.149999999999999" customHeight="1"/>
    <row r="56" spans="1:13" ht="16.149999999999999" customHeight="1"/>
    <row r="57" spans="1:13" ht="16.149999999999999" customHeight="1"/>
    <row r="58" spans="1:13" ht="15" customHeight="1"/>
    <row r="59" spans="1:13" ht="15" customHeight="1"/>
    <row r="60" spans="1:13" ht="15" customHeight="1"/>
    <row r="61" spans="1:13" ht="15" customHeight="1"/>
    <row r="62" spans="1:13" ht="15" customHeight="1"/>
    <row r="63" spans="1:13" ht="15" customHeight="1"/>
    <row r="64" spans="1: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23">
    <mergeCell ref="A35:C35"/>
    <mergeCell ref="A1:Z1"/>
    <mergeCell ref="A2:Z2"/>
    <mergeCell ref="A6:A8"/>
    <mergeCell ref="A12:B12"/>
    <mergeCell ref="A13:B13"/>
    <mergeCell ref="A5:C5"/>
    <mergeCell ref="A47:B48"/>
    <mergeCell ref="A39:B40"/>
    <mergeCell ref="A9:B9"/>
    <mergeCell ref="A10:B10"/>
    <mergeCell ref="A11:B11"/>
    <mergeCell ref="A45:C45"/>
    <mergeCell ref="A46:C46"/>
    <mergeCell ref="A14:B14"/>
    <mergeCell ref="A15:B15"/>
    <mergeCell ref="A16:B16"/>
    <mergeCell ref="A38:B38"/>
    <mergeCell ref="A17:B17"/>
    <mergeCell ref="A18:B18"/>
    <mergeCell ref="A19:B20"/>
    <mergeCell ref="A37:B37"/>
    <mergeCell ref="A36:B36"/>
  </mergeCells>
  <phoneticPr fontId="1"/>
  <dataValidations count="2">
    <dataValidation imeMode="hiragana" allowBlank="1" showInputMessage="1" showErrorMessage="1" sqref="A47:A48 C48"/>
    <dataValidation imeMode="halfAlpha" allowBlank="1" showInputMessage="1" showErrorMessage="1" sqref="D47:M47"/>
  </dataValidations>
  <printOptions horizontalCentered="1"/>
  <pageMargins left="0.78740157480314965" right="0.78740157480314965" top="0.98425196850393704" bottom="0.98425196850393704" header="0.51181102362204722" footer="0.5118110236220472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view="pageBreakPreview" zoomScaleNormal="100" zoomScaleSheetLayoutView="100" workbookViewId="0">
      <selection activeCell="A2" sqref="A2:Z2"/>
    </sheetView>
  </sheetViews>
  <sheetFormatPr defaultColWidth="9" defaultRowHeight="19.5" customHeight="1"/>
  <cols>
    <col min="1" max="1" width="3.625" style="2" customWidth="1"/>
    <col min="2" max="2" width="15.625" style="2" customWidth="1"/>
    <col min="3" max="12" width="7.125" style="2" customWidth="1"/>
    <col min="13"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326" customFormat="1" ht="16.149999999999999" customHeight="1">
      <c r="A3" s="30" t="s">
        <v>
973</v>
      </c>
      <c r="B3" s="30"/>
      <c r="C3" s="30"/>
      <c r="D3" s="30"/>
      <c r="E3" s="30"/>
      <c r="F3" s="30"/>
      <c r="G3" s="30"/>
      <c r="H3" s="30"/>
    </row>
    <row r="4" spans="1:26" s="221" customFormat="1" ht="16.149999999999999" customHeight="1">
      <c r="A4" s="2" t="s">
        <v>
954</v>
      </c>
      <c r="B4" s="2"/>
      <c r="C4" s="2"/>
      <c r="D4" s="2"/>
      <c r="E4" s="2"/>
      <c r="F4" s="2"/>
      <c r="G4" s="2"/>
      <c r="H4" s="2"/>
      <c r="K4" s="4" t="s">
        <v>
972</v>
      </c>
    </row>
    <row r="5" spans="1:26" s="221" customFormat="1" ht="16.149999999999999" customHeight="1">
      <c r="A5" s="2063" t="s">
        <v>
160</v>
      </c>
      <c r="B5" s="2063"/>
      <c r="C5" s="2310" t="s">
        <v>
971</v>
      </c>
      <c r="D5" s="2311"/>
      <c r="E5" s="2312"/>
      <c r="F5" s="2310" t="s">
        <v>
970</v>
      </c>
      <c r="G5" s="2311"/>
      <c r="H5" s="2312"/>
      <c r="I5" s="2310" t="s">
        <v>
969</v>
      </c>
      <c r="J5" s="2311"/>
      <c r="K5" s="2312"/>
    </row>
    <row r="6" spans="1:26" s="221" customFormat="1" ht="16.149999999999999" customHeight="1">
      <c r="A6" s="2063"/>
      <c r="B6" s="2063"/>
      <c r="C6" s="2332" t="s">
        <v>
968</v>
      </c>
      <c r="D6" s="2333"/>
      <c r="E6" s="2334"/>
      <c r="F6" s="2317" t="s">
        <v>
967</v>
      </c>
      <c r="G6" s="2318"/>
      <c r="H6" s="2319"/>
      <c r="I6" s="2313" t="s">
        <v>
966</v>
      </c>
      <c r="J6" s="2314"/>
      <c r="K6" s="2315"/>
    </row>
    <row r="7" spans="1:26" s="221" customFormat="1" ht="16.149999999999999" customHeight="1">
      <c r="A7" s="2331" t="s">
        <v>
965</v>
      </c>
      <c r="B7" s="2331"/>
      <c r="C7" s="2323">
        <v>
43233</v>
      </c>
      <c r="D7" s="2323"/>
      <c r="E7" s="2323"/>
      <c r="F7" s="357"/>
      <c r="G7" s="524" t="s">
        <v>
964</v>
      </c>
      <c r="H7" s="522">
        <v>
3882</v>
      </c>
      <c r="I7" s="2316">
        <v>
12376</v>
      </c>
      <c r="J7" s="2316"/>
      <c r="K7" s="2316"/>
    </row>
    <row r="8" spans="1:26" s="221" customFormat="1" ht="16.149999999999999" customHeight="1">
      <c r="A8" s="2331" t="s">
        <v>
963</v>
      </c>
      <c r="B8" s="2331"/>
      <c r="C8" s="2324">
        <v>
6644</v>
      </c>
      <c r="D8" s="2324"/>
      <c r="E8" s="2324"/>
      <c r="F8" s="357"/>
      <c r="G8" s="523"/>
      <c r="H8" s="522">
        <v>
779</v>
      </c>
      <c r="I8" s="2316">
        <v>
2848</v>
      </c>
      <c r="J8" s="2316"/>
      <c r="K8" s="2316"/>
    </row>
    <row r="9" spans="1:26" s="221" customFormat="1" ht="16.149999999999999" customHeight="1">
      <c r="A9" s="2331" t="s">
        <v>
949</v>
      </c>
      <c r="B9" s="2331"/>
      <c r="C9" s="2325">
        <f>
ROUND(C8/C7*100,1)</f>
        <v>
15.4</v>
      </c>
      <c r="D9" s="2325"/>
      <c r="E9" s="2325"/>
      <c r="F9" s="357"/>
      <c r="G9" s="521"/>
      <c r="H9" s="520">
        <f>
ROUND(H8/H7*100,1)</f>
        <v>
20.100000000000001</v>
      </c>
      <c r="I9" s="2326">
        <f>
ROUND(I8/I7*100,1)</f>
        <v>
23</v>
      </c>
      <c r="J9" s="2326"/>
      <c r="K9" s="2326"/>
    </row>
    <row r="10" spans="1:26" s="221" customFormat="1" ht="16.149999999999999" customHeight="1">
      <c r="A10" s="2" t="s">
        <v>
962</v>
      </c>
      <c r="B10" s="2"/>
      <c r="C10" s="2"/>
      <c r="D10" s="2"/>
      <c r="I10" s="2"/>
      <c r="L10" s="4" t="s">
        <v>
715</v>
      </c>
    </row>
    <row r="11" spans="1:26" ht="16.149999999999999" customHeight="1"/>
    <row r="12" spans="1:26" s="30" customFormat="1" ht="16.149999999999999" customHeight="1">
      <c r="A12" s="519" t="s">
        <v>
961</v>
      </c>
      <c r="B12" s="519"/>
      <c r="C12" s="519"/>
      <c r="D12" s="519"/>
      <c r="E12" s="519"/>
      <c r="F12" s="519"/>
      <c r="G12" s="519"/>
      <c r="H12" s="519"/>
      <c r="I12" s="519"/>
      <c r="J12" s="519"/>
      <c r="K12" s="519"/>
    </row>
    <row r="13" spans="1:26" s="221" customFormat="1" ht="16.149999999999999" customHeight="1">
      <c r="A13" s="2" t="s">
        <v>
960</v>
      </c>
      <c r="B13" s="2"/>
      <c r="C13" s="2"/>
      <c r="D13" s="2"/>
      <c r="E13" s="2"/>
      <c r="F13" s="2"/>
      <c r="G13" s="2"/>
      <c r="H13" s="2"/>
      <c r="L13" s="4" t="s">
        <v>
721</v>
      </c>
    </row>
    <row r="14" spans="1:26" ht="30" customHeight="1">
      <c r="A14" s="2341" t="s">
        <v>
959</v>
      </c>
      <c r="B14" s="2342"/>
      <c r="C14" s="518" t="s">
        <v>
719</v>
      </c>
      <c r="D14" s="517">
        <v>
24</v>
      </c>
      <c r="E14" s="517">
        <v>
25</v>
      </c>
      <c r="F14" s="517">
        <v>
26</v>
      </c>
      <c r="G14" s="517">
        <v>
27</v>
      </c>
      <c r="H14" s="517">
        <v>
28</v>
      </c>
      <c r="I14" s="517">
        <v>
29</v>
      </c>
      <c r="J14" s="517">
        <v>
30</v>
      </c>
      <c r="K14" s="518" t="s">
        <v>
647</v>
      </c>
      <c r="L14" s="517">
        <v>
2</v>
      </c>
    </row>
    <row r="15" spans="1:26" ht="16.149999999999999" customHeight="1">
      <c r="A15" s="2305" t="s">
        <v>
958</v>
      </c>
      <c r="B15" s="2305"/>
      <c r="C15" s="516">
        <v>
616</v>
      </c>
      <c r="D15" s="516">
        <v>
633</v>
      </c>
      <c r="E15" s="516">
        <v>
649</v>
      </c>
      <c r="F15" s="516">
        <v>
620</v>
      </c>
      <c r="G15" s="516">
        <v>
541</v>
      </c>
      <c r="H15" s="516">
        <v>
580</v>
      </c>
      <c r="I15" s="516">
        <v>
581</v>
      </c>
      <c r="J15" s="516">
        <v>
595</v>
      </c>
      <c r="K15" s="516">
        <v>
719</v>
      </c>
      <c r="L15" s="516">
        <v>
82</v>
      </c>
    </row>
    <row r="16" spans="1:26" ht="16.149999999999999" customHeight="1">
      <c r="A16" s="2305" t="s">
        <v>
957</v>
      </c>
      <c r="B16" s="2305"/>
      <c r="C16" s="516">
        <v>
449</v>
      </c>
      <c r="D16" s="516">
        <v>
439</v>
      </c>
      <c r="E16" s="516">
        <v>
457</v>
      </c>
      <c r="F16" s="516">
        <v>
466</v>
      </c>
      <c r="G16" s="516">
        <v>
416</v>
      </c>
      <c r="H16" s="516">
        <v>
360</v>
      </c>
      <c r="I16" s="516">
        <v>
347</v>
      </c>
      <c r="J16" s="516">
        <v>
338</v>
      </c>
      <c r="K16" s="516">
        <v>
374</v>
      </c>
      <c r="L16" s="516">
        <v>
23</v>
      </c>
    </row>
    <row r="17" spans="1:12" ht="16.149999999999999" customHeight="1">
      <c r="L17" s="505" t="s">
        <v>
956</v>
      </c>
    </row>
    <row r="18" spans="1:12" ht="16.149999999999999" customHeight="1">
      <c r="J18" s="504"/>
      <c r="K18" s="5"/>
    </row>
    <row r="19" spans="1:12" s="30" customFormat="1" ht="16.149999999999999" customHeight="1">
      <c r="A19" s="30" t="s">
        <v>
955</v>
      </c>
    </row>
    <row r="20" spans="1:12" s="30" customFormat="1" ht="16.149999999999999" customHeight="1">
      <c r="A20" s="2" t="s">
        <v>
954</v>
      </c>
      <c r="J20" s="4" t="s">
        <v>
721</v>
      </c>
    </row>
    <row r="21" spans="1:12" ht="16.149999999999999" customHeight="1">
      <c r="A21" s="2327" t="s">
        <v>
953</v>
      </c>
      <c r="B21" s="2328"/>
      <c r="C21" s="2321" t="s">
        <v>
952</v>
      </c>
      <c r="D21" s="2321"/>
      <c r="E21" s="2321"/>
      <c r="F21" s="2322"/>
      <c r="G21" s="2320" t="s">
        <v>
951</v>
      </c>
      <c r="H21" s="2321"/>
      <c r="I21" s="2321"/>
      <c r="J21" s="2322"/>
    </row>
    <row r="22" spans="1:12" ht="30" customHeight="1">
      <c r="A22" s="2329"/>
      <c r="B22" s="2330"/>
      <c r="C22" s="515" t="s">
        <v>
950</v>
      </c>
      <c r="D22" s="514" t="s">
        <v>
867</v>
      </c>
      <c r="E22" s="514" t="s">
        <v>
949</v>
      </c>
      <c r="F22" s="513" t="s">
        <v>
948</v>
      </c>
      <c r="G22" s="514" t="s">
        <v>
950</v>
      </c>
      <c r="H22" s="514" t="s">
        <v>
867</v>
      </c>
      <c r="I22" s="514" t="s">
        <v>
949</v>
      </c>
      <c r="J22" s="513" t="s">
        <v>
948</v>
      </c>
    </row>
    <row r="23" spans="1:12" ht="16.149999999999999" customHeight="1">
      <c r="A23" s="2339" t="s">
        <v>
947</v>
      </c>
      <c r="B23" s="2340"/>
      <c r="C23" s="512">
        <v>
3849</v>
      </c>
      <c r="D23" s="511">
        <v>
3647</v>
      </c>
      <c r="E23" s="507">
        <f>
ROUND(D23/C23*100,1)</f>
        <v>
94.8</v>
      </c>
      <c r="F23" s="510">
        <v>
1224</v>
      </c>
      <c r="G23" s="510">
        <v>
3819</v>
      </c>
      <c r="H23" s="510">
        <v>
3481</v>
      </c>
      <c r="I23" s="507">
        <f>
ROUND(H23/G23*100,1)</f>
        <v>
91.1</v>
      </c>
      <c r="J23" s="510">
        <v>
1330</v>
      </c>
    </row>
    <row r="24" spans="1:12" ht="16.149999999999999" customHeight="1">
      <c r="A24" s="2339">
        <v>
29</v>
      </c>
      <c r="B24" s="2340"/>
      <c r="C24" s="512">
        <v>
3755</v>
      </c>
      <c r="D24" s="511">
        <v>
3548</v>
      </c>
      <c r="E24" s="507">
        <f>
ROUND(D24/C24*100,1)</f>
        <v>
94.5</v>
      </c>
      <c r="F24" s="510">
        <v>
1253</v>
      </c>
      <c r="G24" s="510">
        <v>
3813</v>
      </c>
      <c r="H24" s="510">
        <v>
3422</v>
      </c>
      <c r="I24" s="507">
        <f>
ROUND(H24/G24*100,1)</f>
        <v>
89.7</v>
      </c>
      <c r="J24" s="510">
        <v>
1499</v>
      </c>
    </row>
    <row r="25" spans="1:12" ht="16.149999999999999" customHeight="1">
      <c r="A25" s="2339">
        <v>
30</v>
      </c>
      <c r="B25" s="2340"/>
      <c r="C25" s="509">
        <v>
3671</v>
      </c>
      <c r="D25" s="508">
        <v>
3470</v>
      </c>
      <c r="E25" s="507">
        <f>
ROUND(D25/C25*100,1)</f>
        <v>
94.5</v>
      </c>
      <c r="F25" s="506">
        <v>
1257</v>
      </c>
      <c r="G25" s="506">
        <v>
3840</v>
      </c>
      <c r="H25" s="506">
        <v>
3542</v>
      </c>
      <c r="I25" s="507">
        <f>
ROUND(H25/G25*100,1)</f>
        <v>
92.2</v>
      </c>
      <c r="J25" s="506">
        <v>
1570</v>
      </c>
    </row>
    <row r="26" spans="1:12" ht="16.149999999999999" customHeight="1">
      <c r="A26" s="2339" t="s">
        <v>
946</v>
      </c>
      <c r="B26" s="2340"/>
      <c r="C26" s="509">
        <v>
3353</v>
      </c>
      <c r="D26" s="508">
        <v>
3155</v>
      </c>
      <c r="E26" s="507">
        <f>
ROUND(D26/C26*100,1)</f>
        <v>
94.1</v>
      </c>
      <c r="F26" s="506">
        <v>
1131</v>
      </c>
      <c r="G26" s="506">
        <v>
3560</v>
      </c>
      <c r="H26" s="506">
        <v>
3210</v>
      </c>
      <c r="I26" s="507">
        <f>
ROUND(H26/G26*100,1)</f>
        <v>
90.2</v>
      </c>
      <c r="J26" s="506">
        <v>
1487</v>
      </c>
    </row>
    <row r="27" spans="1:12" ht="16.149999999999999" customHeight="1">
      <c r="A27" s="2339">
        <v>
2</v>
      </c>
      <c r="B27" s="2340"/>
      <c r="C27" s="509">
        <v>
3107</v>
      </c>
      <c r="D27" s="508">
        <v>
2802</v>
      </c>
      <c r="E27" s="507">
        <f>
ROUND(D27/C27*100,1)</f>
        <v>
90.2</v>
      </c>
      <c r="F27" s="506">
        <v>
557</v>
      </c>
      <c r="G27" s="506">
        <v>
3912</v>
      </c>
      <c r="H27" s="506">
        <v>
3571</v>
      </c>
      <c r="I27" s="507">
        <f>
ROUND(H27/G27*100,1)</f>
        <v>
91.3</v>
      </c>
      <c r="J27" s="506">
        <v>
1784</v>
      </c>
    </row>
    <row r="28" spans="1:12" ht="16.149999999999999" customHeight="1">
      <c r="A28" s="8"/>
      <c r="B28" s="8"/>
      <c r="C28" s="5"/>
      <c r="D28" s="5"/>
      <c r="E28" s="5"/>
      <c r="F28" s="5"/>
      <c r="G28" s="5"/>
      <c r="H28" s="5"/>
      <c r="I28" s="5"/>
      <c r="J28" s="505" t="s">
        <v>
945</v>
      </c>
    </row>
    <row r="29" spans="1:12" ht="16.149999999999999" customHeight="1">
      <c r="A29" s="8"/>
      <c r="B29" s="8"/>
      <c r="C29" s="5"/>
      <c r="D29" s="5"/>
      <c r="E29" s="5"/>
      <c r="F29" s="5"/>
      <c r="G29" s="5"/>
      <c r="H29" s="5"/>
      <c r="I29" s="5"/>
      <c r="J29" s="504"/>
    </row>
    <row r="30" spans="1:12" s="30" customFormat="1" ht="16.149999999999999" customHeight="1">
      <c r="A30" s="30" t="s">
        <v>
944</v>
      </c>
      <c r="G30" s="30" t="s">
        <v>
943</v>
      </c>
    </row>
    <row r="31" spans="1:12" ht="16.149999999999999" customHeight="1">
      <c r="A31" s="503" t="s">
        <v>
942</v>
      </c>
      <c r="G31" s="2" t="s">
        <v>
3</v>
      </c>
      <c r="J31" s="4" t="s">
        <v>
941</v>
      </c>
    </row>
    <row r="32" spans="1:12" ht="16.149999999999999" customHeight="1">
      <c r="D32" s="4" t="s">
        <v>
940</v>
      </c>
      <c r="G32" s="2306" t="s">
        <v>
160</v>
      </c>
      <c r="H32" s="2306"/>
      <c r="I32" s="2306"/>
      <c r="J32" s="502" t="s">
        <v>
939</v>
      </c>
    </row>
    <row r="33" spans="1:11" ht="16.149999999999999" customHeight="1">
      <c r="A33" s="2072" t="s">
        <v>
160</v>
      </c>
      <c r="B33" s="2074"/>
      <c r="C33" s="501" t="s">
        <v>
938</v>
      </c>
      <c r="D33" s="500" t="s">
        <v>
937</v>
      </c>
      <c r="F33" s="497"/>
      <c r="G33" s="2305" t="s">
        <v>
936</v>
      </c>
      <c r="H33" s="2305"/>
      <c r="I33" s="2305"/>
      <c r="J33" s="499">
        <v>
1334</v>
      </c>
    </row>
    <row r="34" spans="1:11" ht="16.149999999999999" customHeight="1">
      <c r="A34" s="2070" t="s">
        <v>
935</v>
      </c>
      <c r="B34" s="2071"/>
      <c r="C34" s="490">
        <v>
658</v>
      </c>
      <c r="D34" s="493">
        <v>
735</v>
      </c>
      <c r="F34" s="497"/>
      <c r="G34" s="2305" t="s">
        <v>
934</v>
      </c>
      <c r="H34" s="2305"/>
      <c r="I34" s="2305"/>
      <c r="J34" s="490">
        <v>
333</v>
      </c>
    </row>
    <row r="35" spans="1:11" ht="16.149999999999999" customHeight="1">
      <c r="A35" s="2070" t="s">
        <v>
933</v>
      </c>
      <c r="B35" s="2071"/>
      <c r="C35" s="490">
        <v>
12</v>
      </c>
      <c r="D35" s="498">
        <v>
12</v>
      </c>
      <c r="F35" s="497"/>
      <c r="G35" s="2307" t="s">
        <v>
932</v>
      </c>
      <c r="H35" s="2308"/>
      <c r="I35" s="2309"/>
      <c r="J35" s="490">
        <v>
698</v>
      </c>
    </row>
    <row r="36" spans="1:11" ht="16.149999999999999" customHeight="1">
      <c r="A36" s="2082" t="s">
        <v>
931</v>
      </c>
      <c r="B36" s="2338"/>
      <c r="C36" s="496">
        <v>
852</v>
      </c>
      <c r="D36" s="496">
        <v>
1622</v>
      </c>
      <c r="G36" s="2305" t="s">
        <v>
930</v>
      </c>
      <c r="H36" s="2305"/>
      <c r="I36" s="2305"/>
      <c r="J36" s="490">
        <v>
284</v>
      </c>
    </row>
    <row r="37" spans="1:11" ht="16.149999999999999" customHeight="1">
      <c r="A37" s="2336" t="s">
        <v>
929</v>
      </c>
      <c r="B37" s="2337"/>
      <c r="C37" s="495" t="s">
        <v>
928</v>
      </c>
      <c r="D37" s="495" t="s">
        <v>
927</v>
      </c>
      <c r="G37" s="2305" t="s">
        <v>
926</v>
      </c>
      <c r="H37" s="2305"/>
      <c r="I37" s="2305"/>
      <c r="J37" s="490">
        <v>
76</v>
      </c>
    </row>
    <row r="38" spans="1:11" ht="16.149999999999999" customHeight="1">
      <c r="A38" s="2335" t="s">
        <v>
925</v>
      </c>
      <c r="B38" s="494" t="s">
        <v>
924</v>
      </c>
      <c r="C38" s="490">
        <v>
27</v>
      </c>
      <c r="D38" s="491" t="s">
        <v>
531</v>
      </c>
      <c r="G38" s="2305" t="s">
        <v>
923</v>
      </c>
      <c r="H38" s="2305"/>
      <c r="I38" s="2305"/>
      <c r="J38" s="490">
        <v>
78</v>
      </c>
    </row>
    <row r="39" spans="1:11" ht="16.149999999999999" customHeight="1">
      <c r="A39" s="2080"/>
      <c r="B39" s="494" t="s">
        <v>
922</v>
      </c>
      <c r="C39" s="489">
        <v>
809</v>
      </c>
      <c r="D39" s="493">
        <v>
1622</v>
      </c>
      <c r="G39" s="2305" t="s">
        <v>
921</v>
      </c>
      <c r="H39" s="2305"/>
      <c r="I39" s="2305"/>
      <c r="J39" s="490">
        <v>
134</v>
      </c>
    </row>
    <row r="40" spans="1:11" ht="16.149999999999999" customHeight="1">
      <c r="A40" s="2080"/>
      <c r="B40" s="492" t="s">
        <v>
920</v>
      </c>
      <c r="C40" s="491" t="s">
        <v>
531</v>
      </c>
      <c r="D40" s="491" t="s">
        <v>
531</v>
      </c>
      <c r="G40" s="2305" t="s">
        <v>
919</v>
      </c>
      <c r="H40" s="2305"/>
      <c r="I40" s="2305"/>
      <c r="J40" s="490">
        <v>
100</v>
      </c>
    </row>
    <row r="41" spans="1:11" ht="16.149999999999999" customHeight="1">
      <c r="A41" s="2081"/>
      <c r="B41" s="104" t="s">
        <v>
918</v>
      </c>
      <c r="C41" s="490">
        <v>
16</v>
      </c>
      <c r="D41" s="491" t="s">
        <v>
531</v>
      </c>
      <c r="G41" s="2305" t="s">
        <v>
917</v>
      </c>
      <c r="H41" s="2305"/>
      <c r="I41" s="2305"/>
      <c r="J41" s="490">
        <v>
370</v>
      </c>
    </row>
    <row r="42" spans="1:11" ht="16.149999999999999" customHeight="1">
      <c r="A42" s="2" t="s">
        <v>
916</v>
      </c>
      <c r="D42" s="1" t="s">
        <v>
915</v>
      </c>
      <c r="E42" s="5"/>
      <c r="G42" s="2305" t="s">
        <v>
914</v>
      </c>
      <c r="H42" s="2305"/>
      <c r="I42" s="2305"/>
      <c r="J42" s="490">
        <v>
22</v>
      </c>
    </row>
    <row r="43" spans="1:11" ht="16.149999999999999" customHeight="1">
      <c r="E43" s="5"/>
      <c r="G43" s="2305" t="s">
        <v>
913</v>
      </c>
      <c r="H43" s="2305"/>
      <c r="I43" s="2305"/>
      <c r="J43" s="489">
        <v>
1222</v>
      </c>
    </row>
    <row r="44" spans="1:11" ht="16.149999999999999" customHeight="1">
      <c r="G44" s="2306" t="s">
        <v>
912</v>
      </c>
      <c r="H44" s="2306"/>
      <c r="I44" s="2306"/>
      <c r="J44" s="489">
        <f>
SUM(J33:J43)</f>
        <v>
4651</v>
      </c>
      <c r="K44" s="462" t="s">
        <v>
911</v>
      </c>
    </row>
    <row r="45" spans="1:11" ht="16.149999999999999" customHeight="1">
      <c r="G45" s="2" t="s">
        <v>
910</v>
      </c>
    </row>
  </sheetData>
  <mergeCells count="48">
    <mergeCell ref="A1:Z1"/>
    <mergeCell ref="A2:Z2"/>
    <mergeCell ref="A38:A41"/>
    <mergeCell ref="A37:B37"/>
    <mergeCell ref="A34:B34"/>
    <mergeCell ref="A35:B35"/>
    <mergeCell ref="A36:B36"/>
    <mergeCell ref="A33:B33"/>
    <mergeCell ref="A26:B26"/>
    <mergeCell ref="A23:B23"/>
    <mergeCell ref="A25:B25"/>
    <mergeCell ref="A24:B24"/>
    <mergeCell ref="A27:B27"/>
    <mergeCell ref="A14:B14"/>
    <mergeCell ref="A15:B15"/>
    <mergeCell ref="A16:B16"/>
    <mergeCell ref="A21:B22"/>
    <mergeCell ref="A8:B8"/>
    <mergeCell ref="A9:B9"/>
    <mergeCell ref="A5:B6"/>
    <mergeCell ref="C21:F21"/>
    <mergeCell ref="A7:B7"/>
    <mergeCell ref="C6:E6"/>
    <mergeCell ref="C5:E5"/>
    <mergeCell ref="G21:J21"/>
    <mergeCell ref="C7:E7"/>
    <mergeCell ref="C8:E8"/>
    <mergeCell ref="C9:E9"/>
    <mergeCell ref="I9:K9"/>
    <mergeCell ref="I8:K8"/>
    <mergeCell ref="I5:K5"/>
    <mergeCell ref="I6:K6"/>
    <mergeCell ref="I7:K7"/>
    <mergeCell ref="F5:H5"/>
    <mergeCell ref="F6:H6"/>
    <mergeCell ref="G42:I42"/>
    <mergeCell ref="G32:I32"/>
    <mergeCell ref="G33:I33"/>
    <mergeCell ref="G43:I43"/>
    <mergeCell ref="G44:I44"/>
    <mergeCell ref="G36:I36"/>
    <mergeCell ref="G37:I37"/>
    <mergeCell ref="G38:I38"/>
    <mergeCell ref="G39:I39"/>
    <mergeCell ref="G40:I40"/>
    <mergeCell ref="G41:I41"/>
    <mergeCell ref="G34:I34"/>
    <mergeCell ref="G35:I35"/>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zoomScaleNormal="100" zoomScaleSheetLayoutView="100" workbookViewId="0">
      <selection activeCell="B6" sqref="B6"/>
    </sheetView>
  </sheetViews>
  <sheetFormatPr defaultColWidth="9" defaultRowHeight="22.9" customHeight="1"/>
  <cols>
    <col min="1" max="1" width="4.625" style="461" customWidth="1"/>
    <col min="2" max="2" width="17.75" style="461" customWidth="1"/>
    <col min="3" max="3" width="5.75" style="461" customWidth="1"/>
    <col min="4" max="4" width="15.625" style="461" customWidth="1"/>
    <col min="5" max="5" width="3.625" style="461" customWidth="1"/>
    <col min="6" max="8" width="10.625" style="461" customWidth="1"/>
    <col min="9" max="9" width="11.625" style="461" customWidth="1"/>
    <col min="10" max="16384" width="9" style="238"/>
  </cols>
  <sheetData>
    <row r="1" spans="1:26" s="198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198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532" customFormat="1" ht="19.5" customHeight="1">
      <c r="A3" s="31" t="s">
        <v>
1030</v>
      </c>
      <c r="B3" s="31"/>
      <c r="C3" s="31"/>
      <c r="D3" s="31"/>
      <c r="E3" s="31"/>
      <c r="F3" s="31"/>
      <c r="G3" s="31"/>
      <c r="H3" s="31"/>
      <c r="I3" s="31"/>
    </row>
    <row r="4" spans="1:26" ht="19.5" customHeight="1">
      <c r="A4" s="9" t="s">
        <v>
153</v>
      </c>
      <c r="B4" s="9"/>
      <c r="C4" s="9"/>
      <c r="D4" s="25" t="s">
        <v>
1029</v>
      </c>
      <c r="E4" s="9"/>
      <c r="F4" s="9"/>
      <c r="G4" s="9"/>
      <c r="H4" s="9"/>
      <c r="I4" s="9"/>
    </row>
    <row r="5" spans="1:26" ht="19.5" customHeight="1">
      <c r="A5" s="2349" t="s">
        <v>
1028</v>
      </c>
      <c r="B5" s="2349"/>
      <c r="C5" s="2349"/>
      <c r="D5" s="554">
        <v>
57008</v>
      </c>
      <c r="E5" s="9"/>
      <c r="F5" s="9"/>
      <c r="G5" s="9"/>
      <c r="H5" s="9"/>
      <c r="I5" s="9"/>
    </row>
    <row r="6" spans="1:26" ht="19.5" customHeight="1">
      <c r="A6" s="9"/>
      <c r="B6" s="9"/>
      <c r="C6" s="9"/>
      <c r="D6" s="25" t="s">
        <v>
1027</v>
      </c>
      <c r="E6" s="9"/>
      <c r="F6" s="9"/>
      <c r="G6" s="9"/>
      <c r="H6" s="9"/>
      <c r="I6" s="9"/>
    </row>
    <row r="7" spans="1:26" ht="19.5" customHeight="1">
      <c r="A7" s="9"/>
      <c r="B7" s="9"/>
      <c r="C7" s="9"/>
      <c r="D7" s="9"/>
      <c r="E7" s="9"/>
      <c r="F7" s="9"/>
      <c r="G7" s="9"/>
      <c r="H7" s="9"/>
    </row>
    <row r="8" spans="1:26" s="532" customFormat="1" ht="19.5" customHeight="1">
      <c r="A8" s="31" t="s">
        <v>
1026</v>
      </c>
      <c r="B8" s="31"/>
      <c r="C8" s="31"/>
      <c r="D8" s="31"/>
      <c r="E8" s="31"/>
      <c r="F8" s="31"/>
      <c r="G8" s="31"/>
      <c r="H8" s="31"/>
      <c r="I8" s="31"/>
    </row>
    <row r="9" spans="1:26" ht="19.5" customHeight="1">
      <c r="A9" s="46" t="s">
        <v>
1025</v>
      </c>
      <c r="B9" s="9"/>
      <c r="C9" s="9"/>
      <c r="D9" s="25"/>
      <c r="E9" s="9"/>
      <c r="F9" s="2363" t="s">
        <v>
1024</v>
      </c>
      <c r="G9" s="2364"/>
      <c r="H9" s="2364"/>
      <c r="I9" s="2364"/>
    </row>
    <row r="10" spans="1:26" ht="19.5" customHeight="1">
      <c r="A10" s="9" t="s">
        <v>
1023</v>
      </c>
      <c r="B10" s="9"/>
      <c r="C10" s="9"/>
      <c r="D10" s="559" t="s">
        <v>
1022</v>
      </c>
      <c r="E10" s="9"/>
      <c r="F10" s="46"/>
      <c r="G10" s="549"/>
      <c r="H10" s="549"/>
      <c r="I10" s="558" t="s">
        <v>
734</v>
      </c>
    </row>
    <row r="11" spans="1:26" ht="19.5" customHeight="1">
      <c r="A11" s="2350" t="s">
        <v>
1021</v>
      </c>
      <c r="B11" s="2350"/>
      <c r="C11" s="2350"/>
      <c r="D11" s="557">
        <v>
68688</v>
      </c>
      <c r="E11" s="9"/>
      <c r="F11" s="2290" t="s">
        <v>
1021</v>
      </c>
      <c r="G11" s="2343"/>
      <c r="H11" s="555" t="s">
        <v>
1020</v>
      </c>
      <c r="I11" s="557">
        <v>
68953</v>
      </c>
    </row>
    <row r="12" spans="1:26" ht="19.5" customHeight="1">
      <c r="A12" s="2350" t="s">
        <v>
1019</v>
      </c>
      <c r="B12" s="2350"/>
      <c r="C12" s="2350"/>
      <c r="D12" s="557">
        <v>
98810</v>
      </c>
      <c r="E12" s="9"/>
      <c r="F12" s="2290" t="s">
        <v>
1019</v>
      </c>
      <c r="G12" s="2343"/>
      <c r="H12" s="555" t="s">
        <v>
1018</v>
      </c>
      <c r="I12" s="557">
        <v>
99610</v>
      </c>
    </row>
    <row r="13" spans="1:26" ht="19.5" customHeight="1">
      <c r="A13" s="2351" t="s">
        <v>
1017</v>
      </c>
      <c r="B13" s="2351"/>
      <c r="C13" s="2351"/>
      <c r="D13" s="556" t="s">
        <v>
531</v>
      </c>
      <c r="E13" s="9"/>
      <c r="F13" s="2290" t="s">
        <v>
1016</v>
      </c>
      <c r="G13" s="2343"/>
      <c r="H13" s="555" t="s">
        <v>
1015</v>
      </c>
      <c r="I13" s="554">
        <v>
123382</v>
      </c>
    </row>
    <row r="14" spans="1:26" ht="19.5" customHeight="1">
      <c r="A14" s="9"/>
      <c r="B14" s="9"/>
      <c r="C14" s="9"/>
      <c r="D14" s="533" t="s">
        <v>
864</v>
      </c>
      <c r="E14" s="9"/>
      <c r="F14" s="2347" t="s">
        <v>
1014</v>
      </c>
      <c r="G14" s="2348"/>
      <c r="H14" s="553" t="s">
        <v>
1013</v>
      </c>
      <c r="I14" s="552">
        <f>
ROUND(I13/I12,3)</f>
        <v>
1.2390000000000001</v>
      </c>
    </row>
    <row r="15" spans="1:26" ht="19.5" customHeight="1">
      <c r="A15" s="534"/>
      <c r="B15" s="534"/>
      <c r="C15" s="534"/>
      <c r="D15" s="551"/>
      <c r="E15" s="9"/>
      <c r="F15" s="37"/>
      <c r="G15" s="37"/>
      <c r="H15" s="37"/>
      <c r="I15" s="533" t="s">
        <v>
864</v>
      </c>
    </row>
    <row r="16" spans="1:26" ht="19.5" customHeight="1">
      <c r="A16" s="534"/>
      <c r="B16" s="534"/>
      <c r="C16" s="534"/>
      <c r="D16" s="551"/>
      <c r="E16" s="9"/>
      <c r="F16" s="37"/>
      <c r="G16" s="37"/>
      <c r="H16" s="37"/>
      <c r="I16" s="550"/>
    </row>
    <row r="17" spans="1:10" ht="19.5" customHeight="1">
      <c r="A17" s="46" t="s">
        <v>
1012</v>
      </c>
      <c r="B17" s="549"/>
      <c r="D17" s="549"/>
      <c r="E17" s="9"/>
      <c r="F17" s="46" t="s">
        <v>
1011</v>
      </c>
      <c r="G17" s="9"/>
      <c r="H17" s="9"/>
      <c r="I17" s="25"/>
    </row>
    <row r="18" spans="1:10" ht="19.5" customHeight="1">
      <c r="A18" s="9" t="s">
        <v>
1010</v>
      </c>
      <c r="B18" s="9"/>
      <c r="C18" s="548"/>
      <c r="D18" s="25" t="s">
        <v>
972</v>
      </c>
      <c r="E18" s="9"/>
      <c r="F18" s="9" t="s">
        <v>
1010</v>
      </c>
      <c r="G18" s="9"/>
      <c r="H18" s="9"/>
      <c r="I18" s="25" t="s">
        <v>
972</v>
      </c>
    </row>
    <row r="19" spans="1:10" ht="19.5" customHeight="1">
      <c r="A19" s="2290" t="s">
        <v>
1009</v>
      </c>
      <c r="B19" s="2343"/>
      <c r="C19" s="547" t="s">
        <v>
1008</v>
      </c>
      <c r="D19" s="546">
        <v>
32668591879</v>
      </c>
      <c r="E19" s="9"/>
      <c r="F19" s="2347" t="s">
        <v>
1007</v>
      </c>
      <c r="G19" s="2348"/>
      <c r="H19" s="545" t="s">
        <v>
1006</v>
      </c>
      <c r="I19" s="544">
        <f>
ROUND(D19/I12,0)</f>
        <v>
327965</v>
      </c>
    </row>
    <row r="20" spans="1:10" ht="19.5" customHeight="1">
      <c r="A20" s="2358" t="s">
        <v>
673</v>
      </c>
      <c r="B20" s="2290" t="s">
        <v>
1005</v>
      </c>
      <c r="C20" s="2291"/>
      <c r="D20" s="541">
        <v>
23896791181</v>
      </c>
      <c r="E20" s="9"/>
      <c r="F20" s="2352" t="s">
        <v>
1004</v>
      </c>
      <c r="G20" s="2353"/>
      <c r="H20" s="203" t="s">
        <v>
1003</v>
      </c>
      <c r="I20" s="544">
        <f>
ROUND(D21/I12,0)</f>
        <v>
78236</v>
      </c>
    </row>
    <row r="21" spans="1:10" ht="19.5" customHeight="1">
      <c r="A21" s="2359"/>
      <c r="B21" s="543" t="s">
        <v>
1002</v>
      </c>
      <c r="C21" s="542" t="s">
        <v>
1001</v>
      </c>
      <c r="D21" s="541">
        <v>
7793039592</v>
      </c>
      <c r="E21" s="538"/>
      <c r="F21" s="540"/>
      <c r="G21" s="540"/>
      <c r="H21" s="539"/>
      <c r="I21" s="533" t="s">
        <v>
864</v>
      </c>
      <c r="J21" s="535"/>
    </row>
    <row r="22" spans="1:10" ht="19.5" customHeight="1">
      <c r="A22" s="2360"/>
      <c r="B22" s="2290" t="s">
        <v>
1000</v>
      </c>
      <c r="C22" s="2291"/>
      <c r="D22" s="389">
        <v>
978761106</v>
      </c>
      <c r="E22" s="538"/>
      <c r="F22" s="534"/>
      <c r="G22" s="534"/>
      <c r="H22" s="537"/>
      <c r="I22" s="536"/>
      <c r="J22" s="535"/>
    </row>
    <row r="23" spans="1:10" ht="19.5" customHeight="1">
      <c r="A23" s="534"/>
      <c r="B23" s="534"/>
      <c r="C23" s="534"/>
      <c r="D23" s="533" t="s">
        <v>
864</v>
      </c>
      <c r="E23" s="9"/>
      <c r="I23" s="238"/>
    </row>
    <row r="24" spans="1:10" ht="19.5" customHeight="1">
      <c r="A24" s="216"/>
      <c r="B24" s="216"/>
      <c r="C24" s="216"/>
      <c r="D24" s="216"/>
      <c r="E24" s="9"/>
    </row>
    <row r="25" spans="1:10" s="532" customFormat="1" ht="19.5" customHeight="1">
      <c r="A25" s="31" t="s">
        <v>
999</v>
      </c>
      <c r="B25" s="31"/>
      <c r="C25" s="31"/>
      <c r="D25" s="31"/>
      <c r="E25" s="31"/>
      <c r="F25" s="31"/>
      <c r="G25" s="31"/>
      <c r="H25" s="31"/>
      <c r="I25" s="25" t="s">
        <v>
940</v>
      </c>
    </row>
    <row r="26" spans="1:10" ht="19.5" customHeight="1">
      <c r="A26" s="2355" t="s">
        <v>
998</v>
      </c>
      <c r="B26" s="2356" t="s">
        <v>
768</v>
      </c>
      <c r="C26" s="2356"/>
      <c r="D26" s="2356" t="s">
        <v>
997</v>
      </c>
      <c r="E26" s="2356"/>
      <c r="F26" s="2354" t="s">
        <v>
996</v>
      </c>
      <c r="G26" s="2354"/>
      <c r="H26" s="2354"/>
      <c r="I26" s="2354"/>
    </row>
    <row r="27" spans="1:10" ht="30" customHeight="1">
      <c r="A27" s="2355"/>
      <c r="B27" s="2356"/>
      <c r="C27" s="2356"/>
      <c r="D27" s="2356"/>
      <c r="E27" s="2356"/>
      <c r="F27" s="531" t="s">
        <v>
995</v>
      </c>
      <c r="G27" s="531" t="s">
        <v>
994</v>
      </c>
      <c r="H27" s="531" t="s">
        <v>
993</v>
      </c>
      <c r="I27" s="531" t="s">
        <v>
992</v>
      </c>
    </row>
    <row r="28" spans="1:10" ht="19.5" customHeight="1">
      <c r="A28" s="2357" t="s">
        <v>
991</v>
      </c>
      <c r="B28" s="2070" t="s">
        <v>
990</v>
      </c>
      <c r="C28" s="2071"/>
      <c r="D28" s="2346" t="s">
        <v>
977</v>
      </c>
      <c r="E28" s="2346"/>
      <c r="F28" s="530">
        <v>
182</v>
      </c>
      <c r="G28" s="529">
        <v>
24.9</v>
      </c>
      <c r="H28" s="528">
        <v>
610</v>
      </c>
      <c r="I28" s="527">
        <v>
13.9</v>
      </c>
    </row>
    <row r="29" spans="1:10" ht="19.5" customHeight="1">
      <c r="A29" s="2357"/>
      <c r="B29" s="2084" t="s">
        <v>
989</v>
      </c>
      <c r="C29" s="2086"/>
      <c r="D29" s="2346" t="s">
        <v>
977</v>
      </c>
      <c r="E29" s="2346"/>
      <c r="F29" s="530">
        <v>
215</v>
      </c>
      <c r="G29" s="529">
        <v>
29.5</v>
      </c>
      <c r="H29" s="528">
        <v>
663</v>
      </c>
      <c r="I29" s="527">
        <v>
15.1</v>
      </c>
    </row>
    <row r="30" spans="1:10" ht="19.5" customHeight="1">
      <c r="A30" s="2357"/>
      <c r="B30" s="2344" t="s">
        <v>
988</v>
      </c>
      <c r="C30" s="2345"/>
      <c r="D30" s="2346" t="s">
        <v>
979</v>
      </c>
      <c r="E30" s="2346"/>
      <c r="F30" s="530">
        <v>
232</v>
      </c>
      <c r="G30" s="529">
        <v>
31.8</v>
      </c>
      <c r="H30" s="528">
        <v>
612</v>
      </c>
      <c r="I30" s="527">
        <v>
16.8</v>
      </c>
    </row>
    <row r="31" spans="1:10" ht="19.5" customHeight="1">
      <c r="A31" s="2357"/>
      <c r="B31" s="2344" t="s">
        <v>
987</v>
      </c>
      <c r="C31" s="2345"/>
      <c r="D31" s="2346" t="s">
        <v>
979</v>
      </c>
      <c r="E31" s="2346"/>
      <c r="F31" s="530">
        <v>
327</v>
      </c>
      <c r="G31" s="529">
        <v>
44.8</v>
      </c>
      <c r="H31" s="528">
        <v>
874</v>
      </c>
      <c r="I31" s="527">
        <v>
23.9</v>
      </c>
    </row>
    <row r="32" spans="1:10" ht="19.5" customHeight="1">
      <c r="A32" s="2357"/>
      <c r="B32" s="2344" t="s">
        <v>
986</v>
      </c>
      <c r="C32" s="2345"/>
      <c r="D32" s="2346" t="s">
        <v>
979</v>
      </c>
      <c r="E32" s="2346"/>
      <c r="F32" s="530">
        <v>
351</v>
      </c>
      <c r="G32" s="529">
        <v>
48.1</v>
      </c>
      <c r="H32" s="528">
        <v>
898</v>
      </c>
      <c r="I32" s="527">
        <v>
24.6</v>
      </c>
    </row>
    <row r="33" spans="1:9" ht="19.5" customHeight="1">
      <c r="A33" s="2357"/>
      <c r="B33" s="2344" t="s">
        <v>
985</v>
      </c>
      <c r="C33" s="2345"/>
      <c r="D33" s="2346" t="s">
        <v>
982</v>
      </c>
      <c r="E33" s="2346"/>
      <c r="F33" s="530">
        <v>
102</v>
      </c>
      <c r="G33" s="529">
        <v>
27.9</v>
      </c>
      <c r="H33" s="528">
        <v>
272</v>
      </c>
      <c r="I33" s="527">
        <v>
14.9</v>
      </c>
    </row>
    <row r="34" spans="1:9" ht="19.5" customHeight="1">
      <c r="A34" s="2357"/>
      <c r="B34" s="2344" t="s">
        <v>
984</v>
      </c>
      <c r="C34" s="2345"/>
      <c r="D34" s="2346" t="s">
        <v>
975</v>
      </c>
      <c r="E34" s="2346"/>
      <c r="F34" s="530">
        <v>
102</v>
      </c>
      <c r="G34" s="529">
        <v>
27.9</v>
      </c>
      <c r="H34" s="528">
        <v>
274</v>
      </c>
      <c r="I34" s="527">
        <v>
12.5</v>
      </c>
    </row>
    <row r="35" spans="1:9" ht="19.5" customHeight="1">
      <c r="A35" s="2357"/>
      <c r="B35" s="2344" t="s">
        <v>
983</v>
      </c>
      <c r="C35" s="2345"/>
      <c r="D35" s="2346" t="s">
        <v>
982</v>
      </c>
      <c r="E35" s="2346"/>
      <c r="F35" s="530">
        <v>
113</v>
      </c>
      <c r="G35" s="529">
        <v>
31</v>
      </c>
      <c r="H35" s="528">
        <v>
353</v>
      </c>
      <c r="I35" s="527">
        <v>
19.3</v>
      </c>
    </row>
    <row r="36" spans="1:9" ht="19.5" customHeight="1">
      <c r="A36" s="2357"/>
      <c r="B36" s="2344" t="s">
        <v>
981</v>
      </c>
      <c r="C36" s="2345"/>
      <c r="D36" s="2346" t="s">
        <v>
979</v>
      </c>
      <c r="E36" s="2346"/>
      <c r="F36" s="530">
        <v>
354</v>
      </c>
      <c r="G36" s="529">
        <v>
48.5</v>
      </c>
      <c r="H36" s="528">
        <v>
995</v>
      </c>
      <c r="I36" s="527">
        <v>
22.7</v>
      </c>
    </row>
    <row r="37" spans="1:9" ht="19.5" customHeight="1">
      <c r="A37" s="2357"/>
      <c r="B37" s="2344" t="s">
        <v>
980</v>
      </c>
      <c r="C37" s="2345"/>
      <c r="D37" s="2346" t="s">
        <v>
979</v>
      </c>
      <c r="E37" s="2346"/>
      <c r="F37" s="530">
        <v>
321</v>
      </c>
      <c r="G37" s="529">
        <v>
44</v>
      </c>
      <c r="H37" s="528">
        <v>
855</v>
      </c>
      <c r="I37" s="527">
        <v>
23.4</v>
      </c>
    </row>
    <row r="38" spans="1:9" ht="19.5" customHeight="1">
      <c r="A38" s="2357"/>
      <c r="B38" s="2361" t="s">
        <v>
978</v>
      </c>
      <c r="C38" s="2362"/>
      <c r="D38" s="2346" t="s">
        <v>
977</v>
      </c>
      <c r="E38" s="2346"/>
      <c r="F38" s="530">
        <v>
320</v>
      </c>
      <c r="G38" s="529">
        <v>
43.8</v>
      </c>
      <c r="H38" s="528">
        <v>
1056</v>
      </c>
      <c r="I38" s="527">
        <v>
24.1</v>
      </c>
    </row>
    <row r="39" spans="1:9" ht="19.5" customHeight="1">
      <c r="A39" s="2357"/>
      <c r="B39" s="2084" t="s">
        <v>
976</v>
      </c>
      <c r="C39" s="2086"/>
      <c r="D39" s="2346" t="s">
        <v>
975</v>
      </c>
      <c r="E39" s="2346"/>
      <c r="F39" s="530">
        <v>
157</v>
      </c>
      <c r="G39" s="529">
        <v>
43</v>
      </c>
      <c r="H39" s="528">
        <v>
444</v>
      </c>
      <c r="I39" s="527">
        <v>
20.3</v>
      </c>
    </row>
    <row r="40" spans="1:9" ht="19.5" customHeight="1">
      <c r="A40" s="9"/>
      <c r="B40" s="9"/>
      <c r="C40" s="9"/>
      <c r="D40" s="9"/>
      <c r="E40" s="9"/>
      <c r="F40" s="9"/>
      <c r="G40" s="526"/>
      <c r="I40" s="525" t="s">
        <v>
974</v>
      </c>
    </row>
  </sheetData>
  <mergeCells count="46">
    <mergeCell ref="A1:Z1"/>
    <mergeCell ref="A2:Z2"/>
    <mergeCell ref="B38:C38"/>
    <mergeCell ref="B37:C37"/>
    <mergeCell ref="D28:E28"/>
    <mergeCell ref="D29:E29"/>
    <mergeCell ref="D30:E30"/>
    <mergeCell ref="D31:E31"/>
    <mergeCell ref="D37:E37"/>
    <mergeCell ref="F9:I9"/>
    <mergeCell ref="F11:G11"/>
    <mergeCell ref="F12:G12"/>
    <mergeCell ref="F13:G13"/>
    <mergeCell ref="B33:C33"/>
    <mergeCell ref="D26:E27"/>
    <mergeCell ref="F19:G19"/>
    <mergeCell ref="F20:G20"/>
    <mergeCell ref="F26:I26"/>
    <mergeCell ref="A26:A27"/>
    <mergeCell ref="B26:C27"/>
    <mergeCell ref="B36:C36"/>
    <mergeCell ref="B32:C32"/>
    <mergeCell ref="A28:A39"/>
    <mergeCell ref="B28:C28"/>
    <mergeCell ref="B29:C29"/>
    <mergeCell ref="B30:C30"/>
    <mergeCell ref="B31:C31"/>
    <mergeCell ref="A20:A22"/>
    <mergeCell ref="B39:C39"/>
    <mergeCell ref="B35:C35"/>
    <mergeCell ref="B20:C20"/>
    <mergeCell ref="B22:C22"/>
    <mergeCell ref="F14:G14"/>
    <mergeCell ref="A5:C5"/>
    <mergeCell ref="A11:C11"/>
    <mergeCell ref="A12:C12"/>
    <mergeCell ref="A13:C13"/>
    <mergeCell ref="A19:B19"/>
    <mergeCell ref="B34:C34"/>
    <mergeCell ref="D39:E39"/>
    <mergeCell ref="D32:E32"/>
    <mergeCell ref="D33:E33"/>
    <mergeCell ref="D34:E34"/>
    <mergeCell ref="D35:E35"/>
    <mergeCell ref="D36:E36"/>
    <mergeCell ref="D38:E38"/>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view="pageBreakPreview" zoomScaleNormal="100" zoomScaleSheetLayoutView="100" workbookViewId="0">
      <selection activeCell="L15" sqref="L15"/>
    </sheetView>
  </sheetViews>
  <sheetFormatPr defaultColWidth="9" defaultRowHeight="14.25" customHeight="1"/>
  <cols>
    <col min="1" max="9" width="10.125" style="221" customWidth="1"/>
    <col min="10" max="10" width="7.75" style="221" customWidth="1"/>
    <col min="11"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243" customFormat="1" ht="17.100000000000001" customHeight="1">
      <c r="A3" s="599" t="s">
        <v>
1094</v>
      </c>
      <c r="B3" s="599"/>
      <c r="C3" s="599"/>
      <c r="D3" s="599"/>
      <c r="E3" s="599"/>
      <c r="F3" s="599"/>
      <c r="G3" s="599"/>
    </row>
    <row r="4" spans="1:26" ht="17.100000000000001" customHeight="1">
      <c r="A4" s="470" t="s">
        <v>
1093</v>
      </c>
      <c r="B4" s="459"/>
      <c r="C4" s="459"/>
      <c r="D4" s="459"/>
      <c r="E4" s="459"/>
      <c r="F4" s="459"/>
      <c r="G4" s="459"/>
    </row>
    <row r="5" spans="1:26" ht="17.100000000000001" customHeight="1">
      <c r="A5" s="488" t="s">
        <v>
1092</v>
      </c>
      <c r="B5" s="459"/>
      <c r="C5" s="459"/>
      <c r="D5" s="459"/>
      <c r="E5" s="459"/>
      <c r="F5" s="598"/>
      <c r="G5" s="587"/>
      <c r="H5" s="586"/>
      <c r="I5" s="401" t="s">
        <v>
1074</v>
      </c>
    </row>
    <row r="6" spans="1:26" ht="17.100000000000001" customHeight="1">
      <c r="A6" s="581" t="s">
        <v>
1083</v>
      </c>
      <c r="B6" s="582" t="s">
        <v>
1091</v>
      </c>
      <c r="C6" s="582" t="s">
        <v>
1090</v>
      </c>
      <c r="D6" s="582" t="s">
        <v>
1089</v>
      </c>
      <c r="E6" s="583" t="s">
        <v>
1088</v>
      </c>
      <c r="F6" s="583" t="s">
        <v>
1087</v>
      </c>
      <c r="G6" s="593" t="s">
        <v>
1086</v>
      </c>
      <c r="H6" s="594" t="s">
        <v>
1085</v>
      </c>
      <c r="I6" s="594" t="s">
        <v>
1084</v>
      </c>
      <c r="J6" s="403"/>
      <c r="K6" s="402"/>
    </row>
    <row r="7" spans="1:26" ht="17.100000000000001" customHeight="1">
      <c r="A7" s="592" t="s">
        <v>
1019</v>
      </c>
      <c r="B7" s="579">
        <v>
25447</v>
      </c>
      <c r="C7" s="579">
        <v>
9781</v>
      </c>
      <c r="D7" s="579">
        <v>
9157</v>
      </c>
      <c r="E7" s="580">
        <v>
12659</v>
      </c>
      <c r="F7" s="580">
        <v>
11375</v>
      </c>
      <c r="G7" s="579">
        <v>
15972</v>
      </c>
      <c r="H7" s="578">
        <v>
13142</v>
      </c>
      <c r="I7" s="578">
        <v>
8001</v>
      </c>
      <c r="J7" s="403"/>
      <c r="K7" s="402"/>
    </row>
    <row r="8" spans="1:26" ht="9" customHeight="1">
      <c r="A8" s="597"/>
      <c r="B8" s="596"/>
      <c r="C8" s="596"/>
      <c r="D8" s="596"/>
      <c r="E8" s="596"/>
      <c r="F8" s="596"/>
      <c r="G8" s="596"/>
      <c r="H8" s="595"/>
      <c r="I8" s="595"/>
      <c r="J8" s="403"/>
      <c r="K8" s="402"/>
    </row>
    <row r="9" spans="1:26" ht="17.100000000000001" customHeight="1">
      <c r="A9" s="581" t="s">
        <v>
1083</v>
      </c>
      <c r="B9" s="594" t="s">
        <v>
1082</v>
      </c>
      <c r="C9" s="593" t="s">
        <v>
1081</v>
      </c>
      <c r="D9" s="582" t="s">
        <v>
1080</v>
      </c>
      <c r="E9" s="582" t="s">
        <v>
1079</v>
      </c>
      <c r="F9" s="583" t="s">
        <v>
1078</v>
      </c>
      <c r="G9" s="583" t="s">
        <v>
1077</v>
      </c>
      <c r="H9" s="582" t="s">
        <v>
1076</v>
      </c>
      <c r="I9" s="576" t="s">
        <v>
534</v>
      </c>
      <c r="J9" s="403"/>
      <c r="K9" s="403"/>
      <c r="L9" s="402"/>
    </row>
    <row r="10" spans="1:26" ht="17.100000000000001" customHeight="1">
      <c r="A10" s="592" t="s">
        <v>
1019</v>
      </c>
      <c r="B10" s="578">
        <v>
5197</v>
      </c>
      <c r="C10" s="579">
        <v>
1906</v>
      </c>
      <c r="D10" s="579">
        <v>
693</v>
      </c>
      <c r="E10" s="579">
        <v>
500</v>
      </c>
      <c r="F10" s="580">
        <v>
300</v>
      </c>
      <c r="G10" s="580">
        <v>
174</v>
      </c>
      <c r="H10" s="580">
        <v>
442</v>
      </c>
      <c r="I10" s="591">
        <f>
B7+C7+D7+E7+F7+G7+H7+I7+B10+C10+D10+E10+F10+G10+H10</f>
        <v>
114746</v>
      </c>
      <c r="K10" s="403"/>
      <c r="L10" s="402"/>
    </row>
    <row r="11" spans="1:26" ht="17.100000000000001" customHeight="1">
      <c r="A11" s="590"/>
      <c r="B11" s="459"/>
      <c r="C11" s="589"/>
      <c r="D11" s="589"/>
      <c r="E11" s="589"/>
      <c r="F11" s="589"/>
      <c r="G11" s="589"/>
      <c r="I11" s="231" t="s">
        <v>
1031</v>
      </c>
      <c r="J11" s="403"/>
      <c r="K11" s="402"/>
    </row>
    <row r="12" spans="1:26" ht="17.100000000000001" customHeight="1">
      <c r="A12" s="459"/>
      <c r="B12" s="459"/>
      <c r="C12" s="459"/>
      <c r="D12" s="459"/>
      <c r="E12" s="459"/>
      <c r="F12" s="588"/>
      <c r="G12" s="217"/>
      <c r="H12" s="535"/>
      <c r="I12" s="535"/>
    </row>
    <row r="13" spans="1:26" ht="17.100000000000001" customHeight="1">
      <c r="A13" s="488" t="s">
        <v>
1075</v>
      </c>
      <c r="B13" s="459"/>
      <c r="C13" s="459"/>
      <c r="D13" s="459"/>
      <c r="E13" s="459"/>
      <c r="F13" s="459"/>
      <c r="G13" s="587"/>
      <c r="H13" s="586"/>
      <c r="I13" s="401" t="s">
        <v>
1074</v>
      </c>
    </row>
    <row r="14" spans="1:26" ht="17.100000000000001" customHeight="1">
      <c r="A14" s="581" t="s">
        <v>
1070</v>
      </c>
      <c r="B14" s="582" t="s">
        <v>
1069</v>
      </c>
      <c r="C14" s="582" t="s">
        <v>
1068</v>
      </c>
      <c r="D14" s="582" t="s">
        <v>
1067</v>
      </c>
      <c r="E14" s="583" t="s">
        <v>
1066</v>
      </c>
      <c r="F14" s="583" t="s">
        <v>
1065</v>
      </c>
      <c r="G14" s="582" t="s">
        <v>
1064</v>
      </c>
      <c r="H14" s="429" t="s">
        <v>
1063</v>
      </c>
      <c r="I14" s="576" t="s">
        <v>
534</v>
      </c>
    </row>
    <row r="15" spans="1:26" ht="17.100000000000001" customHeight="1">
      <c r="A15" s="581" t="s">
        <v>
1062</v>
      </c>
      <c r="B15" s="579">
        <v>
2474</v>
      </c>
      <c r="C15" s="579">
        <v>
3208</v>
      </c>
      <c r="D15" s="579">
        <v>
4118</v>
      </c>
      <c r="E15" s="580">
        <v>
4760</v>
      </c>
      <c r="F15" s="580">
        <v>
3569</v>
      </c>
      <c r="G15" s="579">
        <v>
3007</v>
      </c>
      <c r="H15" s="578">
        <v>
2291</v>
      </c>
      <c r="I15" s="578">
        <f>
SUM(B15:H15)</f>
        <v>
23427</v>
      </c>
    </row>
    <row r="16" spans="1:26" ht="17.100000000000001" customHeight="1">
      <c r="A16" s="459" t="s">
        <v>
1072</v>
      </c>
      <c r="B16" s="459"/>
      <c r="C16" s="459"/>
      <c r="D16" s="459"/>
      <c r="E16" s="459"/>
      <c r="F16" s="459"/>
      <c r="G16" s="459"/>
      <c r="I16" s="231" t="s">
        <v>
1031</v>
      </c>
    </row>
    <row r="17" spans="1:9" ht="17.100000000000001" customHeight="1">
      <c r="A17" s="459"/>
      <c r="B17" s="459"/>
      <c r="C17" s="459"/>
      <c r="D17" s="459"/>
      <c r="E17" s="459"/>
      <c r="F17" s="459"/>
      <c r="G17" s="459"/>
      <c r="I17" s="231"/>
    </row>
    <row r="18" spans="1:9" ht="17.100000000000001" customHeight="1">
      <c r="A18" s="488" t="s">
        <v>
1073</v>
      </c>
      <c r="B18" s="459"/>
      <c r="C18" s="459"/>
      <c r="D18" s="459"/>
      <c r="E18" s="459"/>
      <c r="F18" s="459"/>
      <c r="G18" s="459"/>
      <c r="I18" s="231" t="s">
        <v>
1059</v>
      </c>
    </row>
    <row r="19" spans="1:9" ht="17.100000000000001" customHeight="1">
      <c r="A19" s="581" t="s">
        <v>
1070</v>
      </c>
      <c r="B19" s="582" t="s">
        <v>
1069</v>
      </c>
      <c r="C19" s="582" t="s">
        <v>
1068</v>
      </c>
      <c r="D19" s="582" t="s">
        <v>
1067</v>
      </c>
      <c r="E19" s="583" t="s">
        <v>
1066</v>
      </c>
      <c r="F19" s="583" t="s">
        <v>
1065</v>
      </c>
      <c r="G19" s="582" t="s">
        <v>
1064</v>
      </c>
      <c r="H19" s="429" t="s">
        <v>
1063</v>
      </c>
      <c r="I19" s="576" t="s">
        <v>
534</v>
      </c>
    </row>
    <row r="20" spans="1:9" ht="17.100000000000001" customHeight="1">
      <c r="A20" s="581" t="s">
        <v>
1053</v>
      </c>
      <c r="B20" s="579">
        <v>
624</v>
      </c>
      <c r="C20" s="579">
        <v>
1323</v>
      </c>
      <c r="D20" s="579">
        <v>
3111</v>
      </c>
      <c r="E20" s="580">
        <v>
4019</v>
      </c>
      <c r="F20" s="580">
        <v>
2541</v>
      </c>
      <c r="G20" s="579">
        <v>
1694</v>
      </c>
      <c r="H20" s="578">
        <v>
1207</v>
      </c>
      <c r="I20" s="578">
        <f>
SUM(B20:H20)</f>
        <v>
14519</v>
      </c>
    </row>
    <row r="21" spans="1:9" ht="17.100000000000001" customHeight="1">
      <c r="A21" s="459" t="s">
        <v>
1072</v>
      </c>
      <c r="B21" s="459"/>
      <c r="C21" s="584"/>
      <c r="D21" s="584"/>
      <c r="E21" s="584"/>
      <c r="F21" s="584"/>
      <c r="G21" s="584"/>
      <c r="H21" s="403"/>
      <c r="I21" s="231" t="s">
        <v>
1031</v>
      </c>
    </row>
    <row r="22" spans="1:9" ht="17.100000000000001" customHeight="1">
      <c r="A22" s="585"/>
      <c r="B22" s="459"/>
      <c r="C22" s="584"/>
      <c r="D22" s="584"/>
      <c r="E22" s="584"/>
      <c r="F22" s="584"/>
      <c r="G22" s="584"/>
      <c r="H22" s="403"/>
      <c r="I22" s="403"/>
    </row>
    <row r="23" spans="1:9" ht="17.100000000000001" customHeight="1">
      <c r="A23" s="488" t="s">
        <v>
1071</v>
      </c>
      <c r="B23" s="459"/>
      <c r="C23" s="459"/>
      <c r="D23" s="459"/>
      <c r="E23" s="459"/>
      <c r="F23" s="459"/>
      <c r="G23" s="584"/>
      <c r="H23" s="403"/>
      <c r="I23" s="231" t="s">
        <v>
1059</v>
      </c>
    </row>
    <row r="24" spans="1:9" ht="17.100000000000001" customHeight="1">
      <c r="A24" s="581" t="s">
        <v>
1070</v>
      </c>
      <c r="B24" s="582" t="s">
        <v>
1069</v>
      </c>
      <c r="C24" s="582" t="s">
        <v>
1068</v>
      </c>
      <c r="D24" s="582" t="s">
        <v>
1067</v>
      </c>
      <c r="E24" s="583" t="s">
        <v>
1066</v>
      </c>
      <c r="F24" s="583" t="s">
        <v>
1065</v>
      </c>
      <c r="G24" s="582" t="s">
        <v>
1064</v>
      </c>
      <c r="H24" s="429" t="s">
        <v>
1063</v>
      </c>
      <c r="I24" s="576" t="s">
        <v>
534</v>
      </c>
    </row>
    <row r="25" spans="1:9" ht="17.100000000000001" customHeight="1">
      <c r="A25" s="581" t="s">
        <v>
1062</v>
      </c>
      <c r="B25" s="579">
        <v>
3</v>
      </c>
      <c r="C25" s="579">
        <v>
6</v>
      </c>
      <c r="D25" s="579">
        <v>
839</v>
      </c>
      <c r="E25" s="580">
        <v>
1062</v>
      </c>
      <c r="F25" s="580">
        <v>
678</v>
      </c>
      <c r="G25" s="579">
        <v>
364</v>
      </c>
      <c r="H25" s="578">
        <v>
229</v>
      </c>
      <c r="I25" s="578">
        <f>
SUM(B25:H25)</f>
        <v>
3181</v>
      </c>
    </row>
    <row r="26" spans="1:9" ht="17.100000000000001" customHeight="1">
      <c r="A26" s="459" t="s">
        <v>
1061</v>
      </c>
      <c r="B26" s="459"/>
      <c r="C26" s="459"/>
      <c r="D26" s="459"/>
      <c r="E26" s="459"/>
      <c r="F26" s="459"/>
      <c r="G26" s="459"/>
      <c r="I26" s="231" t="s">
        <v>
1031</v>
      </c>
    </row>
    <row r="27" spans="1:9" ht="17.100000000000001" customHeight="1">
      <c r="A27" s="459"/>
      <c r="B27" s="459"/>
      <c r="C27" s="459"/>
      <c r="D27" s="459"/>
      <c r="E27" s="459"/>
      <c r="F27" s="459"/>
      <c r="G27" s="459"/>
      <c r="I27" s="231"/>
    </row>
    <row r="28" spans="1:9" ht="17.100000000000001" customHeight="1">
      <c r="A28" s="488" t="s">
        <v>
1060</v>
      </c>
      <c r="B28" s="459"/>
      <c r="C28" s="459"/>
      <c r="D28" s="459"/>
      <c r="E28" s="459"/>
      <c r="F28" s="327" t="s">
        <v>
1059</v>
      </c>
    </row>
    <row r="29" spans="1:9" ht="30" customHeight="1">
      <c r="A29" s="575" t="s">
        <v>
1058</v>
      </c>
      <c r="B29" s="563" t="s">
        <v>
1057</v>
      </c>
      <c r="C29" s="563" t="s">
        <v>
1056</v>
      </c>
      <c r="D29" s="563" t="s">
        <v>
1055</v>
      </c>
      <c r="E29" s="577" t="s">
        <v>
1054</v>
      </c>
      <c r="F29" s="576" t="s">
        <v>
534</v>
      </c>
      <c r="G29" s="459"/>
      <c r="H29" s="459"/>
    </row>
    <row r="30" spans="1:9" ht="17.100000000000001" customHeight="1">
      <c r="A30" s="575" t="s">
        <v>
1053</v>
      </c>
      <c r="B30" s="574">
        <v>
2011</v>
      </c>
      <c r="C30" s="574">
        <v>
927</v>
      </c>
      <c r="D30" s="574">
        <v>
16</v>
      </c>
      <c r="E30" s="574">
        <v>
21</v>
      </c>
      <c r="F30" s="574">
        <f>
SUM(B30:E30)</f>
        <v>
2975</v>
      </c>
      <c r="G30" s="232" t="s">
        <v>
1031</v>
      </c>
      <c r="H30" s="560"/>
    </row>
    <row r="31" spans="1:9" ht="17.100000000000001" customHeight="1">
      <c r="A31" s="459"/>
      <c r="B31" s="459"/>
      <c r="C31" s="459"/>
      <c r="D31" s="459"/>
      <c r="E31" s="459"/>
      <c r="F31" s="459"/>
      <c r="G31" s="459"/>
    </row>
    <row r="32" spans="1:9" ht="17.100000000000001" customHeight="1">
      <c r="A32" s="488" t="s">
        <v>
1052</v>
      </c>
      <c r="B32" s="459"/>
      <c r="C32" s="459"/>
      <c r="D32" s="459"/>
      <c r="E32" s="459"/>
      <c r="F32" s="459"/>
      <c r="G32" s="459"/>
      <c r="H32" s="401" t="s">
        <v>
1034</v>
      </c>
      <c r="I32" s="238"/>
    </row>
    <row r="33" spans="1:9" ht="30" customHeight="1">
      <c r="A33" s="569" t="s">
        <v>
1051</v>
      </c>
      <c r="B33" s="564" t="s">
        <v>
1050</v>
      </c>
      <c r="C33" s="564" t="s">
        <v>
1049</v>
      </c>
      <c r="D33" s="564" t="s">
        <v>
1048</v>
      </c>
      <c r="E33" s="567" t="s">
        <v>
1047</v>
      </c>
      <c r="F33" s="564" t="s">
        <v>
1046</v>
      </c>
      <c r="G33" s="564" t="s">
        <v>
1045</v>
      </c>
      <c r="H33" s="567" t="s">
        <v>
1044</v>
      </c>
      <c r="I33" s="573"/>
    </row>
    <row r="34" spans="1:9" ht="17.100000000000001" customHeight="1">
      <c r="A34" s="566">
        <v>
168</v>
      </c>
      <c r="B34" s="561">
        <v>
138</v>
      </c>
      <c r="C34" s="561">
        <v>
5</v>
      </c>
      <c r="D34" s="561">
        <v>
49</v>
      </c>
      <c r="E34" s="561">
        <v>
7</v>
      </c>
      <c r="F34" s="561">
        <v>
72</v>
      </c>
      <c r="G34" s="561">
        <v>
1</v>
      </c>
      <c r="H34" s="565">
        <v>
3</v>
      </c>
      <c r="I34" s="403"/>
    </row>
    <row r="35" spans="1:9" ht="9" customHeight="1">
      <c r="A35" s="572"/>
      <c r="B35" s="571"/>
      <c r="C35" s="571"/>
      <c r="D35" s="571"/>
      <c r="E35" s="571"/>
      <c r="F35" s="571"/>
      <c r="G35" s="571"/>
      <c r="H35" s="570"/>
      <c r="I35" s="403"/>
    </row>
    <row r="36" spans="1:9" ht="30" customHeight="1">
      <c r="A36" s="569" t="s">
        <v>
1043</v>
      </c>
      <c r="B36" s="563" t="s">
        <v>
1042</v>
      </c>
      <c r="C36" s="563" t="s">
        <v>
1041</v>
      </c>
      <c r="D36" s="564" t="s">
        <v>
1040</v>
      </c>
      <c r="E36" s="568" t="s">
        <v>
1039</v>
      </c>
      <c r="F36" s="568" t="s">
        <v>
1038</v>
      </c>
      <c r="G36" s="568" t="s">
        <v>
1037</v>
      </c>
      <c r="H36" s="567" t="s">
        <v>
1036</v>
      </c>
    </row>
    <row r="37" spans="1:9" ht="17.100000000000001" customHeight="1">
      <c r="A37" s="566">
        <v>
29</v>
      </c>
      <c r="B37" s="565">
        <v>
25</v>
      </c>
      <c r="C37" s="561">
        <v>
8</v>
      </c>
      <c r="D37" s="561">
        <v>
93</v>
      </c>
      <c r="E37" s="561">
        <v>
34</v>
      </c>
      <c r="F37" s="561">
        <v>
11</v>
      </c>
      <c r="G37" s="561">
        <v>
11</v>
      </c>
      <c r="H37" s="565">
        <v>
5</v>
      </c>
    </row>
    <row r="38" spans="1:9" ht="17.100000000000001" customHeight="1">
      <c r="A38" s="459"/>
      <c r="B38" s="459"/>
      <c r="C38" s="459"/>
      <c r="D38" s="459"/>
      <c r="E38" s="459"/>
      <c r="F38" s="476"/>
      <c r="G38" s="459"/>
      <c r="H38" s="231" t="s">
        <v>
1031</v>
      </c>
    </row>
    <row r="39" spans="1:9" ht="17.100000000000001" customHeight="1">
      <c r="A39" s="459"/>
      <c r="B39" s="459"/>
      <c r="C39" s="459"/>
      <c r="D39" s="459"/>
      <c r="E39" s="459"/>
      <c r="F39" s="476"/>
      <c r="G39" s="459"/>
      <c r="H39" s="231"/>
    </row>
    <row r="40" spans="1:9" ht="17.100000000000001" customHeight="1">
      <c r="A40" s="488" t="s">
        <v>
1035</v>
      </c>
      <c r="B40" s="459"/>
      <c r="C40" s="476"/>
      <c r="D40" s="375" t="s">
        <v>
1034</v>
      </c>
      <c r="E40" s="459"/>
      <c r="F40" s="459"/>
      <c r="G40" s="459"/>
    </row>
    <row r="41" spans="1:9" ht="30" customHeight="1">
      <c r="A41" s="564" t="s">
        <v>
1033</v>
      </c>
      <c r="B41" s="563" t="s">
        <v>
1032</v>
      </c>
      <c r="C41" s="562"/>
      <c r="D41" s="459"/>
      <c r="E41" s="459"/>
      <c r="F41" s="459"/>
      <c r="G41" s="459"/>
    </row>
    <row r="42" spans="1:9" ht="17.100000000000001" customHeight="1">
      <c r="A42" s="561">
        <v>
22</v>
      </c>
      <c r="B42" s="561">
        <v>
8</v>
      </c>
      <c r="C42" s="560" t="s">
        <v>
1031</v>
      </c>
      <c r="E42" s="560"/>
      <c r="F42" s="459"/>
      <c r="G42" s="459"/>
    </row>
    <row r="43" spans="1:9" ht="19.5" customHeight="1">
      <c r="A43" s="459"/>
      <c r="C43" s="459"/>
      <c r="D43" s="476"/>
      <c r="E43" s="476"/>
      <c r="F43" s="459"/>
      <c r="G43" s="459"/>
    </row>
    <row r="44" spans="1:9" ht="13.5" customHeight="1"/>
    <row r="45" spans="1:9" ht="13.5" customHeight="1"/>
    <row r="46" spans="1:9" ht="13.5"/>
    <row r="47" spans="1:9" ht="13.5"/>
  </sheetData>
  <mergeCells count="2">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view="pageBreakPreview" zoomScaleNormal="100" zoomScaleSheetLayoutView="100" workbookViewId="0">
      <selection activeCell="B6" sqref="B6"/>
    </sheetView>
  </sheetViews>
  <sheetFormatPr defaultColWidth="9" defaultRowHeight="14.25" customHeight="1"/>
  <cols>
    <col min="1" max="1" width="2.75" style="221" customWidth="1"/>
    <col min="2" max="2" width="25.625" style="221" customWidth="1"/>
    <col min="3" max="3" width="15.625" style="420" customWidth="1"/>
    <col min="4" max="5" width="8.625" style="221" customWidth="1"/>
    <col min="6" max="6" width="30.625" style="221" customWidth="1"/>
    <col min="7" max="7" width="7.75" style="221" customWidth="1"/>
    <col min="8"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5" customHeight="1">
      <c r="A3" s="488" t="s">
        <v>
1225</v>
      </c>
      <c r="B3" s="459"/>
      <c r="C3" s="646"/>
      <c r="D3" s="459"/>
      <c r="E3" s="459"/>
    </row>
    <row r="4" spans="1:26" ht="15" customHeight="1">
      <c r="A4" s="488" t="s">
        <v>
1224</v>
      </c>
      <c r="B4" s="459"/>
      <c r="C4" s="646"/>
      <c r="D4" s="459"/>
      <c r="E4" s="645" t="s">
        <v>
1121</v>
      </c>
    </row>
    <row r="5" spans="1:26" ht="15" customHeight="1">
      <c r="A5" s="618"/>
      <c r="B5" s="618" t="s">
        <v>
1132</v>
      </c>
      <c r="C5" s="644" t="s">
        <v>
767</v>
      </c>
      <c r="D5" s="643" t="s">
        <v>
1159</v>
      </c>
      <c r="E5" s="618" t="s">
        <v>
804</v>
      </c>
      <c r="F5" s="232"/>
    </row>
    <row r="6" spans="1:26" ht="15" customHeight="1">
      <c r="A6" s="640">
        <v>
1</v>
      </c>
      <c r="B6" s="642" t="s">
        <v>
1223</v>
      </c>
      <c r="C6" s="638" t="s">
        <v>
1222</v>
      </c>
      <c r="D6" s="637" t="s">
        <v>
1221</v>
      </c>
      <c r="E6" s="561">
        <v>
130</v>
      </c>
      <c r="F6" s="232"/>
    </row>
    <row r="7" spans="1:26" ht="15" customHeight="1">
      <c r="A7" s="640">
        <v>
2</v>
      </c>
      <c r="B7" s="642" t="s">
        <v>
1220</v>
      </c>
      <c r="C7" s="638" t="s">
        <v>
1219</v>
      </c>
      <c r="D7" s="637" t="s">
        <v>
1218</v>
      </c>
      <c r="E7" s="561">
        <v>
90</v>
      </c>
      <c r="F7" s="232"/>
    </row>
    <row r="8" spans="1:26" ht="15" customHeight="1">
      <c r="A8" s="640">
        <v>
3</v>
      </c>
      <c r="B8" s="642" t="s">
        <v>
1217</v>
      </c>
      <c r="C8" s="638" t="s">
        <v>
1216</v>
      </c>
      <c r="D8" s="637" t="s">
        <v>
1215</v>
      </c>
      <c r="E8" s="561">
        <v>
100</v>
      </c>
      <c r="F8" s="232"/>
    </row>
    <row r="9" spans="1:26" ht="15" customHeight="1">
      <c r="A9" s="640">
        <v>
4</v>
      </c>
      <c r="B9" s="642" t="s">
        <v>
1214</v>
      </c>
      <c r="C9" s="638" t="s">
        <v>
1213</v>
      </c>
      <c r="D9" s="637" t="s">
        <v>
1212</v>
      </c>
      <c r="E9" s="561">
        <v>
88</v>
      </c>
      <c r="F9" s="232"/>
    </row>
    <row r="10" spans="1:26" ht="15" customHeight="1">
      <c r="A10" s="640">
        <v>
5</v>
      </c>
      <c r="B10" s="642" t="s">
        <v>
1211</v>
      </c>
      <c r="C10" s="638" t="s">
        <v>
1210</v>
      </c>
      <c r="D10" s="637" t="s">
        <v>
1209</v>
      </c>
      <c r="E10" s="561">
        <v>
80</v>
      </c>
      <c r="F10" s="232"/>
    </row>
    <row r="11" spans="1:26" ht="15" customHeight="1">
      <c r="A11" s="640">
        <v>
6</v>
      </c>
      <c r="B11" s="642" t="s">
        <v>
1208</v>
      </c>
      <c r="C11" s="638" t="s">
        <v>
1207</v>
      </c>
      <c r="D11" s="637" t="s">
        <v>
1206</v>
      </c>
      <c r="E11" s="561">
        <v>
123</v>
      </c>
      <c r="F11" s="232"/>
    </row>
    <row r="12" spans="1:26" ht="15" customHeight="1">
      <c r="A12" s="640">
        <v>
7</v>
      </c>
      <c r="B12" s="642" t="s">
        <v>
1205</v>
      </c>
      <c r="C12" s="638" t="s">
        <v>
1204</v>
      </c>
      <c r="D12" s="637" t="s">
        <v>
1203</v>
      </c>
      <c r="E12" s="561">
        <v>
94</v>
      </c>
      <c r="F12" s="232"/>
    </row>
    <row r="13" spans="1:26" ht="15" customHeight="1">
      <c r="A13" s="640">
        <v>
8</v>
      </c>
      <c r="B13" s="639" t="s">
        <v>
1202</v>
      </c>
      <c r="C13" s="638" t="s">
        <v>
1201</v>
      </c>
      <c r="D13" s="637" t="s">
        <v>
1200</v>
      </c>
      <c r="E13" s="561">
        <v>
55</v>
      </c>
      <c r="F13" s="232"/>
    </row>
    <row r="14" spans="1:26" ht="15" customHeight="1">
      <c r="A14" s="640">
        <v>
9</v>
      </c>
      <c r="B14" s="642" t="s">
        <v>
1199</v>
      </c>
      <c r="C14" s="638" t="s">
        <v>
1198</v>
      </c>
      <c r="D14" s="637" t="s">
        <v>
1197</v>
      </c>
      <c r="E14" s="561">
        <v>
88</v>
      </c>
      <c r="F14" s="232"/>
    </row>
    <row r="15" spans="1:26" ht="15" customHeight="1">
      <c r="A15" s="640">
        <v>
10</v>
      </c>
      <c r="B15" s="642" t="s">
        <v>
1196</v>
      </c>
      <c r="C15" s="638" t="s">
        <v>
1195</v>
      </c>
      <c r="D15" s="637" t="s">
        <v>
1194</v>
      </c>
      <c r="E15" s="561">
        <v>
60</v>
      </c>
      <c r="F15" s="232"/>
    </row>
    <row r="16" spans="1:26" ht="15" customHeight="1">
      <c r="A16" s="640">
        <v>
11</v>
      </c>
      <c r="B16" s="642" t="s">
        <v>
1193</v>
      </c>
      <c r="C16" s="638" t="s">
        <v>
1192</v>
      </c>
      <c r="D16" s="637" t="s">
        <v>
1191</v>
      </c>
      <c r="E16" s="561">
        <v>
100</v>
      </c>
      <c r="F16" s="232"/>
    </row>
    <row r="17" spans="1:6" ht="15" customHeight="1">
      <c r="A17" s="640">
        <v>
12</v>
      </c>
      <c r="B17" s="642" t="s">
        <v>
1190</v>
      </c>
      <c r="C17" s="638" t="s">
        <v>
1189</v>
      </c>
      <c r="D17" s="637" t="s">
        <v>
1188</v>
      </c>
      <c r="E17" s="561">
        <v>
74</v>
      </c>
      <c r="F17" s="232"/>
    </row>
    <row r="18" spans="1:6" ht="15" customHeight="1">
      <c r="A18" s="640">
        <v>
13</v>
      </c>
      <c r="B18" s="642" t="s">
        <v>
1127</v>
      </c>
      <c r="C18" s="638" t="s">
        <v>
1126</v>
      </c>
      <c r="D18" s="637" t="s">
        <v>
1125</v>
      </c>
      <c r="E18" s="561">
        <v>
140</v>
      </c>
      <c r="F18" s="232"/>
    </row>
    <row r="19" spans="1:6" ht="15" customHeight="1">
      <c r="A19" s="640">
        <v>
14</v>
      </c>
      <c r="B19" s="642" t="s">
        <v>
1187</v>
      </c>
      <c r="C19" s="638" t="s">
        <v>
1186</v>
      </c>
      <c r="D19" s="637" t="s">
        <v>
1185</v>
      </c>
      <c r="E19" s="561">
        <v>
170</v>
      </c>
      <c r="F19" s="232"/>
    </row>
    <row r="20" spans="1:6" ht="15" customHeight="1">
      <c r="A20" s="640">
        <v>
15</v>
      </c>
      <c r="B20" s="642" t="s">
        <v>
1184</v>
      </c>
      <c r="C20" s="638" t="s">
        <v>
1183</v>
      </c>
      <c r="D20" s="637" t="s">
        <v>
1182</v>
      </c>
      <c r="E20" s="561">
        <v>
140</v>
      </c>
      <c r="F20" s="232"/>
    </row>
    <row r="21" spans="1:6" ht="15" customHeight="1">
      <c r="A21" s="640">
        <v>
16</v>
      </c>
      <c r="B21" s="642" t="s">
        <v>
1181</v>
      </c>
      <c r="C21" s="638" t="s">
        <v>
1180</v>
      </c>
      <c r="D21" s="637" t="s">
        <v>
1179</v>
      </c>
      <c r="E21" s="561">
        <v>
80</v>
      </c>
      <c r="F21" s="232"/>
    </row>
    <row r="22" spans="1:6" ht="15" customHeight="1">
      <c r="A22" s="640">
        <v>
17</v>
      </c>
      <c r="B22" s="639" t="s">
        <v>
1178</v>
      </c>
      <c r="C22" s="641" t="s">
        <v>
1177</v>
      </c>
      <c r="D22" s="637" t="s">
        <v>
1176</v>
      </c>
      <c r="E22" s="561">
        <v>
83</v>
      </c>
      <c r="F22" s="232"/>
    </row>
    <row r="23" spans="1:6" ht="15" customHeight="1">
      <c r="A23" s="640">
        <v>
18</v>
      </c>
      <c r="B23" s="639" t="s">
        <v>
1175</v>
      </c>
      <c r="C23" s="641" t="s">
        <v>
1174</v>
      </c>
      <c r="D23" s="637" t="s">
        <v>
1173</v>
      </c>
      <c r="E23" s="561">
        <v>
120</v>
      </c>
      <c r="F23" s="232"/>
    </row>
    <row r="24" spans="1:6" ht="15" customHeight="1">
      <c r="A24" s="640">
        <v>
19</v>
      </c>
      <c r="B24" s="639" t="s">
        <v>
1172</v>
      </c>
      <c r="C24" s="638" t="s">
        <v>
1171</v>
      </c>
      <c r="D24" s="637" t="s">
        <v>
1170</v>
      </c>
      <c r="E24" s="561">
        <v>
20</v>
      </c>
      <c r="F24" s="232"/>
    </row>
    <row r="25" spans="1:6" ht="15" customHeight="1">
      <c r="A25" s="640">
        <v>
20</v>
      </c>
      <c r="B25" s="639" t="s">
        <v>
1169</v>
      </c>
      <c r="C25" s="638" t="s">
        <v>
1168</v>
      </c>
      <c r="D25" s="637" t="s">
        <v>
1167</v>
      </c>
      <c r="E25" s="561">
        <v>
144</v>
      </c>
      <c r="F25" s="232"/>
    </row>
    <row r="26" spans="1:6" ht="15" customHeight="1">
      <c r="A26" s="640">
        <v>
21</v>
      </c>
      <c r="B26" s="639" t="s">
        <v>
1166</v>
      </c>
      <c r="C26" s="638" t="s">
        <v>
1165</v>
      </c>
      <c r="D26" s="637" t="s">
        <v>
1164</v>
      </c>
      <c r="E26" s="561">
        <v>
120</v>
      </c>
      <c r="F26" s="232"/>
    </row>
    <row r="27" spans="1:6" ht="15" customHeight="1">
      <c r="A27" s="312">
        <v>
22</v>
      </c>
      <c r="B27" s="617" t="s">
        <v>
1163</v>
      </c>
      <c r="C27" s="624" t="s">
        <v>
1162</v>
      </c>
      <c r="D27" s="636" t="s">
        <v>
1161</v>
      </c>
      <c r="E27" s="565">
        <v>
120</v>
      </c>
      <c r="F27" s="232" t="s">
        <v>
1134</v>
      </c>
    </row>
    <row r="28" spans="1:6" ht="15" customHeight="1">
      <c r="A28" s="403"/>
      <c r="B28" s="635"/>
      <c r="C28" s="634"/>
      <c r="D28" s="633"/>
      <c r="F28" s="232"/>
    </row>
    <row r="29" spans="1:6" ht="15" customHeight="1">
      <c r="A29" s="404" t="s">
        <v>
1160</v>
      </c>
      <c r="D29" s="622"/>
      <c r="E29" s="399" t="s">
        <v>
1121</v>
      </c>
      <c r="F29" s="232"/>
    </row>
    <row r="30" spans="1:6" ht="15" customHeight="1">
      <c r="A30" s="632"/>
      <c r="B30" s="631" t="s">
        <v>
1132</v>
      </c>
      <c r="C30" s="617" t="s">
        <v>
767</v>
      </c>
      <c r="D30" s="619" t="s">
        <v>
1159</v>
      </c>
      <c r="E30" s="618" t="s">
        <v>
804</v>
      </c>
      <c r="F30" s="232"/>
    </row>
    <row r="31" spans="1:6" ht="15" customHeight="1">
      <c r="A31" s="629">
        <v>
1</v>
      </c>
      <c r="B31" s="630" t="s">
        <v>
1158</v>
      </c>
      <c r="C31" s="624" t="s">
        <v>
1157</v>
      </c>
      <c r="D31" s="623" t="s">
        <v>
1156</v>
      </c>
      <c r="E31" s="565">
        <v>
100</v>
      </c>
      <c r="F31" s="625"/>
    </row>
    <row r="32" spans="1:6" ht="15" customHeight="1">
      <c r="A32" s="629">
        <v>
2</v>
      </c>
      <c r="B32" s="628" t="s">
        <v>
1155</v>
      </c>
      <c r="C32" s="624" t="s">
        <v>
1154</v>
      </c>
      <c r="D32" s="623" t="s">
        <v>
1153</v>
      </c>
      <c r="E32" s="565">
        <v>
96</v>
      </c>
      <c r="F32" s="625"/>
    </row>
    <row r="33" spans="1:6" ht="15" customHeight="1">
      <c r="A33" s="629">
        <v>
3</v>
      </c>
      <c r="B33" s="628" t="s">
        <v>
1152</v>
      </c>
      <c r="C33" s="624" t="s">
        <v>
1151</v>
      </c>
      <c r="D33" s="623" t="s">
        <v>
1150</v>
      </c>
      <c r="E33" s="565">
        <v>
77</v>
      </c>
      <c r="F33" s="625"/>
    </row>
    <row r="34" spans="1:6" ht="15" customHeight="1">
      <c r="A34" s="629">
        <v>
4</v>
      </c>
      <c r="B34" s="628" t="s">
        <v>
1149</v>
      </c>
      <c r="C34" s="624" t="s">
        <v>
1148</v>
      </c>
      <c r="D34" s="623" t="s">
        <v>
1147</v>
      </c>
      <c r="E34" s="565">
        <v>
150</v>
      </c>
      <c r="F34" s="625"/>
    </row>
    <row r="35" spans="1:6" ht="15" customHeight="1">
      <c r="A35" s="393">
        <v>
5</v>
      </c>
      <c r="B35" s="627" t="s">
        <v>
1146</v>
      </c>
      <c r="C35" s="624" t="s">
        <v>
1145</v>
      </c>
      <c r="D35" s="623" t="s">
        <v>
1144</v>
      </c>
      <c r="E35" s="565">
        <v>
150</v>
      </c>
      <c r="F35" s="625"/>
    </row>
    <row r="36" spans="1:6" ht="15" customHeight="1">
      <c r="A36" s="312">
        <v>
6</v>
      </c>
      <c r="B36" s="626" t="s">
        <v>
1143</v>
      </c>
      <c r="C36" s="624" t="s">
        <v>
1142</v>
      </c>
      <c r="D36" s="623" t="s">
        <v>
1141</v>
      </c>
      <c r="E36" s="565">
        <v>
150</v>
      </c>
      <c r="F36" s="625"/>
    </row>
    <row r="37" spans="1:6" ht="15" customHeight="1">
      <c r="A37" s="312">
        <v>
7</v>
      </c>
      <c r="B37" s="617" t="s">
        <v>
1140</v>
      </c>
      <c r="C37" s="624" t="s">
        <v>
1139</v>
      </c>
      <c r="D37" s="623" t="s">
        <v>
1138</v>
      </c>
      <c r="E37" s="565">
        <v>
150</v>
      </c>
      <c r="F37" s="625"/>
    </row>
    <row r="38" spans="1:6" ht="15" customHeight="1">
      <c r="A38" s="312">
        <v>
8</v>
      </c>
      <c r="B38" s="617" t="s">
        <v>
1137</v>
      </c>
      <c r="C38" s="624" t="s">
        <v>
1136</v>
      </c>
      <c r="D38" s="623" t="s">
        <v>
1135</v>
      </c>
      <c r="E38" s="565">
        <v>
120</v>
      </c>
      <c r="F38" s="232" t="s">
        <v>
1134</v>
      </c>
    </row>
    <row r="39" spans="1:6" ht="15" customHeight="1">
      <c r="D39" s="622"/>
      <c r="F39" s="232"/>
    </row>
    <row r="40" spans="1:6" ht="15" customHeight="1">
      <c r="A40" s="404" t="s">
        <v>
1133</v>
      </c>
      <c r="D40" s="622"/>
      <c r="E40" s="399" t="s">
        <v>
1121</v>
      </c>
      <c r="F40" s="232"/>
    </row>
    <row r="41" spans="1:6" ht="15" customHeight="1">
      <c r="A41" s="621"/>
      <c r="B41" s="620" t="s">
        <v>
1132</v>
      </c>
      <c r="C41" s="617" t="s">
        <v>
767</v>
      </c>
      <c r="D41" s="619" t="s">
        <v>
1131</v>
      </c>
      <c r="E41" s="618" t="s">
        <v>
804</v>
      </c>
      <c r="F41" s="232"/>
    </row>
    <row r="42" spans="1:6" ht="15" customHeight="1">
      <c r="A42" s="312">
        <v>
1</v>
      </c>
      <c r="B42" s="617" t="s">
        <v>
1130</v>
      </c>
      <c r="C42" s="614" t="s">
        <v>
1129</v>
      </c>
      <c r="D42" s="613" t="s">
        <v>
1128</v>
      </c>
      <c r="E42" s="616">
        <v>
40</v>
      </c>
      <c r="F42" s="232"/>
    </row>
    <row r="43" spans="1:6" ht="15" customHeight="1">
      <c r="A43" s="312">
        <v>
2</v>
      </c>
      <c r="B43" s="615" t="s">
        <v>
1127</v>
      </c>
      <c r="C43" s="614" t="s">
        <v>
1126</v>
      </c>
      <c r="D43" s="613" t="s">
        <v>
1125</v>
      </c>
      <c r="E43" s="565">
        <v>
20</v>
      </c>
      <c r="F43" s="232" t="s">
        <v>
1124</v>
      </c>
    </row>
    <row r="44" spans="1:6" ht="15" customHeight="1"/>
    <row r="45" spans="1:6" s="326" customFormat="1" ht="15.95" customHeight="1">
      <c r="A45" s="326" t="s">
        <v>
1123</v>
      </c>
      <c r="C45" s="612"/>
      <c r="E45" s="612"/>
    </row>
    <row r="46" spans="1:6" ht="15.95" customHeight="1">
      <c r="A46" s="404" t="s">
        <v>
1122</v>
      </c>
      <c r="E46" s="611"/>
      <c r="F46" s="399" t="s">
        <v>
1121</v>
      </c>
    </row>
    <row r="47" spans="1:6" ht="21.95" customHeight="1">
      <c r="A47" s="439"/>
      <c r="B47" s="439" t="s">
        <v>
1120</v>
      </c>
      <c r="C47" s="610" t="s">
        <v>
1119</v>
      </c>
      <c r="D47" s="609" t="s">
        <v>
1118</v>
      </c>
      <c r="E47" s="608" t="s">
        <v>
1117</v>
      </c>
      <c r="F47" s="439" t="s">
        <v>
1116</v>
      </c>
    </row>
    <row r="48" spans="1:6" ht="15" customHeight="1">
      <c r="A48" s="312">
        <v>
1</v>
      </c>
      <c r="B48" s="368" t="s">
        <v>
1115</v>
      </c>
      <c r="C48" s="604" t="s">
        <v>
1114</v>
      </c>
      <c r="D48" s="606" t="s">
        <v>
1113</v>
      </c>
      <c r="E48" s="605">
        <v>
3898.37</v>
      </c>
      <c r="F48" s="604" t="s">
        <v>
1112</v>
      </c>
    </row>
    <row r="49" spans="1:6" ht="21.95" customHeight="1">
      <c r="A49" s="312">
        <v>
2</v>
      </c>
      <c r="B49" s="368" t="s">
        <v>
1111</v>
      </c>
      <c r="C49" s="604" t="s">
        <v>
1110</v>
      </c>
      <c r="D49" s="606" t="s">
        <v>
1109</v>
      </c>
      <c r="E49" s="605">
        <v>
4948.55</v>
      </c>
      <c r="F49" s="607" t="s">
        <v>
1108</v>
      </c>
    </row>
    <row r="50" spans="1:6" ht="15" customHeight="1">
      <c r="A50" s="312">
        <v>
3</v>
      </c>
      <c r="B50" s="368" t="s">
        <v>
1107</v>
      </c>
      <c r="C50" s="604" t="s">
        <v>
1106</v>
      </c>
      <c r="D50" s="606" t="s">
        <v>
1105</v>
      </c>
      <c r="E50" s="605">
        <v>
6336.49</v>
      </c>
      <c r="F50" s="604" t="s">
        <v>
1104</v>
      </c>
    </row>
    <row r="51" spans="1:6" ht="15" customHeight="1">
      <c r="A51" s="312">
        <v>
4</v>
      </c>
      <c r="B51" s="368" t="s">
        <v>
1103</v>
      </c>
      <c r="C51" s="604" t="s">
        <v>
1102</v>
      </c>
      <c r="D51" s="606" t="s">
        <v>
1101</v>
      </c>
      <c r="E51" s="605">
        <v>
4771.46</v>
      </c>
      <c r="F51" s="604" t="s">
        <v>
1100</v>
      </c>
    </row>
    <row r="52" spans="1:6" ht="15" customHeight="1">
      <c r="A52" s="602" t="s">
        <v>
1099</v>
      </c>
      <c r="B52" s="601"/>
      <c r="C52" s="373"/>
      <c r="D52" s="403"/>
      <c r="E52" s="603"/>
    </row>
    <row r="53" spans="1:6" ht="15" customHeight="1">
      <c r="A53" s="602" t="s">
        <v>
1098</v>
      </c>
      <c r="B53" s="601"/>
      <c r="C53" s="373"/>
      <c r="D53" s="403"/>
      <c r="E53" s="600"/>
      <c r="F53" s="373"/>
    </row>
    <row r="54" spans="1:6" ht="15" customHeight="1">
      <c r="A54" s="602" t="s">
        <v>
1097</v>
      </c>
      <c r="B54" s="601"/>
      <c r="C54" s="373"/>
      <c r="D54" s="403"/>
      <c r="E54" s="600"/>
      <c r="F54" s="373"/>
    </row>
    <row r="55" spans="1:6" ht="15" customHeight="1">
      <c r="A55" s="602" t="s">
        <v>
1096</v>
      </c>
      <c r="B55" s="601"/>
      <c r="C55" s="373"/>
      <c r="D55" s="403"/>
      <c r="E55" s="600"/>
      <c r="F55" s="401" t="s">
        <v>
1095</v>
      </c>
    </row>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sheetData>
  <mergeCells count="2">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6"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view="pageBreakPreview" zoomScaleNormal="100" zoomScaleSheetLayoutView="100" workbookViewId="0">
      <selection activeCell="B6" sqref="B6"/>
    </sheetView>
  </sheetViews>
  <sheetFormatPr defaultRowHeight="21" customHeight="1"/>
  <cols>
    <col min="1" max="1" width="2.75" style="221" customWidth="1"/>
    <col min="2" max="2" width="25.625" style="221" customWidth="1"/>
    <col min="3" max="3" width="14.625" style="221" customWidth="1"/>
    <col min="4" max="4" width="6.625" style="221" customWidth="1"/>
    <col min="5" max="5" width="8.625" style="420" customWidth="1"/>
    <col min="6" max="6" width="33.625" style="221" customWidth="1"/>
    <col min="7"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5.95" customHeight="1">
      <c r="A3" s="404" t="s">
        <v>
1303</v>
      </c>
      <c r="E3" s="611"/>
      <c r="F3" s="399" t="s">
        <v>
1121</v>
      </c>
    </row>
    <row r="4" spans="1:26" ht="24.95" customHeight="1">
      <c r="A4" s="439"/>
      <c r="B4" s="439" t="s">
        <v>
1120</v>
      </c>
      <c r="C4" s="439" t="s">
        <v>
1119</v>
      </c>
      <c r="D4" s="652" t="s">
        <v>
1245</v>
      </c>
      <c r="E4" s="608" t="s">
        <v>
1117</v>
      </c>
      <c r="F4" s="439" t="s">
        <v>
1116</v>
      </c>
    </row>
    <row r="5" spans="1:26" ht="15" customHeight="1">
      <c r="A5" s="312">
        <v>
1</v>
      </c>
      <c r="B5" s="650" t="s">
        <v>
1302</v>
      </c>
      <c r="C5" s="604" t="s">
        <v>
1114</v>
      </c>
      <c r="D5" s="657" t="s">
        <v>
1113</v>
      </c>
      <c r="E5" s="605">
        <v>
170.79</v>
      </c>
      <c r="F5" s="225" t="s">
        <v>
1297</v>
      </c>
    </row>
    <row r="6" spans="1:26" ht="15" customHeight="1">
      <c r="A6" s="312">
        <v>
2</v>
      </c>
      <c r="B6" s="650" t="s">
        <v>
1301</v>
      </c>
      <c r="C6" s="604" t="s">
        <v>
1300</v>
      </c>
      <c r="D6" s="657" t="s">
        <v>
1299</v>
      </c>
      <c r="E6" s="605">
        <v>
710</v>
      </c>
      <c r="F6" s="674"/>
    </row>
    <row r="7" spans="1:26" ht="15" customHeight="1">
      <c r="A7" s="312">
        <v>
3</v>
      </c>
      <c r="B7" s="650" t="s">
        <v>
1298</v>
      </c>
      <c r="C7" s="604" t="s">
        <v>
1110</v>
      </c>
      <c r="D7" s="657" t="s">
        <v>
1109</v>
      </c>
      <c r="E7" s="605">
        <v>
475.91</v>
      </c>
      <c r="F7" s="225" t="s">
        <v>
1297</v>
      </c>
    </row>
    <row r="8" spans="1:26" ht="15" customHeight="1">
      <c r="A8" s="312">
        <v>
4</v>
      </c>
      <c r="B8" s="650" t="s">
        <v>
1296</v>
      </c>
      <c r="C8" s="658" t="s">
        <v>
1295</v>
      </c>
      <c r="D8" s="657" t="s">
        <v>
1294</v>
      </c>
      <c r="E8" s="605">
        <v>
689.92</v>
      </c>
      <c r="F8" s="674"/>
    </row>
    <row r="9" spans="1:26" ht="15" customHeight="1">
      <c r="A9" s="312">
        <v>
5</v>
      </c>
      <c r="B9" s="651" t="s">
        <v>
1293</v>
      </c>
      <c r="C9" s="658" t="s">
        <v>
1292</v>
      </c>
      <c r="D9" s="657" t="s">
        <v>
1291</v>
      </c>
      <c r="E9" s="605">
        <v>
810.13</v>
      </c>
      <c r="F9" s="674"/>
    </row>
    <row r="10" spans="1:26" ht="15" customHeight="1">
      <c r="A10" s="312">
        <v>
6</v>
      </c>
      <c r="B10" s="651" t="s">
        <v>
1290</v>
      </c>
      <c r="C10" s="658" t="s">
        <v>
1289</v>
      </c>
      <c r="D10" s="657" t="s">
        <v>
1280</v>
      </c>
      <c r="E10" s="605">
        <v>
754.78</v>
      </c>
      <c r="F10" s="674"/>
    </row>
    <row r="11" spans="1:26" ht="15" customHeight="1">
      <c r="A11" s="312">
        <v>
7</v>
      </c>
      <c r="B11" s="678" t="s">
        <v>
1288</v>
      </c>
      <c r="C11" s="604" t="s">
        <v>
1102</v>
      </c>
      <c r="D11" s="657" t="s">
        <v>
1101</v>
      </c>
      <c r="E11" s="605">
        <v>
159.72999999999999</v>
      </c>
      <c r="F11" s="225" t="s">
        <v>
1287</v>
      </c>
    </row>
    <row r="12" spans="1:26" ht="15" customHeight="1">
      <c r="F12" s="654" t="s">
        <v>
1095</v>
      </c>
    </row>
    <row r="13" spans="1:26" ht="15" customHeight="1">
      <c r="F13" s="401"/>
    </row>
    <row r="14" spans="1:26" ht="17.100000000000001" customHeight="1">
      <c r="A14" s="326" t="s">
        <v>
1286</v>
      </c>
    </row>
    <row r="15" spans="1:26" ht="15.95" customHeight="1">
      <c r="A15" s="404" t="s">
        <v>
1285</v>
      </c>
      <c r="F15" s="399" t="s">
        <v>
1121</v>
      </c>
    </row>
    <row r="16" spans="1:26" ht="24.95" customHeight="1">
      <c r="A16" s="439"/>
      <c r="B16" s="439" t="s">
        <v>
1132</v>
      </c>
      <c r="C16" s="439" t="s">
        <v>
1246</v>
      </c>
      <c r="D16" s="652" t="s">
        <v>
1245</v>
      </c>
      <c r="E16" s="608" t="s">
        <v>
1117</v>
      </c>
      <c r="F16" s="439" t="s">
        <v>
1244</v>
      </c>
    </row>
    <row r="17" spans="1:6" ht="15" customHeight="1">
      <c r="A17" s="629">
        <v>
1</v>
      </c>
      <c r="B17" s="677" t="s">
        <v>
1284</v>
      </c>
      <c r="C17" s="676" t="s">
        <v>
1222</v>
      </c>
      <c r="D17" s="675" t="s">
        <v>
1109</v>
      </c>
      <c r="E17" s="605">
        <v>
4280.82</v>
      </c>
      <c r="F17" s="674"/>
    </row>
    <row r="18" spans="1:6" ht="15" customHeight="1">
      <c r="A18" s="403"/>
      <c r="B18" s="656"/>
      <c r="C18" s="649"/>
      <c r="D18" s="601"/>
      <c r="E18" s="647"/>
      <c r="F18" s="654" t="s">
        <v>
1095</v>
      </c>
    </row>
    <row r="19" spans="1:6" ht="15" customHeight="1">
      <c r="A19" s="403"/>
      <c r="B19" s="656"/>
      <c r="C19" s="402"/>
      <c r="D19" s="403"/>
      <c r="E19" s="673"/>
      <c r="F19" s="402"/>
    </row>
    <row r="20" spans="1:6" ht="15.95" customHeight="1">
      <c r="A20" s="404" t="s">
        <v>
1283</v>
      </c>
      <c r="F20" s="399" t="s">
        <v>
1121</v>
      </c>
    </row>
    <row r="21" spans="1:6" ht="30" customHeight="1">
      <c r="A21" s="672"/>
      <c r="B21" s="671" t="s">
        <v>
768</v>
      </c>
      <c r="C21" s="670" t="s">
        <v>
767</v>
      </c>
      <c r="D21" s="669" t="s">
        <v>
1282</v>
      </c>
      <c r="E21" s="608" t="s">
        <v>
1117</v>
      </c>
      <c r="F21" s="668" t="s">
        <v>
1244</v>
      </c>
    </row>
    <row r="22" spans="1:6" ht="15" customHeight="1">
      <c r="A22" s="667">
        <v>
1</v>
      </c>
      <c r="B22" s="657" t="s">
        <v>
1281</v>
      </c>
      <c r="C22" s="658" t="s">
        <v>
1222</v>
      </c>
      <c r="D22" s="657" t="s">
        <v>
1280</v>
      </c>
      <c r="E22" s="605">
        <v>
3743.66</v>
      </c>
      <c r="F22" s="604" t="s">
        <v>
1257</v>
      </c>
    </row>
    <row r="23" spans="1:6" ht="15" customHeight="1">
      <c r="A23" s="667">
        <v>
2</v>
      </c>
      <c r="B23" s="657" t="s">
        <v>
1279</v>
      </c>
      <c r="C23" s="658" t="s">
        <v>
1216</v>
      </c>
      <c r="D23" s="657" t="s">
        <v>
1278</v>
      </c>
      <c r="E23" s="605">
        <v>
2970</v>
      </c>
      <c r="F23" s="604"/>
    </row>
    <row r="24" spans="1:6" ht="15" customHeight="1">
      <c r="A24" s="667">
        <v>
3</v>
      </c>
      <c r="B24" s="657" t="s">
        <v>
1211</v>
      </c>
      <c r="C24" s="658" t="s">
        <v>
1277</v>
      </c>
      <c r="D24" s="657" t="s">
        <v>
1238</v>
      </c>
      <c r="E24" s="605">
        <v>
3995.45</v>
      </c>
      <c r="F24" s="604" t="s">
        <v>
1257</v>
      </c>
    </row>
    <row r="25" spans="1:6" ht="15" customHeight="1">
      <c r="A25" s="667">
        <v>
4</v>
      </c>
      <c r="B25" s="657" t="s">
        <v>
1276</v>
      </c>
      <c r="C25" s="658" t="s">
        <v>
1275</v>
      </c>
      <c r="D25" s="657" t="s">
        <v>
1274</v>
      </c>
      <c r="E25" s="605">
        <v>
2225.89</v>
      </c>
      <c r="F25" s="604" t="s">
        <v>
1250</v>
      </c>
    </row>
    <row r="26" spans="1:6" ht="15" customHeight="1">
      <c r="A26" s="667">
        <v>
5</v>
      </c>
      <c r="B26" s="657" t="s">
        <v>
1273</v>
      </c>
      <c r="C26" s="658" t="s">
        <v>
1272</v>
      </c>
      <c r="D26" s="657" t="s">
        <v>
1271</v>
      </c>
      <c r="E26" s="605">
        <v>
3627.36</v>
      </c>
      <c r="F26" s="604" t="s">
        <v>
1257</v>
      </c>
    </row>
    <row r="27" spans="1:6" ht="15" customHeight="1">
      <c r="A27" s="666">
        <v>
6</v>
      </c>
      <c r="B27" s="657" t="s">
        <v>
1196</v>
      </c>
      <c r="C27" s="658" t="s">
        <v>
1195</v>
      </c>
      <c r="D27" s="657" t="s">
        <v>
1270</v>
      </c>
      <c r="E27" s="605">
        <v>
2811.39</v>
      </c>
      <c r="F27" s="604" t="s">
        <v>
1257</v>
      </c>
    </row>
    <row r="28" spans="1:6" ht="15" customHeight="1">
      <c r="A28" s="606">
        <v>
7</v>
      </c>
      <c r="B28" s="657" t="s">
        <v>
1193</v>
      </c>
      <c r="C28" s="665" t="s">
        <v>
1192</v>
      </c>
      <c r="D28" s="657" t="s">
        <v>
1269</v>
      </c>
      <c r="E28" s="605">
        <v>
3712.12</v>
      </c>
      <c r="F28" s="604" t="s">
        <v>
1268</v>
      </c>
    </row>
    <row r="29" spans="1:6" ht="15" customHeight="1">
      <c r="A29" s="606">
        <v>
8</v>
      </c>
      <c r="B29" s="657" t="s">
        <v>
1190</v>
      </c>
      <c r="C29" s="665" t="s">
        <v>
1189</v>
      </c>
      <c r="D29" s="657" t="s">
        <v>
1267</v>
      </c>
      <c r="E29" s="605">
        <v>
3986.77</v>
      </c>
      <c r="F29" s="604" t="s">
        <v>
1250</v>
      </c>
    </row>
    <row r="30" spans="1:6" ht="21.95" customHeight="1">
      <c r="A30" s="664">
        <v>
9</v>
      </c>
      <c r="B30" s="657" t="s">
        <v>
1127</v>
      </c>
      <c r="C30" s="658" t="s">
        <v>
1126</v>
      </c>
      <c r="D30" s="657" t="s">
        <v>
1266</v>
      </c>
      <c r="E30" s="605">
        <v>
8021.78</v>
      </c>
      <c r="F30" s="607" t="s">
        <v>
1265</v>
      </c>
    </row>
    <row r="31" spans="1:6" ht="15" customHeight="1">
      <c r="A31" s="606">
        <v>
10</v>
      </c>
      <c r="B31" s="657" t="s">
        <v>
1187</v>
      </c>
      <c r="C31" s="658" t="s">
        <v>
1264</v>
      </c>
      <c r="D31" s="657" t="s">
        <v>
1263</v>
      </c>
      <c r="E31" s="605">
        <v>
8730.06</v>
      </c>
      <c r="F31" s="604" t="s">
        <v>
1100</v>
      </c>
    </row>
    <row r="32" spans="1:6" ht="15" customHeight="1">
      <c r="A32" s="606">
        <v>
11</v>
      </c>
      <c r="B32" s="657" t="s">
        <v>
1184</v>
      </c>
      <c r="C32" s="658" t="s">
        <v>
1183</v>
      </c>
      <c r="D32" s="657" t="s">
        <v>
1261</v>
      </c>
      <c r="E32" s="605">
        <v>
7694.71</v>
      </c>
      <c r="F32" s="604" t="s">
        <v>
1262</v>
      </c>
    </row>
    <row r="33" spans="1:7" ht="15" customHeight="1">
      <c r="A33" s="606">
        <v>
12</v>
      </c>
      <c r="B33" s="657" t="s">
        <v>
1181</v>
      </c>
      <c r="C33" s="658" t="s">
        <v>
1180</v>
      </c>
      <c r="D33" s="657" t="s">
        <v>
1261</v>
      </c>
      <c r="E33" s="605">
        <v>
3761.27</v>
      </c>
      <c r="F33" s="604" t="s">
        <v>
1250</v>
      </c>
    </row>
    <row r="34" spans="1:7" ht="15" customHeight="1">
      <c r="A34" s="606">
        <v>
13</v>
      </c>
      <c r="B34" s="657" t="s">
        <v>
1178</v>
      </c>
      <c r="C34" s="658" t="s">
        <v>
1260</v>
      </c>
      <c r="D34" s="657" t="s">
        <v>
1259</v>
      </c>
      <c r="E34" s="605">
        <v>
3860.24</v>
      </c>
      <c r="F34" s="604" t="s">
        <v>
1250</v>
      </c>
    </row>
    <row r="35" spans="1:7" ht="15" customHeight="1">
      <c r="A35" s="606">
        <v>
14</v>
      </c>
      <c r="B35" s="657" t="s">
        <v>
1175</v>
      </c>
      <c r="C35" s="658" t="s">
        <v>
1174</v>
      </c>
      <c r="D35" s="657" t="s">
        <v>
1258</v>
      </c>
      <c r="E35" s="605">
        <v>
5470.39</v>
      </c>
      <c r="F35" s="604" t="s">
        <v>
1257</v>
      </c>
    </row>
    <row r="36" spans="1:7" ht="15" customHeight="1">
      <c r="A36" s="606">
        <v>
15</v>
      </c>
      <c r="B36" s="657" t="s">
        <v>
1172</v>
      </c>
      <c r="C36" s="658" t="s">
        <v>
1256</v>
      </c>
      <c r="D36" s="657" t="s">
        <v>
1255</v>
      </c>
      <c r="E36" s="605">
        <v>
781.54</v>
      </c>
      <c r="F36" s="604"/>
    </row>
    <row r="37" spans="1:7" ht="15" customHeight="1">
      <c r="A37" s="663">
        <v>
16</v>
      </c>
      <c r="B37" s="661" t="s">
        <v>
1254</v>
      </c>
      <c r="C37" s="662" t="s">
        <v>
1253</v>
      </c>
      <c r="D37" s="661" t="s">
        <v>
1252</v>
      </c>
      <c r="E37" s="605">
        <v>
6908.68</v>
      </c>
      <c r="F37" s="660" t="s">
        <v>
1250</v>
      </c>
    </row>
    <row r="38" spans="1:7" ht="15" customHeight="1">
      <c r="A38" s="606">
        <v>
17</v>
      </c>
      <c r="B38" s="657" t="s">
        <v>
1166</v>
      </c>
      <c r="C38" s="658" t="s">
        <v>
1165</v>
      </c>
      <c r="D38" s="657" t="s">
        <v>
1251</v>
      </c>
      <c r="E38" s="605">
        <v>
6440.26</v>
      </c>
      <c r="F38" s="604" t="s">
        <v>
1250</v>
      </c>
      <c r="G38" s="325"/>
    </row>
    <row r="39" spans="1:7" ht="15" customHeight="1">
      <c r="A39" s="659">
        <v>
18</v>
      </c>
      <c r="B39" s="657" t="s">
        <v>
1163</v>
      </c>
      <c r="C39" s="658" t="s">
        <v>
1162</v>
      </c>
      <c r="D39" s="657" t="s">
        <v>
1249</v>
      </c>
      <c r="E39" s="605">
        <v>
6012.72</v>
      </c>
      <c r="F39" s="604" t="s">
        <v>
1248</v>
      </c>
    </row>
    <row r="40" spans="1:7" ht="15" customHeight="1">
      <c r="A40" s="403"/>
      <c r="B40" s="656"/>
      <c r="C40" s="402"/>
      <c r="D40" s="403"/>
      <c r="E40" s="655"/>
      <c r="F40" s="654" t="s">
        <v>
1095</v>
      </c>
    </row>
    <row r="41" spans="1:7" ht="15" customHeight="1"/>
    <row r="42" spans="1:7" ht="15" customHeight="1">
      <c r="A42" s="653" t="s">
        <v>
1247</v>
      </c>
      <c r="F42" s="399" t="s">
        <v>
1121</v>
      </c>
    </row>
    <row r="43" spans="1:7" ht="24.95" customHeight="1">
      <c r="A43" s="439"/>
      <c r="B43" s="439" t="s">
        <v>
1132</v>
      </c>
      <c r="C43" s="439" t="s">
        <v>
1246</v>
      </c>
      <c r="D43" s="652" t="s">
        <v>
1245</v>
      </c>
      <c r="E43" s="608" t="s">
        <v>
1117</v>
      </c>
      <c r="F43" s="439" t="s">
        <v>
1244</v>
      </c>
    </row>
    <row r="44" spans="1:7" ht="15" customHeight="1">
      <c r="A44" s="312">
        <v>
1</v>
      </c>
      <c r="B44" s="650" t="s">
        <v>
1158</v>
      </c>
      <c r="C44" s="604" t="s">
        <v>
1243</v>
      </c>
      <c r="D44" s="606" t="s">
        <v>
1242</v>
      </c>
      <c r="E44" s="605">
        <v>
3129.59</v>
      </c>
      <c r="F44" s="604" t="s">
        <v>
1231</v>
      </c>
    </row>
    <row r="45" spans="1:7" ht="15" customHeight="1">
      <c r="A45" s="312">
        <v>
2</v>
      </c>
      <c r="B45" s="650" t="s">
        <v>
1155</v>
      </c>
      <c r="C45" s="604" t="s">
        <v>
1241</v>
      </c>
      <c r="D45" s="606" t="s">
        <v>
1240</v>
      </c>
      <c r="E45" s="605">
        <v>
3014.55</v>
      </c>
      <c r="F45" s="604" t="s">
        <v>
1235</v>
      </c>
    </row>
    <row r="46" spans="1:7" ht="15" customHeight="1">
      <c r="A46" s="312">
        <v>
3</v>
      </c>
      <c r="B46" s="650" t="s">
        <v>
1152</v>
      </c>
      <c r="C46" s="604" t="s">
        <v>
1239</v>
      </c>
      <c r="D46" s="606" t="s">
        <v>
1238</v>
      </c>
      <c r="E46" s="605">
        <v>
2120.2399999999998</v>
      </c>
      <c r="F46" s="604" t="s">
        <v>
1231</v>
      </c>
    </row>
    <row r="47" spans="1:7" ht="15" customHeight="1">
      <c r="A47" s="312">
        <v>
4</v>
      </c>
      <c r="B47" s="650" t="s">
        <v>
1149</v>
      </c>
      <c r="C47" s="604" t="s">
        <v>
1237</v>
      </c>
      <c r="D47" s="606" t="s">
        <v>
1236</v>
      </c>
      <c r="E47" s="605">
        <v>
5616.64</v>
      </c>
      <c r="F47" s="604" t="s">
        <v>
1235</v>
      </c>
    </row>
    <row r="48" spans="1:7" ht="15" customHeight="1">
      <c r="A48" s="312">
        <v>
5</v>
      </c>
      <c r="B48" s="650" t="s">
        <v>
1146</v>
      </c>
      <c r="C48" s="604" t="s">
        <v>
1234</v>
      </c>
      <c r="D48" s="606" t="s">
        <v>
1233</v>
      </c>
      <c r="E48" s="605">
        <v>
6901.38</v>
      </c>
      <c r="F48" s="604" t="s">
        <v>
1231</v>
      </c>
    </row>
    <row r="49" spans="1:6" ht="15" customHeight="1">
      <c r="A49" s="312">
        <v>
6</v>
      </c>
      <c r="B49" s="651" t="s">
        <v>
1143</v>
      </c>
      <c r="C49" s="604" t="s">
        <v>
1142</v>
      </c>
      <c r="D49" s="606" t="s">
        <v>
1232</v>
      </c>
      <c r="E49" s="605">
        <v>
5683.39</v>
      </c>
      <c r="F49" s="604" t="s">
        <v>
1231</v>
      </c>
    </row>
    <row r="50" spans="1:6" ht="15" customHeight="1">
      <c r="A50" s="312">
        <v>
7</v>
      </c>
      <c r="B50" s="650" t="s">
        <v>
1140</v>
      </c>
      <c r="C50" s="604" t="s">
        <v>
1139</v>
      </c>
      <c r="D50" s="606" t="s">
        <v>
1230</v>
      </c>
      <c r="E50" s="605">
        <v>
8161.41</v>
      </c>
      <c r="F50" s="604" t="s">
        <v>
1229</v>
      </c>
    </row>
    <row r="51" spans="1:6" ht="15" customHeight="1">
      <c r="A51" s="312">
        <v>
8</v>
      </c>
      <c r="B51" s="650" t="s">
        <v>
1137</v>
      </c>
      <c r="C51" s="604" t="s">
        <v>
1228</v>
      </c>
      <c r="D51" s="606" t="s">
        <v>
1227</v>
      </c>
      <c r="E51" s="605">
        <v>
5812.43</v>
      </c>
      <c r="F51" s="604" t="s">
        <v>
1226</v>
      </c>
    </row>
    <row r="52" spans="1:6" ht="15" customHeight="1">
      <c r="A52" s="403"/>
      <c r="B52" s="601"/>
      <c r="C52" s="649"/>
      <c r="D52" s="648"/>
      <c r="E52" s="647"/>
      <c r="F52" s="401" t="s">
        <v>
1095</v>
      </c>
    </row>
    <row r="53" spans="1:6" ht="15" customHeight="1"/>
    <row r="54" spans="1:6" ht="15" customHeight="1"/>
    <row r="55" spans="1:6" ht="15" customHeight="1"/>
    <row r="56" spans="1:6" ht="15" customHeight="1"/>
  </sheetData>
  <mergeCells count="2">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Normal="75" zoomScaleSheetLayoutView="100" workbookViewId="0">
      <selection activeCell="B6" sqref="B6"/>
    </sheetView>
  </sheetViews>
  <sheetFormatPr defaultRowHeight="21" customHeight="1"/>
  <cols>
    <col min="1" max="1" width="2.75" style="221" customWidth="1"/>
    <col min="2" max="2" width="26.625" style="221" customWidth="1"/>
    <col min="3" max="3" width="14.625" style="221" customWidth="1"/>
    <col min="4" max="4" width="6.625" style="679" customWidth="1"/>
    <col min="5" max="5" width="7.625" style="420" customWidth="1"/>
    <col min="6" max="6" width="33.625" style="221" customWidth="1"/>
    <col min="7"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7.100000000000001" customHeight="1">
      <c r="A3" s="653" t="s">
        <v>
1401</v>
      </c>
      <c r="D3" s="221"/>
      <c r="F3" s="399" t="s">
        <v>
1121</v>
      </c>
    </row>
    <row r="4" spans="1:26" ht="21.95" customHeight="1">
      <c r="A4" s="439"/>
      <c r="B4" s="439" t="s">
        <v>
1132</v>
      </c>
      <c r="C4" s="439" t="s">
        <v>
1246</v>
      </c>
      <c r="D4" s="652" t="s">
        <v>
1245</v>
      </c>
      <c r="E4" s="608" t="s">
        <v>
1117</v>
      </c>
      <c r="F4" s="439" t="s">
        <v>
1244</v>
      </c>
    </row>
    <row r="5" spans="1:26" ht="17.100000000000001" customHeight="1">
      <c r="A5" s="312">
        <v>
1</v>
      </c>
      <c r="B5" s="680" t="s">
        <v>
1400</v>
      </c>
      <c r="C5" s="604" t="s">
        <v>
1277</v>
      </c>
      <c r="D5" s="606" t="s">
        <v>
1238</v>
      </c>
      <c r="E5" s="605">
        <v>
421.55</v>
      </c>
      <c r="F5" s="604" t="s">
        <v>
1386</v>
      </c>
    </row>
    <row r="6" spans="1:26" ht="17.100000000000001" customHeight="1">
      <c r="A6" s="312">
        <v>
2</v>
      </c>
      <c r="B6" s="650" t="s">
        <v>
1399</v>
      </c>
      <c r="C6" s="604" t="s">
        <v>
1398</v>
      </c>
      <c r="D6" s="606" t="s">
        <v>
1271</v>
      </c>
      <c r="E6" s="605">
        <v>
355.49</v>
      </c>
      <c r="F6" s="604" t="s">
        <v>
1386</v>
      </c>
    </row>
    <row r="7" spans="1:26" ht="17.100000000000001" customHeight="1">
      <c r="A7" s="312">
        <v>
3</v>
      </c>
      <c r="B7" s="650" t="s">
        <v>
1397</v>
      </c>
      <c r="C7" s="604" t="s">
        <v>
1396</v>
      </c>
      <c r="D7" s="606" t="s">
        <v>
1395</v>
      </c>
      <c r="E7" s="605">
        <v>
342.29</v>
      </c>
      <c r="F7" s="604" t="s">
        <v>
1394</v>
      </c>
    </row>
    <row r="8" spans="1:26" ht="17.100000000000001" customHeight="1">
      <c r="A8" s="312">
        <v>
4</v>
      </c>
      <c r="B8" s="680" t="s">
        <v>
1393</v>
      </c>
      <c r="C8" s="604" t="s">
        <v>
1195</v>
      </c>
      <c r="D8" s="606" t="s">
        <v>
1270</v>
      </c>
      <c r="E8" s="605">
        <v>
336.39</v>
      </c>
      <c r="F8" s="604" t="s">
        <v>
1386</v>
      </c>
    </row>
    <row r="9" spans="1:26" ht="17.100000000000001" customHeight="1">
      <c r="A9" s="312">
        <v>
5</v>
      </c>
      <c r="B9" s="651" t="s">
        <v>
1392</v>
      </c>
      <c r="C9" s="604" t="s">
        <v>
1192</v>
      </c>
      <c r="D9" s="606" t="s">
        <v>
1269</v>
      </c>
      <c r="E9" s="605">
        <v>
454.24</v>
      </c>
      <c r="F9" s="604" t="s">
        <v>
1391</v>
      </c>
    </row>
    <row r="10" spans="1:26" ht="17.100000000000001" customHeight="1">
      <c r="A10" s="312">
        <v>
6</v>
      </c>
      <c r="B10" s="650" t="s">
        <v>
1127</v>
      </c>
      <c r="C10" s="604" t="s">
        <v>
1126</v>
      </c>
      <c r="D10" s="606" t="s">
        <v>
1266</v>
      </c>
      <c r="E10" s="605">
        <v>
176.9</v>
      </c>
      <c r="F10" s="604" t="s">
        <v>
1390</v>
      </c>
    </row>
    <row r="11" spans="1:26" ht="17.100000000000001" customHeight="1">
      <c r="A11" s="312">
        <v>
7</v>
      </c>
      <c r="B11" s="680" t="s">
        <v>
1389</v>
      </c>
      <c r="C11" s="604" t="s">
        <v>
1388</v>
      </c>
      <c r="D11" s="606" t="s">
        <v>
1263</v>
      </c>
      <c r="E11" s="605">
        <v>
171.76</v>
      </c>
      <c r="F11" s="604"/>
    </row>
    <row r="12" spans="1:26" ht="17.100000000000001" customHeight="1">
      <c r="A12" s="312">
        <v>
8</v>
      </c>
      <c r="B12" s="680" t="s">
        <v>
1387</v>
      </c>
      <c r="C12" s="604" t="s">
        <v>
1264</v>
      </c>
      <c r="D12" s="606" t="s">
        <v>
1263</v>
      </c>
      <c r="E12" s="605">
        <v>
204.19</v>
      </c>
      <c r="F12" s="604" t="s">
        <v>
1386</v>
      </c>
    </row>
    <row r="13" spans="1:26" ht="17.100000000000001" customHeight="1">
      <c r="A13" s="312">
        <v>
9</v>
      </c>
      <c r="B13" s="650" t="s">
        <v>
1385</v>
      </c>
      <c r="C13" s="604" t="s">
        <v>
1384</v>
      </c>
      <c r="D13" s="606" t="s">
        <v>
1383</v>
      </c>
      <c r="E13" s="605">
        <v>
166.46</v>
      </c>
      <c r="F13" s="604"/>
    </row>
    <row r="14" spans="1:26" ht="17.100000000000001" customHeight="1">
      <c r="A14" s="403"/>
      <c r="B14" s="601"/>
      <c r="C14" s="649"/>
      <c r="D14" s="648"/>
      <c r="E14" s="647"/>
      <c r="F14" s="401" t="s">
        <v>
1095</v>
      </c>
    </row>
    <row r="15" spans="1:26" ht="17.100000000000001" customHeight="1">
      <c r="A15" s="403"/>
      <c r="B15" s="635"/>
      <c r="C15" s="375"/>
      <c r="D15" s="656"/>
      <c r="E15" s="673"/>
      <c r="F15" s="681"/>
    </row>
    <row r="16" spans="1:26" ht="17.100000000000001" customHeight="1">
      <c r="A16" s="653" t="s">
        <v>
1382</v>
      </c>
      <c r="F16" s="399" t="s">
        <v>
1121</v>
      </c>
    </row>
    <row r="17" spans="1:6" ht="21.95" customHeight="1">
      <c r="A17" s="439"/>
      <c r="B17" s="439" t="s">
        <v>
1120</v>
      </c>
      <c r="C17" s="439" t="s">
        <v>
1246</v>
      </c>
      <c r="D17" s="652" t="s">
        <v>
1245</v>
      </c>
      <c r="E17" s="608" t="s">
        <v>
1117</v>
      </c>
      <c r="F17" s="439" t="s">
        <v>
1244</v>
      </c>
    </row>
    <row r="18" spans="1:6" ht="17.100000000000001" customHeight="1">
      <c r="A18" s="312">
        <v>
1</v>
      </c>
      <c r="B18" s="650" t="s">
        <v>
1381</v>
      </c>
      <c r="C18" s="604" t="s">
        <v>
1192</v>
      </c>
      <c r="D18" s="606" t="s">
        <v>
1269</v>
      </c>
      <c r="E18" s="605">
        <v>
432.89</v>
      </c>
      <c r="F18" s="604" t="s">
        <v>
1380</v>
      </c>
    </row>
    <row r="19" spans="1:6" ht="17.100000000000001" customHeight="1">
      <c r="A19" s="312">
        <v>
2</v>
      </c>
      <c r="B19" s="651" t="s">
        <v>
1379</v>
      </c>
      <c r="C19" s="604" t="s">
        <v>
1378</v>
      </c>
      <c r="D19" s="606" t="s">
        <v>
1377</v>
      </c>
      <c r="E19" s="605">
        <v>
499.98</v>
      </c>
      <c r="F19" s="604"/>
    </row>
    <row r="20" spans="1:6" ht="17.100000000000001" customHeight="1">
      <c r="A20" s="312">
        <v>
3</v>
      </c>
      <c r="B20" s="650" t="s">
        <v>
1376</v>
      </c>
      <c r="C20" s="604" t="s">
        <v>
1375</v>
      </c>
      <c r="D20" s="606" t="s">
        <v>
1374</v>
      </c>
      <c r="E20" s="605">
        <v>
921.78</v>
      </c>
      <c r="F20" s="604"/>
    </row>
    <row r="21" spans="1:6" ht="17.100000000000001" customHeight="1">
      <c r="A21" s="312">
        <v>
4</v>
      </c>
      <c r="B21" s="650" t="s">
        <v>
1373</v>
      </c>
      <c r="C21" s="604" t="s">
        <v>
1372</v>
      </c>
      <c r="D21" s="606" t="s">
        <v>
1371</v>
      </c>
      <c r="E21" s="605">
        <v>
324.27999999999997</v>
      </c>
      <c r="F21" s="604" t="s">
        <v>
1370</v>
      </c>
    </row>
    <row r="22" spans="1:6" ht="17.100000000000001" customHeight="1">
      <c r="A22" s="312">
        <v>
5</v>
      </c>
      <c r="B22" s="650" t="s">
        <v>
1369</v>
      </c>
      <c r="C22" s="604" t="s">
        <v>
1368</v>
      </c>
      <c r="D22" s="606" t="s">
        <v>
1367</v>
      </c>
      <c r="E22" s="605">
        <v>
453.46</v>
      </c>
      <c r="F22" s="604"/>
    </row>
    <row r="23" spans="1:6" ht="17.100000000000001" customHeight="1">
      <c r="A23" s="312">
        <v>
6</v>
      </c>
      <c r="B23" s="650" t="s">
        <v>
1366</v>
      </c>
      <c r="C23" s="604" t="s">
        <v>
1365</v>
      </c>
      <c r="D23" s="606" t="s">
        <v>
1362</v>
      </c>
      <c r="E23" s="605">
        <v>
473.92</v>
      </c>
      <c r="F23" s="604"/>
    </row>
    <row r="24" spans="1:6" ht="17.100000000000001" customHeight="1">
      <c r="A24" s="312">
        <v>
7</v>
      </c>
      <c r="B24" s="650" t="s">
        <v>
1364</v>
      </c>
      <c r="C24" s="604" t="s">
        <v>
1363</v>
      </c>
      <c r="D24" s="606" t="s">
        <v>
1362</v>
      </c>
      <c r="E24" s="605">
        <v>
473.69</v>
      </c>
      <c r="F24" s="604"/>
    </row>
    <row r="25" spans="1:6" ht="17.100000000000001" customHeight="1">
      <c r="A25" s="312">
        <v>
8</v>
      </c>
      <c r="B25" s="650" t="s">
        <v>
1361</v>
      </c>
      <c r="C25" s="604" t="s">
        <v>
1360</v>
      </c>
      <c r="D25" s="606" t="s">
        <v>
1359</v>
      </c>
      <c r="E25" s="605">
        <v>
455.84</v>
      </c>
      <c r="F25" s="604" t="s">
        <v>
1358</v>
      </c>
    </row>
    <row r="26" spans="1:6" ht="17.100000000000001" customHeight="1">
      <c r="A26" s="312">
        <v>
9</v>
      </c>
      <c r="B26" s="651" t="s">
        <v>
1357</v>
      </c>
      <c r="C26" s="604" t="s">
        <v>
1356</v>
      </c>
      <c r="D26" s="606" t="s">
        <v>
1355</v>
      </c>
      <c r="E26" s="605">
        <v>
607.1</v>
      </c>
      <c r="F26" s="604"/>
    </row>
    <row r="27" spans="1:6" ht="17.100000000000001" customHeight="1">
      <c r="A27" s="312">
        <v>
10</v>
      </c>
      <c r="B27" s="651" t="s">
        <v>
1354</v>
      </c>
      <c r="C27" s="604" t="s">
        <v>
1353</v>
      </c>
      <c r="D27" s="606" t="s">
        <v>
1352</v>
      </c>
      <c r="E27" s="605">
        <v>
551.79999999999995</v>
      </c>
      <c r="F27" s="604" t="s">
        <v>
1351</v>
      </c>
    </row>
    <row r="28" spans="1:6" ht="17.100000000000001" customHeight="1">
      <c r="A28" s="312">
        <v>
11</v>
      </c>
      <c r="B28" s="650" t="s">
        <v>
1350</v>
      </c>
      <c r="C28" s="604" t="s">
        <v>
1349</v>
      </c>
      <c r="D28" s="606" t="s">
        <v>
1348</v>
      </c>
      <c r="E28" s="605">
        <v>
544.23</v>
      </c>
      <c r="F28" s="604" t="s">
        <v>
1342</v>
      </c>
    </row>
    <row r="29" spans="1:6" ht="17.100000000000001" customHeight="1">
      <c r="A29" s="312">
        <v>
12</v>
      </c>
      <c r="B29" s="650" t="s">
        <v>
1347</v>
      </c>
      <c r="C29" s="604" t="s">
        <v>
1346</v>
      </c>
      <c r="D29" s="606" t="s">
        <v>
1345</v>
      </c>
      <c r="E29" s="605">
        <v>
434.98</v>
      </c>
      <c r="F29" s="604"/>
    </row>
    <row r="30" spans="1:6" ht="17.100000000000001" customHeight="1">
      <c r="A30" s="312">
        <v>
13</v>
      </c>
      <c r="B30" s="650" t="s">
        <v>
1344</v>
      </c>
      <c r="C30" s="604" t="s">
        <v>
1343</v>
      </c>
      <c r="D30" s="606" t="s">
        <v>
1335</v>
      </c>
      <c r="E30" s="605">
        <v>
516.01</v>
      </c>
      <c r="F30" s="604" t="s">
        <v>
1342</v>
      </c>
    </row>
    <row r="31" spans="1:6" ht="17.100000000000001" customHeight="1">
      <c r="A31" s="312">
        <v>
14</v>
      </c>
      <c r="B31" s="651" t="s">
        <v>
1341</v>
      </c>
      <c r="C31" s="604" t="s">
        <v>
1340</v>
      </c>
      <c r="D31" s="606" t="s">
        <v>
1335</v>
      </c>
      <c r="E31" s="605">
        <v>
403.94</v>
      </c>
      <c r="F31" s="604"/>
    </row>
    <row r="32" spans="1:6" ht="17.100000000000001" customHeight="1">
      <c r="A32" s="312">
        <v>
15</v>
      </c>
      <c r="B32" s="651" t="s">
        <v>
1339</v>
      </c>
      <c r="C32" s="604" t="s">
        <v>
1338</v>
      </c>
      <c r="D32" s="606" t="s">
        <v>
1335</v>
      </c>
      <c r="E32" s="605">
        <v>
522.57000000000005</v>
      </c>
      <c r="F32" s="604"/>
    </row>
    <row r="33" spans="1:6" ht="17.100000000000001" customHeight="1">
      <c r="A33" s="312">
        <v>
16</v>
      </c>
      <c r="B33" s="650" t="s">
        <v>
1337</v>
      </c>
      <c r="C33" s="604" t="s">
        <v>
1336</v>
      </c>
      <c r="D33" s="606" t="s">
        <v>
1335</v>
      </c>
      <c r="E33" s="605">
        <v>
452.73</v>
      </c>
      <c r="F33" s="604"/>
    </row>
    <row r="34" spans="1:6" ht="17.100000000000001" customHeight="1">
      <c r="A34" s="312">
        <v>
17</v>
      </c>
      <c r="B34" s="650" t="s">
        <v>
1334</v>
      </c>
      <c r="C34" s="604" t="s">
        <v>
1333</v>
      </c>
      <c r="D34" s="606" t="s">
        <v>
1261</v>
      </c>
      <c r="E34" s="605">
        <v>
586.74</v>
      </c>
      <c r="F34" s="604"/>
    </row>
    <row r="35" spans="1:6" ht="17.100000000000001" customHeight="1">
      <c r="A35" s="312">
        <v>
18</v>
      </c>
      <c r="B35" s="650" t="s">
        <v>
1332</v>
      </c>
      <c r="C35" s="604" t="s">
        <v>
1331</v>
      </c>
      <c r="D35" s="606" t="s">
        <v>
1330</v>
      </c>
      <c r="E35" s="605">
        <v>
517.11</v>
      </c>
      <c r="F35" s="604" t="s">
        <v>
1329</v>
      </c>
    </row>
    <row r="36" spans="1:6" ht="17.100000000000001" customHeight="1">
      <c r="A36" s="312">
        <v>
19</v>
      </c>
      <c r="B36" s="650" t="s">
        <v>
1328</v>
      </c>
      <c r="C36" s="604" t="s">
        <v>
1327</v>
      </c>
      <c r="D36" s="606" t="s">
        <v>
1326</v>
      </c>
      <c r="E36" s="605">
        <v>
546.91999999999996</v>
      </c>
      <c r="F36" s="604" t="s">
        <v>
1307</v>
      </c>
    </row>
    <row r="37" spans="1:6" ht="17.100000000000001" customHeight="1">
      <c r="A37" s="312">
        <v>
20</v>
      </c>
      <c r="B37" s="650" t="s">
        <v>
1325</v>
      </c>
      <c r="C37" s="604" t="s">
        <v>
1324</v>
      </c>
      <c r="D37" s="606" t="s">
        <v>
1323</v>
      </c>
      <c r="E37" s="605">
        <v>
540.79</v>
      </c>
      <c r="F37" s="604"/>
    </row>
    <row r="38" spans="1:6" ht="17.100000000000001" customHeight="1">
      <c r="A38" s="312">
        <v>
21</v>
      </c>
      <c r="B38" s="651" t="s">
        <v>
1322</v>
      </c>
      <c r="C38" s="604" t="s">
        <v>
1321</v>
      </c>
      <c r="D38" s="606" t="s">
        <v>
1320</v>
      </c>
      <c r="E38" s="605">
        <v>
597.5</v>
      </c>
      <c r="F38" s="604"/>
    </row>
    <row r="39" spans="1:6" ht="17.100000000000001" customHeight="1">
      <c r="A39" s="312">
        <v>
22</v>
      </c>
      <c r="B39" s="650" t="s">
        <v>
1319</v>
      </c>
      <c r="C39" s="604" t="s">
        <v>
1318</v>
      </c>
      <c r="D39" s="606" t="s">
        <v>
1317</v>
      </c>
      <c r="E39" s="605">
        <v>
505.42</v>
      </c>
      <c r="F39" s="604"/>
    </row>
    <row r="40" spans="1:6" ht="17.100000000000001" customHeight="1">
      <c r="A40" s="312">
        <v>
23</v>
      </c>
      <c r="B40" s="680" t="s">
        <v>
1316</v>
      </c>
      <c r="C40" s="604" t="s">
        <v>
1315</v>
      </c>
      <c r="D40" s="606" t="s">
        <v>
1314</v>
      </c>
      <c r="E40" s="605">
        <v>
523.15</v>
      </c>
      <c r="F40" s="604"/>
    </row>
    <row r="41" spans="1:6" ht="17.100000000000001" customHeight="1">
      <c r="A41" s="312">
        <v>
24</v>
      </c>
      <c r="B41" s="650" t="s">
        <v>
1313</v>
      </c>
      <c r="C41" s="604" t="s">
        <v>
1312</v>
      </c>
      <c r="D41" s="606" t="s">
        <v>
1311</v>
      </c>
      <c r="E41" s="605">
        <v>
591.14</v>
      </c>
      <c r="F41" s="604"/>
    </row>
    <row r="42" spans="1:6" ht="17.100000000000001" customHeight="1">
      <c r="A42" s="312">
        <v>
25</v>
      </c>
      <c r="B42" s="650" t="s">
        <v>
1310</v>
      </c>
      <c r="C42" s="604" t="s">
        <v>
1309</v>
      </c>
      <c r="D42" s="606" t="s">
        <v>
1308</v>
      </c>
      <c r="E42" s="605">
        <v>
501.89</v>
      </c>
      <c r="F42" s="604" t="s">
        <v>
1307</v>
      </c>
    </row>
    <row r="43" spans="1:6" ht="17.100000000000001" customHeight="1">
      <c r="A43" s="312">
        <v>
26</v>
      </c>
      <c r="B43" s="650" t="s">
        <v>
1306</v>
      </c>
      <c r="C43" s="604" t="s">
        <v>
1305</v>
      </c>
      <c r="D43" s="606" t="s">
        <v>
1304</v>
      </c>
      <c r="E43" s="605">
        <v>
564.98</v>
      </c>
      <c r="F43" s="604"/>
    </row>
    <row r="44" spans="1:6" ht="17.100000000000001" customHeight="1">
      <c r="A44" s="403"/>
      <c r="B44" s="601"/>
      <c r="C44" s="361"/>
      <c r="D44" s="656"/>
      <c r="E44" s="673"/>
      <c r="F44" s="401" t="s">
        <v>
1095</v>
      </c>
    </row>
  </sheetData>
  <mergeCells count="2">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4"/>
  <sheetViews>
    <sheetView view="pageBreakPreview" zoomScaleNormal="75" zoomScaleSheetLayoutView="100" workbookViewId="0">
      <selection activeCell="B6" sqref="B6"/>
    </sheetView>
  </sheetViews>
  <sheetFormatPr defaultRowHeight="21" customHeight="1"/>
  <cols>
    <col min="1" max="1" width="2.75" style="221" customWidth="1"/>
    <col min="2" max="2" width="25.625" style="221" customWidth="1"/>
    <col min="3" max="3" width="14.625" style="221" customWidth="1"/>
    <col min="4" max="4" width="6.625" style="679" customWidth="1"/>
    <col min="5" max="5" width="8.625" style="420" customWidth="1"/>
    <col min="6" max="6" width="33.625" style="221" customWidth="1"/>
    <col min="7"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7.100000000000001" customHeight="1">
      <c r="A3" s="653" t="s">
        <v>
1445</v>
      </c>
      <c r="C3" s="400"/>
      <c r="F3" s="399" t="s">
        <v>
1121</v>
      </c>
    </row>
    <row r="4" spans="1:26" ht="21.95" customHeight="1">
      <c r="A4" s="439"/>
      <c r="B4" s="439" t="s">
        <v>
1120</v>
      </c>
      <c r="C4" s="439" t="s">
        <v>
767</v>
      </c>
      <c r="D4" s="652" t="s">
        <v>
1245</v>
      </c>
      <c r="E4" s="608" t="s">
        <v>
1117</v>
      </c>
      <c r="F4" s="439" t="s">
        <v>
1244</v>
      </c>
    </row>
    <row r="5" spans="1:26" s="480" customFormat="1" ht="15" customHeight="1">
      <c r="A5" s="606">
        <v>
1</v>
      </c>
      <c r="B5" s="650" t="s">
        <v>
1444</v>
      </c>
      <c r="C5" s="604" t="s">
        <v>
1360</v>
      </c>
      <c r="D5" s="606" t="s">
        <v>
1359</v>
      </c>
      <c r="E5" s="605">
        <v>
202.39</v>
      </c>
      <c r="F5" s="604" t="s">
        <v>
1436</v>
      </c>
    </row>
    <row r="6" spans="1:26" s="480" customFormat="1" ht="15" customHeight="1">
      <c r="A6" s="606">
        <v>
2</v>
      </c>
      <c r="B6" s="650" t="s">
        <v>
1443</v>
      </c>
      <c r="C6" s="604" t="s">
        <v>
1349</v>
      </c>
      <c r="D6" s="606" t="s">
        <v>
1348</v>
      </c>
      <c r="E6" s="605">
        <v>
232.17</v>
      </c>
      <c r="F6" s="604" t="s">
        <v>
1436</v>
      </c>
    </row>
    <row r="7" spans="1:26" s="480" customFormat="1" ht="15" customHeight="1">
      <c r="A7" s="606">
        <v>
3</v>
      </c>
      <c r="B7" s="650" t="s">
        <v>
1442</v>
      </c>
      <c r="C7" s="604" t="s">
        <v>
1343</v>
      </c>
      <c r="D7" s="606" t="s">
        <v>
1335</v>
      </c>
      <c r="E7" s="605">
        <v>
208.05</v>
      </c>
      <c r="F7" s="604" t="s">
        <v>
1436</v>
      </c>
    </row>
    <row r="8" spans="1:26" s="480" customFormat="1" ht="15" customHeight="1">
      <c r="A8" s="606">
        <v>
4</v>
      </c>
      <c r="B8" s="650" t="s">
        <v>
1441</v>
      </c>
      <c r="C8" s="604" t="s">
        <v>
1440</v>
      </c>
      <c r="D8" s="606" t="s">
        <v>
1439</v>
      </c>
      <c r="E8" s="605">
        <v>
236.13</v>
      </c>
      <c r="F8" s="604" t="s">
        <v>
1436</v>
      </c>
    </row>
    <row r="9" spans="1:26" s="480" customFormat="1" ht="15" customHeight="1">
      <c r="A9" s="606">
        <v>
5</v>
      </c>
      <c r="B9" s="650" t="s">
        <v>
1438</v>
      </c>
      <c r="C9" s="604" t="s">
        <v>
1437</v>
      </c>
      <c r="D9" s="606" t="s">
        <v>
1308</v>
      </c>
      <c r="E9" s="605">
        <v>
208.12</v>
      </c>
      <c r="F9" s="604" t="s">
        <v>
1436</v>
      </c>
    </row>
    <row r="10" spans="1:26" s="480" customFormat="1" ht="15" customHeight="1">
      <c r="A10" s="648"/>
      <c r="B10" s="685"/>
      <c r="C10" s="684"/>
      <c r="D10" s="683"/>
      <c r="E10" s="682"/>
      <c r="F10" s="654" t="s">
        <v>
1095</v>
      </c>
    </row>
    <row r="11" spans="1:26" s="480" customFormat="1" ht="15" customHeight="1">
      <c r="A11" s="648"/>
      <c r="B11" s="685"/>
      <c r="C11" s="684"/>
      <c r="D11" s="683"/>
      <c r="E11" s="682"/>
      <c r="F11" s="690"/>
    </row>
    <row r="12" spans="1:26" ht="17.100000000000001" customHeight="1">
      <c r="A12" s="653" t="s">
        <v>
1435</v>
      </c>
      <c r="C12" s="400"/>
      <c r="F12" s="399" t="s">
        <v>
1121</v>
      </c>
    </row>
    <row r="13" spans="1:26" ht="21.95" customHeight="1">
      <c r="A13" s="439"/>
      <c r="B13" s="439" t="s">
        <v>
1120</v>
      </c>
      <c r="C13" s="439" t="s">
        <v>
767</v>
      </c>
      <c r="D13" s="652" t="s">
        <v>
1245</v>
      </c>
      <c r="E13" s="608" t="s">
        <v>
1117</v>
      </c>
      <c r="F13" s="439" t="s">
        <v>
1244</v>
      </c>
    </row>
    <row r="14" spans="1:26" s="480" customFormat="1" ht="15" customHeight="1">
      <c r="A14" s="606">
        <v>
1</v>
      </c>
      <c r="B14" s="650" t="s">
        <v>
1130</v>
      </c>
      <c r="C14" s="604" t="s">
        <v>
1426</v>
      </c>
      <c r="D14" s="606" t="s">
        <v>
1425</v>
      </c>
      <c r="E14" s="605">
        <v>
2348.38</v>
      </c>
      <c r="F14" s="604" t="s">
        <v>
1250</v>
      </c>
    </row>
    <row r="15" spans="1:26" s="480" customFormat="1" ht="15" customHeight="1">
      <c r="A15" s="606">
        <v>
2</v>
      </c>
      <c r="B15" s="650" t="s">
        <v>
1127</v>
      </c>
      <c r="C15" s="604" t="s">
        <v>
1126</v>
      </c>
      <c r="D15" s="606" t="s">
        <v>
1266</v>
      </c>
      <c r="E15" s="605">
        <v>
1057.3</v>
      </c>
      <c r="F15" s="604" t="s">
        <v>
1434</v>
      </c>
    </row>
    <row r="16" spans="1:26" s="480" customFormat="1" ht="15" customHeight="1">
      <c r="A16" s="648"/>
      <c r="B16" s="685"/>
      <c r="C16" s="684"/>
      <c r="D16" s="683"/>
      <c r="E16" s="682"/>
      <c r="F16" s="654" t="s">
        <v>
1095</v>
      </c>
    </row>
    <row r="17" spans="1:6" s="480" customFormat="1" ht="15" customHeight="1">
      <c r="A17" s="648"/>
      <c r="B17" s="685"/>
      <c r="C17" s="684"/>
      <c r="D17" s="683"/>
      <c r="E17" s="682"/>
      <c r="F17" s="690"/>
    </row>
    <row r="18" spans="1:6" ht="17.100000000000001" customHeight="1">
      <c r="A18" s="653" t="s">
        <v>
1433</v>
      </c>
      <c r="B18" s="601"/>
      <c r="C18" s="402"/>
      <c r="D18" s="656"/>
      <c r="E18" s="673"/>
      <c r="F18" s="399" t="s">
        <v>
1121</v>
      </c>
    </row>
    <row r="19" spans="1:6" ht="21.95" customHeight="1">
      <c r="A19" s="439"/>
      <c r="B19" s="439" t="s">
        <v>
1120</v>
      </c>
      <c r="C19" s="439" t="s">
        <v>
767</v>
      </c>
      <c r="D19" s="652" t="s">
        <v>
1245</v>
      </c>
      <c r="E19" s="608" t="s">
        <v>
1117</v>
      </c>
      <c r="F19" s="439" t="s">
        <v>
1244</v>
      </c>
    </row>
    <row r="20" spans="1:6" s="480" customFormat="1" ht="15" customHeight="1">
      <c r="A20" s="606">
        <v>
1</v>
      </c>
      <c r="B20" s="650" t="s">
        <v>
1281</v>
      </c>
      <c r="C20" s="604" t="s">
        <v>
1222</v>
      </c>
      <c r="D20" s="606" t="s">
        <v>
1280</v>
      </c>
      <c r="E20" s="605">
        <v>
3743.66</v>
      </c>
      <c r="F20" s="604" t="s">
        <v>
1380</v>
      </c>
    </row>
    <row r="21" spans="1:6" s="480" customFormat="1" ht="15" customHeight="1">
      <c r="A21" s="606">
        <v>
2</v>
      </c>
      <c r="B21" s="650" t="s">
        <v>
1111</v>
      </c>
      <c r="C21" s="604" t="s">
        <v>
1110</v>
      </c>
      <c r="D21" s="606" t="s">
        <v>
1109</v>
      </c>
      <c r="E21" s="605">
        <v>
4948.55</v>
      </c>
      <c r="F21" s="604" t="s">
        <v>
1432</v>
      </c>
    </row>
    <row r="22" spans="1:6" s="480" customFormat="1" ht="15" customHeight="1">
      <c r="A22" s="606">
        <v>
3</v>
      </c>
      <c r="B22" s="650" t="s">
        <v>
1211</v>
      </c>
      <c r="C22" s="604" t="s">
        <v>
1277</v>
      </c>
      <c r="D22" s="606" t="s">
        <v>
1238</v>
      </c>
      <c r="E22" s="605">
        <v>
3995.45</v>
      </c>
      <c r="F22" s="604" t="s">
        <v>
1380</v>
      </c>
    </row>
    <row r="23" spans="1:6" s="480" customFormat="1" ht="15" customHeight="1">
      <c r="A23" s="606">
        <v>
4</v>
      </c>
      <c r="B23" s="650" t="s">
        <v>
1107</v>
      </c>
      <c r="C23" s="604" t="s">
        <v>
1106</v>
      </c>
      <c r="D23" s="606" t="s">
        <v>
1105</v>
      </c>
      <c r="E23" s="605">
        <v>
6336.49</v>
      </c>
      <c r="F23" s="604" t="s">
        <v>
1297</v>
      </c>
    </row>
    <row r="24" spans="1:6" s="480" customFormat="1" ht="15" customHeight="1">
      <c r="A24" s="606">
        <v>
5</v>
      </c>
      <c r="B24" s="650" t="s">
        <v>
1103</v>
      </c>
      <c r="C24" s="604" t="s">
        <v>
1102</v>
      </c>
      <c r="D24" s="606" t="s">
        <v>
1101</v>
      </c>
      <c r="E24" s="605">
        <v>
4771.46</v>
      </c>
      <c r="F24" s="604" t="s">
        <v>
1380</v>
      </c>
    </row>
    <row r="25" spans="1:6" s="480" customFormat="1" ht="15" customHeight="1">
      <c r="A25" s="606">
        <v>
6</v>
      </c>
      <c r="B25" s="650" t="s">
        <v>
1276</v>
      </c>
      <c r="C25" s="604" t="s">
        <v>
1275</v>
      </c>
      <c r="D25" s="606" t="s">
        <v>
1274</v>
      </c>
      <c r="E25" s="605">
        <v>
2225.89</v>
      </c>
      <c r="F25" s="604" t="s">
        <v>
1430</v>
      </c>
    </row>
    <row r="26" spans="1:6" s="480" customFormat="1" ht="15" customHeight="1">
      <c r="A26" s="606">
        <v>
7</v>
      </c>
      <c r="B26" s="650" t="s">
        <v>
1273</v>
      </c>
      <c r="C26" s="604" t="s">
        <v>
1272</v>
      </c>
      <c r="D26" s="606" t="s">
        <v>
1271</v>
      </c>
      <c r="E26" s="605">
        <v>
3627.36</v>
      </c>
      <c r="F26" s="604" t="s">
        <v>
1431</v>
      </c>
    </row>
    <row r="27" spans="1:6" s="480" customFormat="1" ht="15" customHeight="1">
      <c r="A27" s="606">
        <v>
8</v>
      </c>
      <c r="B27" s="650" t="s">
        <v>
1196</v>
      </c>
      <c r="C27" s="604" t="s">
        <v>
1195</v>
      </c>
      <c r="D27" s="606" t="s">
        <v>
1270</v>
      </c>
      <c r="E27" s="605">
        <v>
2811.39</v>
      </c>
      <c r="F27" s="604" t="s">
        <v>
1431</v>
      </c>
    </row>
    <row r="28" spans="1:6" s="480" customFormat="1" ht="15" customHeight="1">
      <c r="A28" s="606">
        <v>
9</v>
      </c>
      <c r="B28" s="650" t="s">
        <v>
1190</v>
      </c>
      <c r="C28" s="604" t="s">
        <v>
1189</v>
      </c>
      <c r="D28" s="606" t="s">
        <v>
1267</v>
      </c>
      <c r="E28" s="605">
        <v>
3986.77</v>
      </c>
      <c r="F28" s="604" t="s">
        <v>
1430</v>
      </c>
    </row>
    <row r="29" spans="1:6" s="480" customFormat="1" ht="15" customHeight="1">
      <c r="A29" s="606">
        <v>
10</v>
      </c>
      <c r="B29" s="650" t="s">
        <v>
1429</v>
      </c>
      <c r="C29" s="604" t="s">
        <v>
1139</v>
      </c>
      <c r="D29" s="606" t="s">
        <v>
1230</v>
      </c>
      <c r="E29" s="605">
        <v>
8161.41</v>
      </c>
      <c r="F29" s="604" t="s">
        <v>
1428</v>
      </c>
    </row>
    <row r="30" spans="1:6" s="480" customFormat="1" ht="15" customHeight="1">
      <c r="A30" s="606">
        <v>
11</v>
      </c>
      <c r="B30" s="650" t="s">
        <v>
1427</v>
      </c>
      <c r="C30" s="604" t="s">
        <v>
1426</v>
      </c>
      <c r="D30" s="606" t="s">
        <v>
1425</v>
      </c>
      <c r="E30" s="605">
        <v>
2348.38</v>
      </c>
      <c r="F30" s="604" t="s">
        <v>
1424</v>
      </c>
    </row>
    <row r="31" spans="1:6" s="480" customFormat="1" ht="15" customHeight="1">
      <c r="A31" s="606">
        <v>
12</v>
      </c>
      <c r="B31" s="650" t="s">
        <v>
1127</v>
      </c>
      <c r="C31" s="604" t="s">
        <v>
1126</v>
      </c>
      <c r="D31" s="606" t="s">
        <v>
1266</v>
      </c>
      <c r="E31" s="605">
        <v>
8021.78</v>
      </c>
      <c r="F31" s="604" t="s">
        <v>
1423</v>
      </c>
    </row>
    <row r="32" spans="1:6" s="480" customFormat="1" ht="15" customHeight="1">
      <c r="A32" s="606">
        <v>
13</v>
      </c>
      <c r="B32" s="650" t="s">
        <v>
1187</v>
      </c>
      <c r="C32" s="604" t="s">
        <v>
1264</v>
      </c>
      <c r="D32" s="606" t="s">
        <v>
1263</v>
      </c>
      <c r="E32" s="605">
        <v>
8730.06</v>
      </c>
      <c r="F32" s="604" t="s">
        <v>
1380</v>
      </c>
    </row>
    <row r="33" spans="1:7" s="480" customFormat="1" ht="15" customHeight="1">
      <c r="A33" s="606">
        <v>
14</v>
      </c>
      <c r="B33" s="650" t="s">
        <v>
1184</v>
      </c>
      <c r="C33" s="604" t="s">
        <v>
1183</v>
      </c>
      <c r="D33" s="606" t="s">
        <v>
1261</v>
      </c>
      <c r="E33" s="605">
        <v>
7694.71</v>
      </c>
      <c r="F33" s="604" t="s">
        <v>
1422</v>
      </c>
    </row>
    <row r="34" spans="1:7" s="480" customFormat="1" ht="15" customHeight="1">
      <c r="A34" s="606">
        <v>
15</v>
      </c>
      <c r="B34" s="650" t="s">
        <v>
1181</v>
      </c>
      <c r="C34" s="604" t="s">
        <v>
1180</v>
      </c>
      <c r="D34" s="606" t="s">
        <v>
1261</v>
      </c>
      <c r="E34" s="605">
        <v>
3761.27</v>
      </c>
      <c r="F34" s="604" t="s">
        <v>
1287</v>
      </c>
    </row>
    <row r="35" spans="1:7" s="480" customFormat="1" ht="15" customHeight="1">
      <c r="A35" s="606">
        <v>
16</v>
      </c>
      <c r="B35" s="650" t="s">
        <v>
1178</v>
      </c>
      <c r="C35" s="604" t="s">
        <v>
1421</v>
      </c>
      <c r="D35" s="606" t="s">
        <v>
1259</v>
      </c>
      <c r="E35" s="605">
        <v>
3860.24</v>
      </c>
      <c r="F35" s="604" t="s">
        <v>
1287</v>
      </c>
    </row>
    <row r="36" spans="1:7" s="480" customFormat="1" ht="15" customHeight="1">
      <c r="A36" s="606">
        <v>
17</v>
      </c>
      <c r="B36" s="650" t="s">
        <v>
1175</v>
      </c>
      <c r="C36" s="604" t="s">
        <v>
1174</v>
      </c>
      <c r="D36" s="606" t="s">
        <v>
1258</v>
      </c>
      <c r="E36" s="605">
        <v>
5470.39</v>
      </c>
      <c r="F36" s="604" t="s">
        <v>
1380</v>
      </c>
    </row>
    <row r="37" spans="1:7" s="480" customFormat="1" ht="15" customHeight="1">
      <c r="A37" s="606">
        <v>
18</v>
      </c>
      <c r="B37" s="650" t="s">
        <v>
1254</v>
      </c>
      <c r="C37" s="604" t="s">
        <v>
1253</v>
      </c>
      <c r="D37" s="606" t="s">
        <v>
1252</v>
      </c>
      <c r="E37" s="605">
        <v>
6908.68</v>
      </c>
      <c r="F37" s="604" t="s">
        <v>
1419</v>
      </c>
    </row>
    <row r="38" spans="1:7" s="480" customFormat="1" ht="15" customHeight="1">
      <c r="A38" s="606">
        <v>
19</v>
      </c>
      <c r="B38" s="650" t="s">
        <v>
1166</v>
      </c>
      <c r="C38" s="604" t="s">
        <v>
1165</v>
      </c>
      <c r="D38" s="657" t="s">
        <v>
1251</v>
      </c>
      <c r="E38" s="605">
        <v>
6440.26</v>
      </c>
      <c r="F38" s="604" t="s">
        <v>
1419</v>
      </c>
      <c r="G38" s="691"/>
    </row>
    <row r="39" spans="1:7" s="480" customFormat="1" ht="15" customHeight="1">
      <c r="A39" s="606">
        <v>
20</v>
      </c>
      <c r="B39" s="650" t="s">
        <v>
1420</v>
      </c>
      <c r="C39" s="604" t="s">
        <v>
1162</v>
      </c>
      <c r="D39" s="657" t="s">
        <v>
1249</v>
      </c>
      <c r="E39" s="605">
        <v>
6012.72</v>
      </c>
      <c r="F39" s="604" t="s">
        <v>
1419</v>
      </c>
      <c r="G39" s="691"/>
    </row>
    <row r="40" spans="1:7" s="480" customFormat="1" ht="15" customHeight="1">
      <c r="A40" s="648"/>
      <c r="B40" s="685"/>
      <c r="C40" s="684"/>
      <c r="D40" s="683"/>
      <c r="E40" s="682"/>
      <c r="F40" s="654" t="s">
        <v>
1095</v>
      </c>
    </row>
    <row r="41" spans="1:7" s="480" customFormat="1" ht="15" customHeight="1">
      <c r="A41" s="648"/>
      <c r="B41" s="685"/>
      <c r="C41" s="684"/>
      <c r="D41" s="683"/>
      <c r="E41" s="682"/>
      <c r="F41" s="690"/>
    </row>
    <row r="42" spans="1:7" ht="17.100000000000001" customHeight="1">
      <c r="A42" s="653" t="s">
        <v>
1418</v>
      </c>
      <c r="B42" s="601"/>
      <c r="C42" s="400"/>
      <c r="D42" s="656"/>
      <c r="E42" s="673"/>
      <c r="F42" s="399" t="s">
        <v>
1121</v>
      </c>
    </row>
    <row r="43" spans="1:7" ht="17.100000000000001" customHeight="1">
      <c r="A43" s="439"/>
      <c r="B43" s="439" t="s">
        <v>
1414</v>
      </c>
      <c r="C43" s="439" t="s">
        <v>
767</v>
      </c>
      <c r="D43" s="2366" t="s">
        <v>
1413</v>
      </c>
      <c r="E43" s="2366"/>
      <c r="F43" s="349" t="s">
        <v>
1116</v>
      </c>
    </row>
    <row r="44" spans="1:7" ht="24.95" customHeight="1">
      <c r="A44" s="312">
        <v>
1</v>
      </c>
      <c r="B44" s="689" t="s">
        <v>
1412</v>
      </c>
      <c r="C44" s="688" t="s">
        <v>
1411</v>
      </c>
      <c r="D44" s="2365" t="s">
        <v>
1417</v>
      </c>
      <c r="E44" s="2365"/>
      <c r="F44" s="686" t="s">
        <v>
1416</v>
      </c>
    </row>
    <row r="45" spans="1:7" s="480" customFormat="1" ht="15" customHeight="1">
      <c r="A45" s="648"/>
      <c r="B45" s="685"/>
      <c r="C45" s="684"/>
      <c r="D45" s="683"/>
      <c r="E45" s="682"/>
      <c r="F45" s="654" t="s">
        <v>
1095</v>
      </c>
    </row>
    <row r="46" spans="1:7" s="480" customFormat="1" ht="15" customHeight="1">
      <c r="A46" s="648"/>
      <c r="B46" s="685"/>
      <c r="C46" s="684"/>
      <c r="D46" s="683"/>
      <c r="E46" s="682"/>
      <c r="F46" s="690"/>
    </row>
    <row r="47" spans="1:7" ht="17.100000000000001" customHeight="1">
      <c r="A47" s="653" t="s">
        <v>
1415</v>
      </c>
      <c r="B47" s="601"/>
      <c r="C47" s="400"/>
      <c r="D47" s="656"/>
      <c r="E47" s="673"/>
      <c r="F47" s="399" t="s">
        <v>
1121</v>
      </c>
    </row>
    <row r="48" spans="1:7" ht="17.100000000000001" customHeight="1">
      <c r="A48" s="439"/>
      <c r="B48" s="439" t="s">
        <v>
1414</v>
      </c>
      <c r="C48" s="439" t="s">
        <v>
767</v>
      </c>
      <c r="D48" s="2366" t="s">
        <v>
1413</v>
      </c>
      <c r="E48" s="2366"/>
      <c r="F48" s="349" t="s">
        <v>
1116</v>
      </c>
    </row>
    <row r="49" spans="1:6" ht="24.95" customHeight="1">
      <c r="A49" s="312">
        <v>
1</v>
      </c>
      <c r="B49" s="689" t="s">
        <v>
1412</v>
      </c>
      <c r="C49" s="688" t="s">
        <v>
1411</v>
      </c>
      <c r="D49" s="2365" t="s">
        <v>
1410</v>
      </c>
      <c r="E49" s="2365"/>
      <c r="F49" s="686" t="s">
        <v>
1409</v>
      </c>
    </row>
    <row r="50" spans="1:6" s="480" customFormat="1" ht="24" customHeight="1">
      <c r="A50" s="606">
        <v>
2</v>
      </c>
      <c r="B50" s="687" t="s">
        <v>
1408</v>
      </c>
      <c r="C50" s="604" t="s">
        <v>
1407</v>
      </c>
      <c r="D50" s="2365" t="s">
        <v>
1406</v>
      </c>
      <c r="E50" s="2365"/>
      <c r="F50" s="686" t="s">
        <v>
1402</v>
      </c>
    </row>
    <row r="51" spans="1:6" s="480" customFormat="1" ht="24.95" customHeight="1">
      <c r="A51" s="606">
        <v>
3</v>
      </c>
      <c r="B51" s="687" t="s">
        <v>
1405</v>
      </c>
      <c r="C51" s="604" t="s">
        <v>
1404</v>
      </c>
      <c r="D51" s="2365" t="s">
        <v>
1403</v>
      </c>
      <c r="E51" s="2365"/>
      <c r="F51" s="686" t="s">
        <v>
1402</v>
      </c>
    </row>
    <row r="52" spans="1:6" s="480" customFormat="1" ht="15" customHeight="1">
      <c r="A52" s="648"/>
      <c r="B52" s="685"/>
      <c r="C52" s="684"/>
      <c r="D52" s="683"/>
      <c r="E52" s="682"/>
      <c r="F52" s="654" t="s">
        <v>
1095</v>
      </c>
    </row>
    <row r="53" spans="1:6" ht="17.100000000000001" customHeight="1"/>
    <row r="54" spans="1:6" ht="17.100000000000001" customHeight="1"/>
    <row r="55" spans="1:6" ht="17.100000000000001" customHeight="1"/>
    <row r="56" spans="1:6" ht="17.100000000000001" customHeight="1"/>
    <row r="57" spans="1:6" ht="17.100000000000001" customHeight="1"/>
    <row r="58" spans="1:6" ht="17.100000000000001" customHeight="1"/>
    <row r="59" spans="1:6" ht="17.100000000000001" customHeight="1"/>
    <row r="60" spans="1:6" ht="17.100000000000001" customHeight="1"/>
    <row r="61" spans="1:6" ht="17.100000000000001" customHeight="1"/>
    <row r="62" spans="1:6" ht="17.100000000000001" customHeight="1"/>
    <row r="63" spans="1:6" ht="17.100000000000001" customHeight="1"/>
    <row r="64" spans="1:6" ht="18" customHeight="1"/>
  </sheetData>
  <mergeCells count="8">
    <mergeCell ref="A1:Z1"/>
    <mergeCell ref="A2:Z2"/>
    <mergeCell ref="D51:E51"/>
    <mergeCell ref="D48:E48"/>
    <mergeCell ref="D49:E49"/>
    <mergeCell ref="D50:E50"/>
    <mergeCell ref="D43:E43"/>
    <mergeCell ref="D44:E44"/>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zoomScaleNormal="100" zoomScaleSheetLayoutView="100" workbookViewId="0">
      <selection activeCell="B6" sqref="B6"/>
    </sheetView>
  </sheetViews>
  <sheetFormatPr defaultRowHeight="18" customHeight="1"/>
  <cols>
    <col min="1" max="1" width="2.75" style="692" customWidth="1"/>
    <col min="2" max="2" width="21.625" style="692" customWidth="1"/>
    <col min="3" max="3" width="18.625" style="692" customWidth="1"/>
    <col min="4" max="4" width="10.625" style="692" customWidth="1"/>
    <col min="5" max="5" width="6.625" style="692" customWidth="1"/>
    <col min="6" max="7" width="9.625" style="692" customWidth="1"/>
    <col min="8" max="8" width="11.625" style="692" customWidth="1"/>
    <col min="9" max="9" width="3.125" style="410" customWidth="1"/>
    <col min="10" max="10" width="23.25" style="410" customWidth="1"/>
    <col min="11" max="11" width="12.25" style="410" customWidth="1"/>
    <col min="12" max="16384" width="9" style="410"/>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ht="17.100000000000001" customHeight="1">
      <c r="A3" s="326" t="s">
        <v>
1523</v>
      </c>
      <c r="B3" s="712"/>
      <c r="C3" s="712"/>
      <c r="D3" s="712"/>
      <c r="E3" s="712"/>
      <c r="F3" s="410"/>
      <c r="G3" s="744" t="s">
        <v>
972</v>
      </c>
      <c r="H3" s="744"/>
    </row>
    <row r="4" spans="1:26" s="2" customFormat="1" ht="15" customHeight="1">
      <c r="A4" s="2372"/>
      <c r="B4" s="2373" t="s">
        <v>
768</v>
      </c>
      <c r="C4" s="2373" t="s">
        <v>
767</v>
      </c>
      <c r="D4" s="2217" t="s">
        <v>
1522</v>
      </c>
      <c r="E4" s="2217" t="s">
        <v>
1521</v>
      </c>
      <c r="F4" s="2063" t="s">
        <v>
996</v>
      </c>
      <c r="G4" s="2063"/>
      <c r="H4" s="401"/>
    </row>
    <row r="5" spans="1:26" ht="24.95" customHeight="1">
      <c r="A5" s="2372"/>
      <c r="B5" s="2373"/>
      <c r="C5" s="2373"/>
      <c r="D5" s="2217"/>
      <c r="E5" s="2217"/>
      <c r="F5" s="718" t="s">
        <v>
1520</v>
      </c>
      <c r="G5" s="718" t="s">
        <v>
1519</v>
      </c>
      <c r="H5" s="648"/>
    </row>
    <row r="6" spans="1:26" ht="35.1" customHeight="1">
      <c r="A6" s="743">
        <v>
1</v>
      </c>
      <c r="B6" s="742" t="s">
        <v>
1518</v>
      </c>
      <c r="C6" s="741" t="s">
        <v>
1517</v>
      </c>
      <c r="D6" s="740" t="s">
        <v>
1516</v>
      </c>
      <c r="E6" s="2378">
        <v>
9</v>
      </c>
      <c r="F6" s="739">
        <v>
5754</v>
      </c>
      <c r="G6" s="738">
        <v>
1709</v>
      </c>
      <c r="H6" s="401"/>
    </row>
    <row r="7" spans="1:26" ht="30" customHeight="1">
      <c r="A7" s="629">
        <v>
2</v>
      </c>
      <c r="B7" s="732" t="s">
        <v>
1515</v>
      </c>
      <c r="C7" s="731" t="s">
        <v>
1514</v>
      </c>
      <c r="D7" s="730" t="s">
        <v>
1513</v>
      </c>
      <c r="E7" s="2379"/>
      <c r="F7" s="716">
        <v>
3549</v>
      </c>
      <c r="G7" s="729">
        <v>
1393</v>
      </c>
      <c r="H7" s="401"/>
    </row>
    <row r="8" spans="1:26" ht="30" customHeight="1">
      <c r="A8" s="629">
        <v>
3</v>
      </c>
      <c r="B8" s="732" t="s">
        <v>
1512</v>
      </c>
      <c r="C8" s="731" t="s">
        <v>
1511</v>
      </c>
      <c r="D8" s="730" t="s">
        <v>
1510</v>
      </c>
      <c r="E8" s="2382">
        <v>
12</v>
      </c>
      <c r="F8" s="716">
        <v>
6617</v>
      </c>
      <c r="G8" s="729">
        <v>
1951</v>
      </c>
      <c r="H8" s="401"/>
    </row>
    <row r="9" spans="1:26" ht="35.1" customHeight="1">
      <c r="A9" s="629">
        <v>
4</v>
      </c>
      <c r="B9" s="732" t="s">
        <v>
1509</v>
      </c>
      <c r="C9" s="731" t="s">
        <v>
1508</v>
      </c>
      <c r="D9" s="730" t="s">
        <v>
1507</v>
      </c>
      <c r="E9" s="2383"/>
      <c r="F9" s="716">
        <v>
8226</v>
      </c>
      <c r="G9" s="729">
        <v>
2024</v>
      </c>
      <c r="H9" s="401"/>
    </row>
    <row r="10" spans="1:26" ht="30" customHeight="1">
      <c r="A10" s="629">
        <v>
5</v>
      </c>
      <c r="B10" s="732" t="s">
        <v>
1506</v>
      </c>
      <c r="C10" s="737" t="s">
        <v>
1505</v>
      </c>
      <c r="D10" s="730" t="s">
        <v>
1499</v>
      </c>
      <c r="E10" s="2380">
        <v>
12</v>
      </c>
      <c r="F10" s="734">
        <v>
5076</v>
      </c>
      <c r="G10" s="729">
        <v>
1654</v>
      </c>
      <c r="H10" s="401"/>
    </row>
    <row r="11" spans="1:26" ht="30" customHeight="1">
      <c r="A11" s="629">
        <v>
6</v>
      </c>
      <c r="B11" s="732" t="s">
        <v>
1504</v>
      </c>
      <c r="C11" s="737" t="s">
        <v>
1503</v>
      </c>
      <c r="D11" s="730" t="s">
        <v>
1502</v>
      </c>
      <c r="E11" s="2381"/>
      <c r="F11" s="734">
        <v>
3792</v>
      </c>
      <c r="G11" s="729">
        <v>
970</v>
      </c>
      <c r="H11" s="401"/>
    </row>
    <row r="12" spans="1:26" ht="30" customHeight="1">
      <c r="A12" s="629">
        <v>
7</v>
      </c>
      <c r="B12" s="732" t="s">
        <v>
1501</v>
      </c>
      <c r="C12" s="731" t="s">
        <v>
1500</v>
      </c>
      <c r="D12" s="730" t="s">
        <v>
1499</v>
      </c>
      <c r="E12" s="2375">
        <v>
11</v>
      </c>
      <c r="F12" s="734">
        <v>
6733</v>
      </c>
      <c r="G12" s="716">
        <v>
1437</v>
      </c>
      <c r="H12" s="401"/>
    </row>
    <row r="13" spans="1:26" ht="30" customHeight="1">
      <c r="A13" s="629">
        <v>
8</v>
      </c>
      <c r="B13" s="732" t="s">
        <v>
1498</v>
      </c>
      <c r="C13" s="731" t="s">
        <v>
1497</v>
      </c>
      <c r="D13" s="730" t="s">
        <v>
1496</v>
      </c>
      <c r="E13" s="2376"/>
      <c r="F13" s="734">
        <v>
6573</v>
      </c>
      <c r="G13" s="729">
        <v>
1494</v>
      </c>
      <c r="H13" s="735"/>
      <c r="I13" s="736"/>
    </row>
    <row r="14" spans="1:26" ht="35.1" customHeight="1">
      <c r="A14" s="629">
        <v>
9</v>
      </c>
      <c r="B14" s="732" t="s">
        <v>
1495</v>
      </c>
      <c r="C14" s="731" t="s">
        <v>
1494</v>
      </c>
      <c r="D14" s="730" t="s">
        <v>
1493</v>
      </c>
      <c r="E14" s="2375">
        <v>
12</v>
      </c>
      <c r="F14" s="734">
        <v>
8232</v>
      </c>
      <c r="G14" s="733">
        <v>
2167</v>
      </c>
      <c r="H14" s="735"/>
    </row>
    <row r="15" spans="1:26" ht="30" customHeight="1">
      <c r="A15" s="629">
        <v>
10</v>
      </c>
      <c r="B15" s="732" t="s">
        <v>
1492</v>
      </c>
      <c r="C15" s="731" t="s">
        <v>
1491</v>
      </c>
      <c r="D15" s="730" t="s">
        <v>
1490</v>
      </c>
      <c r="E15" s="2376"/>
      <c r="F15" s="734">
        <v>
8092</v>
      </c>
      <c r="G15" s="716">
        <v>
2002</v>
      </c>
      <c r="H15" s="735"/>
    </row>
    <row r="16" spans="1:26" ht="35.1" customHeight="1">
      <c r="A16" s="629">
        <v>
11</v>
      </c>
      <c r="B16" s="732" t="s">
        <v>
1489</v>
      </c>
      <c r="C16" s="731" t="s">
        <v>
1488</v>
      </c>
      <c r="D16" s="730" t="s">
        <v>
1206</v>
      </c>
      <c r="E16" s="2370">
        <v>
12</v>
      </c>
      <c r="F16" s="734">
        <v>
5996</v>
      </c>
      <c r="G16" s="733">
        <v>
1717</v>
      </c>
      <c r="H16" s="735"/>
    </row>
    <row r="17" spans="1:11" ht="30" customHeight="1">
      <c r="A17" s="629">
        <v>
12</v>
      </c>
      <c r="B17" s="732" t="s">
        <v>
1487</v>
      </c>
      <c r="C17" s="731" t="s">
        <v>
1486</v>
      </c>
      <c r="D17" s="730" t="s">
        <v>
1485</v>
      </c>
      <c r="E17" s="2371"/>
      <c r="F17" s="734">
        <v>
5768</v>
      </c>
      <c r="G17" s="716">
        <v>
1562</v>
      </c>
      <c r="H17" s="410"/>
    </row>
    <row r="18" spans="1:11" ht="35.1" customHeight="1">
      <c r="A18" s="629">
        <v>
13</v>
      </c>
      <c r="B18" s="732" t="s">
        <v>
1484</v>
      </c>
      <c r="C18" s="731" t="s">
        <v>
1483</v>
      </c>
      <c r="D18" s="730" t="s">
        <v>
1482</v>
      </c>
      <c r="E18" s="2368">
        <v>
13</v>
      </c>
      <c r="F18" s="734">
        <v>
6980</v>
      </c>
      <c r="G18" s="733">
        <v>
2179</v>
      </c>
      <c r="H18" s="410"/>
    </row>
    <row r="19" spans="1:11" ht="30" customHeight="1">
      <c r="A19" s="629">
        <v>
14</v>
      </c>
      <c r="B19" s="732" t="s">
        <v>
1481</v>
      </c>
      <c r="C19" s="731" t="s">
        <v>
1480</v>
      </c>
      <c r="D19" s="730" t="s">
        <v>
1479</v>
      </c>
      <c r="E19" s="2369"/>
      <c r="F19" s="716">
        <v>
4332</v>
      </c>
      <c r="G19" s="729">
        <v>
1578</v>
      </c>
      <c r="H19" s="410"/>
    </row>
    <row r="20" spans="1:11" ht="17.100000000000001" customHeight="1">
      <c r="A20" s="728" t="s">
        <v>
1478</v>
      </c>
      <c r="B20" s="727"/>
      <c r="C20" s="727"/>
      <c r="D20" s="727"/>
      <c r="E20" s="727"/>
      <c r="F20" s="410"/>
      <c r="G20" s="410"/>
      <c r="H20" s="410"/>
    </row>
    <row r="21" spans="1:11" ht="17.100000000000001" customHeight="1">
      <c r="A21" s="1" t="s">
        <v>
1477</v>
      </c>
      <c r="B21" s="727"/>
      <c r="C21" s="727"/>
      <c r="D21" s="727"/>
      <c r="E21" s="727"/>
      <c r="F21" s="726"/>
      <c r="G21" s="410"/>
      <c r="H21" s="410"/>
    </row>
    <row r="22" spans="1:11" ht="17.100000000000001" customHeight="1">
      <c r="A22" s="7" t="s">
        <v>
1476</v>
      </c>
      <c r="B22" s="727"/>
      <c r="C22" s="727"/>
      <c r="D22" s="727"/>
      <c r="E22" s="727"/>
      <c r="F22" s="726"/>
      <c r="H22" s="725" t="s">
        <v>
1475</v>
      </c>
    </row>
    <row r="23" spans="1:11" ht="17.100000000000001" customHeight="1">
      <c r="A23" s="410"/>
      <c r="B23" s="724"/>
      <c r="C23" s="724"/>
      <c r="D23" s="724"/>
      <c r="E23" s="724"/>
      <c r="F23" s="724"/>
      <c r="G23" s="723"/>
      <c r="H23" s="410"/>
    </row>
    <row r="24" spans="1:11" ht="17.100000000000001" customHeight="1">
      <c r="A24" s="326" t="s">
        <v>
1474</v>
      </c>
      <c r="B24" s="712"/>
      <c r="C24" s="712"/>
      <c r="D24" s="712"/>
      <c r="E24" s="712"/>
      <c r="F24" s="712"/>
      <c r="G24" s="712"/>
      <c r="H24" s="722" t="s">
        <v>
439</v>
      </c>
    </row>
    <row r="25" spans="1:11" ht="24.95" customHeight="1">
      <c r="A25" s="721"/>
      <c r="B25" s="720" t="s">
        <v>
768</v>
      </c>
      <c r="C25" s="631" t="s">
        <v>
767</v>
      </c>
      <c r="D25" s="719" t="s">
        <v>
766</v>
      </c>
      <c r="E25" s="718" t="s">
        <v>
1473</v>
      </c>
      <c r="F25" s="349" t="s">
        <v>
1472</v>
      </c>
      <c r="G25" s="439" t="s">
        <v>
1471</v>
      </c>
      <c r="H25" s="652" t="s">
        <v>
1470</v>
      </c>
    </row>
    <row r="26" spans="1:11" ht="17.100000000000001" customHeight="1">
      <c r="A26" s="206">
        <v>
1</v>
      </c>
      <c r="B26" s="73" t="s">
        <v>
1284</v>
      </c>
      <c r="C26" s="717" t="s">
        <v>
1469</v>
      </c>
      <c r="D26" s="706" t="s">
        <v>
1468</v>
      </c>
      <c r="E26" s="716">
        <v>
24</v>
      </c>
      <c r="F26" s="716">
        <v>
140</v>
      </c>
      <c r="G26" s="716">
        <v>
101</v>
      </c>
      <c r="H26" s="716">
        <v>
18</v>
      </c>
    </row>
    <row r="27" spans="1:11" ht="17.100000000000001" customHeight="1">
      <c r="A27" s="712"/>
      <c r="B27" s="712"/>
      <c r="C27" s="712"/>
      <c r="D27" s="361"/>
      <c r="E27" s="715"/>
      <c r="F27" s="712"/>
      <c r="G27" s="712"/>
      <c r="H27" s="714" t="s">
        <v>
1467</v>
      </c>
    </row>
    <row r="28" spans="1:11" ht="17.100000000000001" customHeight="1">
      <c r="A28" s="712"/>
      <c r="B28" s="712"/>
      <c r="C28" s="712"/>
      <c r="D28" s="713"/>
      <c r="E28" s="712"/>
      <c r="F28" s="712"/>
      <c r="G28" s="712"/>
      <c r="H28" s="410"/>
    </row>
    <row r="29" spans="1:11" ht="17.100000000000001" customHeight="1">
      <c r="A29" s="326" t="s">
        <v>
1466</v>
      </c>
      <c r="B29" s="410"/>
      <c r="C29" s="410"/>
      <c r="D29" s="410"/>
      <c r="E29" s="410"/>
      <c r="F29" s="410"/>
      <c r="G29" s="410"/>
      <c r="H29" s="711" t="s">
        <v>
1465</v>
      </c>
    </row>
    <row r="30" spans="1:11" ht="15" customHeight="1">
      <c r="A30" s="2372"/>
      <c r="B30" s="2374" t="s">
        <v>
768</v>
      </c>
      <c r="C30" s="2374" t="s">
        <v>
767</v>
      </c>
      <c r="D30" s="2384" t="s">
        <v>
766</v>
      </c>
      <c r="E30" s="2377" t="s">
        <v>
1464</v>
      </c>
      <c r="F30" s="2377" t="s">
        <v>
1463</v>
      </c>
      <c r="G30" s="710" t="s">
        <v>
996</v>
      </c>
      <c r="H30" s="2374" t="s">
        <v>
1462</v>
      </c>
    </row>
    <row r="31" spans="1:11" ht="21">
      <c r="A31" s="2372"/>
      <c r="B31" s="2374"/>
      <c r="C31" s="2374"/>
      <c r="D31" s="2384"/>
      <c r="E31" s="2377"/>
      <c r="F31" s="2377"/>
      <c r="G31" s="709" t="s">
        <v>
1461</v>
      </c>
      <c r="H31" s="2374"/>
      <c r="J31" s="8"/>
      <c r="K31" s="8"/>
    </row>
    <row r="32" spans="1:11" ht="24.95" customHeight="1">
      <c r="A32" s="206">
        <v>
1</v>
      </c>
      <c r="B32" s="73" t="s">
        <v>
1460</v>
      </c>
      <c r="C32" s="703" t="s">
        <v>
1459</v>
      </c>
      <c r="D32" s="706" t="s">
        <v>
1458</v>
      </c>
      <c r="E32" s="208" t="s">
        <v>
1457</v>
      </c>
      <c r="F32" s="705">
        <v>
2248.38</v>
      </c>
      <c r="G32" s="704">
        <v>
79</v>
      </c>
      <c r="H32" s="703"/>
      <c r="J32" s="702"/>
      <c r="K32" s="708"/>
    </row>
    <row r="33" spans="1:11" ht="24.95" customHeight="1">
      <c r="A33" s="206">
        <v>
2</v>
      </c>
      <c r="B33" s="707" t="s">
        <v>
1456</v>
      </c>
      <c r="C33" s="703" t="s">
        <v>
1455</v>
      </c>
      <c r="D33" s="706" t="s">
        <v>
1454</v>
      </c>
      <c r="E33" s="208" t="s">
        <v>
1453</v>
      </c>
      <c r="F33" s="705">
        <v>
505.02</v>
      </c>
      <c r="G33" s="704">
        <v>
1.4</v>
      </c>
      <c r="H33" s="703" t="s">
        <v>
1448</v>
      </c>
      <c r="J33" s="702"/>
      <c r="K33" s="2367"/>
    </row>
    <row r="34" spans="1:11" ht="24.95" customHeight="1">
      <c r="A34" s="206">
        <v>
3</v>
      </c>
      <c r="B34" s="202" t="s">
        <v>
1452</v>
      </c>
      <c r="C34" s="703" t="s">
        <v>
1451</v>
      </c>
      <c r="D34" s="706" t="s">
        <v>
1450</v>
      </c>
      <c r="E34" s="208" t="s">
        <v>
1449</v>
      </c>
      <c r="F34" s="705">
        <v>
1997.9</v>
      </c>
      <c r="G34" s="704">
        <v>
3.8</v>
      </c>
      <c r="H34" s="703" t="s">
        <v>
1448</v>
      </c>
      <c r="J34" s="702"/>
      <c r="K34" s="2367"/>
    </row>
    <row r="35" spans="1:11" ht="17.100000000000001" customHeight="1">
      <c r="A35" s="5" t="s">
        <v>
1447</v>
      </c>
      <c r="B35" s="701"/>
      <c r="C35" s="5"/>
      <c r="D35" s="700"/>
      <c r="E35" s="699"/>
      <c r="F35" s="698"/>
      <c r="G35" s="12"/>
      <c r="H35" s="12"/>
      <c r="J35" s="697"/>
      <c r="K35" s="8"/>
    </row>
    <row r="36" spans="1:11" ht="17.100000000000001" customHeight="1">
      <c r="A36" s="8"/>
      <c r="B36" s="693"/>
      <c r="C36" s="410"/>
      <c r="D36" s="410"/>
      <c r="E36" s="410"/>
      <c r="F36" s="410"/>
      <c r="G36" s="696"/>
      <c r="H36" s="695" t="s">
        <v>
1446</v>
      </c>
      <c r="J36" s="693"/>
      <c r="K36" s="693"/>
    </row>
    <row r="37" spans="1:11" ht="13.5">
      <c r="A37" s="537"/>
      <c r="D37" s="694"/>
      <c r="J37" s="693"/>
      <c r="K37" s="693"/>
    </row>
    <row r="38" spans="1:11" ht="13.5">
      <c r="A38" s="537"/>
      <c r="J38" s="693"/>
      <c r="K38" s="693"/>
    </row>
    <row r="39" spans="1:11" ht="13.5">
      <c r="A39" s="537"/>
    </row>
    <row r="40" spans="1:11" ht="24.95" customHeight="1">
      <c r="A40" s="537"/>
    </row>
    <row r="41" spans="1:11" ht="24.95" customHeight="1">
      <c r="A41" s="537"/>
    </row>
    <row r="42" spans="1:11" ht="24.95" customHeight="1">
      <c r="A42" s="537"/>
    </row>
    <row r="43" spans="1:11" ht="24.95" customHeight="1">
      <c r="A43" s="537"/>
    </row>
    <row r="44" spans="1:11" ht="13.5">
      <c r="A44" s="537"/>
    </row>
    <row r="45" spans="1:11" ht="24.95" customHeight="1">
      <c r="A45" s="537"/>
    </row>
    <row r="46" spans="1:11" ht="24.95" customHeight="1">
      <c r="A46" s="537"/>
    </row>
    <row r="47" spans="1:11" ht="24.95" customHeight="1">
      <c r="A47" s="537"/>
    </row>
    <row r="48" spans="1:11" ht="24.95" customHeight="1">
      <c r="A48" s="537"/>
    </row>
    <row r="49" spans="1:1" ht="24.95" customHeight="1">
      <c r="A49" s="537"/>
    </row>
    <row r="50" spans="1:1" ht="24.95" customHeight="1">
      <c r="A50" s="537"/>
    </row>
  </sheetData>
  <mergeCells count="23">
    <mergeCell ref="A1:Z1"/>
    <mergeCell ref="A2:Z2"/>
    <mergeCell ref="E14:E15"/>
    <mergeCell ref="E12:E13"/>
    <mergeCell ref="F30:F31"/>
    <mergeCell ref="H30:H31"/>
    <mergeCell ref="D4:D5"/>
    <mergeCell ref="E4:E5"/>
    <mergeCell ref="E6:E7"/>
    <mergeCell ref="E10:E11"/>
    <mergeCell ref="E8:E9"/>
    <mergeCell ref="F4:G4"/>
    <mergeCell ref="D30:D31"/>
    <mergeCell ref="E30:E31"/>
    <mergeCell ref="K33:K34"/>
    <mergeCell ref="E18:E19"/>
    <mergeCell ref="E16:E17"/>
    <mergeCell ref="A4:A5"/>
    <mergeCell ref="B4:B5"/>
    <mergeCell ref="C4:C5"/>
    <mergeCell ref="A30:A31"/>
    <mergeCell ref="B30:B31"/>
    <mergeCell ref="C30:C31"/>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23" sqref="C23"/>
    </sheetView>
  </sheetViews>
  <sheetFormatPr defaultRowHeight="18.75"/>
  <sheetData>
    <row r="1" spans="1:8" ht="24">
      <c r="A1" s="2015" t="s">
        <v>
6331</v>
      </c>
      <c r="B1" s="2015"/>
      <c r="C1" s="2015"/>
      <c r="D1" s="2015"/>
      <c r="E1" s="2015"/>
      <c r="F1" s="2015"/>
      <c r="G1" s="2015"/>
      <c r="H1" s="2015"/>
    </row>
    <row r="2" spans="1:8">
      <c r="A2" s="2016"/>
      <c r="B2" s="2016"/>
      <c r="C2" s="2016"/>
      <c r="D2" s="2016"/>
      <c r="E2" s="2016"/>
      <c r="F2" s="2016"/>
      <c r="G2" s="2016"/>
      <c r="H2" s="2016"/>
    </row>
    <row r="3" spans="1:8">
      <c r="A3" s="2017" t="s">
        <v>
6332</v>
      </c>
      <c r="B3" s="2017"/>
      <c r="C3" s="2017"/>
      <c r="D3" s="2017"/>
      <c r="E3" s="2017"/>
      <c r="F3" s="2017"/>
      <c r="G3" s="2017"/>
      <c r="H3" s="2017"/>
    </row>
    <row r="4" spans="1:8">
      <c r="A4" s="2017" t="s">
        <v>
6333</v>
      </c>
      <c r="B4" s="2017"/>
      <c r="C4" s="2017"/>
      <c r="D4" s="2017"/>
      <c r="E4" s="2017"/>
      <c r="F4" s="2017"/>
      <c r="G4" s="2017"/>
      <c r="H4" s="2017"/>
    </row>
    <row r="5" spans="1:8">
      <c r="A5" s="2017" t="s">
        <v>
6334</v>
      </c>
      <c r="B5" s="2017"/>
      <c r="C5" s="2017"/>
      <c r="D5" s="2017"/>
      <c r="E5" s="2017"/>
      <c r="F5" s="2017"/>
      <c r="G5" s="2017"/>
      <c r="H5" s="2017"/>
    </row>
    <row r="6" spans="1:8">
      <c r="A6" s="2017" t="s">
        <v>
6335</v>
      </c>
      <c r="B6" s="2017"/>
      <c r="C6" s="2017"/>
      <c r="D6" s="2017"/>
      <c r="E6" s="2017"/>
      <c r="F6" s="2017"/>
      <c r="G6" s="2017"/>
      <c r="H6" s="2017"/>
    </row>
    <row r="7" spans="1:8">
      <c r="A7" s="2017" t="s">
        <v>
6336</v>
      </c>
      <c r="B7" s="2017"/>
      <c r="C7" s="2017"/>
      <c r="D7" s="2017"/>
      <c r="E7" s="2017"/>
      <c r="F7" s="2017"/>
      <c r="G7" s="2017"/>
      <c r="H7" s="2017"/>
    </row>
    <row r="8" spans="1:8">
      <c r="A8" s="2017" t="s">
        <v>
6337</v>
      </c>
      <c r="B8" s="2017"/>
      <c r="C8" s="2017"/>
      <c r="D8" s="2017"/>
      <c r="E8" s="2017"/>
      <c r="F8" s="2017"/>
      <c r="G8" s="2017"/>
      <c r="H8" s="2017"/>
    </row>
    <row r="9" spans="1:8">
      <c r="A9" s="2017"/>
      <c r="B9" s="2017"/>
      <c r="C9" s="2017"/>
      <c r="D9" s="2017"/>
      <c r="E9" s="2017"/>
      <c r="F9" s="2017"/>
      <c r="G9" s="2017"/>
      <c r="H9" s="2017"/>
    </row>
    <row r="10" spans="1:8">
      <c r="A10" s="2017" t="s">
        <v>
6555</v>
      </c>
      <c r="B10" s="2017"/>
      <c r="C10" s="2017"/>
      <c r="D10" s="2017"/>
      <c r="E10" s="2017"/>
      <c r="F10" s="2017"/>
      <c r="G10" s="2017"/>
      <c r="H10" s="2017"/>
    </row>
    <row r="11" spans="1:8">
      <c r="A11" s="2017" t="s">
        <v>
6556</v>
      </c>
      <c r="B11" s="2017"/>
      <c r="C11" s="2017"/>
      <c r="D11" s="2017"/>
      <c r="E11" s="2017"/>
      <c r="F11" s="2017"/>
      <c r="G11" s="2017"/>
      <c r="H11" s="2017"/>
    </row>
  </sheetData>
  <mergeCells count="11">
    <mergeCell ref="A11:H11"/>
    <mergeCell ref="A6:H6"/>
    <mergeCell ref="A7:H7"/>
    <mergeCell ref="A8:H8"/>
    <mergeCell ref="A9:H9"/>
    <mergeCell ref="A10:H10"/>
    <mergeCell ref="A1:H1"/>
    <mergeCell ref="A2:H2"/>
    <mergeCell ref="A3:H3"/>
    <mergeCell ref="A4:H4"/>
    <mergeCell ref="A5:H5"/>
  </mergeCells>
  <phoneticPr fontId="1"/>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view="pageBreakPreview" zoomScaleNormal="100" zoomScaleSheetLayoutView="100" workbookViewId="0">
      <selection activeCell="B6" sqref="B6"/>
    </sheetView>
  </sheetViews>
  <sheetFormatPr defaultRowHeight="24" customHeight="1"/>
  <cols>
    <col min="1" max="1" width="13.625" style="221" customWidth="1"/>
    <col min="2" max="2" width="8.625" style="221" customWidth="1"/>
    <col min="3" max="11" width="7.625" style="221" customWidth="1"/>
    <col min="12" max="15" width="7.125" style="221" customWidth="1"/>
    <col min="16" max="16" width="7.625" style="221" customWidth="1"/>
    <col min="17"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326" customFormat="1" ht="17.100000000000001" customHeight="1">
      <c r="A3" s="326" t="s">
        <v>
1568</v>
      </c>
      <c r="K3" s="231" t="s">
        <v>
721</v>
      </c>
    </row>
    <row r="4" spans="1:26" ht="17.100000000000001" customHeight="1">
      <c r="A4" s="763" t="s">
        <v>
1551</v>
      </c>
      <c r="B4" s="312" t="s">
        <v>
1550</v>
      </c>
      <c r="C4" s="312">
        <v>
24</v>
      </c>
      <c r="D4" s="312">
        <v>
25</v>
      </c>
      <c r="E4" s="312">
        <v>
26</v>
      </c>
      <c r="F4" s="312">
        <v>
27</v>
      </c>
      <c r="G4" s="312">
        <v>
28</v>
      </c>
      <c r="H4" s="312">
        <v>
29</v>
      </c>
      <c r="I4" s="312">
        <v>
30</v>
      </c>
      <c r="J4" s="317" t="s">
        <v>
1549</v>
      </c>
      <c r="K4" s="317">
        <v>
2</v>
      </c>
    </row>
    <row r="5" spans="1:26" ht="17.100000000000001" customHeight="1">
      <c r="A5" s="657" t="s">
        <v>
1567</v>
      </c>
      <c r="B5" s="311">
        <v>
3175</v>
      </c>
      <c r="C5" s="311">
        <v>
3162</v>
      </c>
      <c r="D5" s="311">
        <v>
3025</v>
      </c>
      <c r="E5" s="311">
        <v>
2929</v>
      </c>
      <c r="F5" s="311">
        <v>
2871</v>
      </c>
      <c r="G5" s="311">
        <v>
2857</v>
      </c>
      <c r="H5" s="311">
        <v>
2839</v>
      </c>
      <c r="I5" s="311">
        <v>
2847</v>
      </c>
      <c r="J5" s="311">
        <v>
2829</v>
      </c>
      <c r="K5" s="311">
        <v>
2823</v>
      </c>
    </row>
    <row r="6" spans="1:26" ht="17.100000000000001" customHeight="1">
      <c r="A6" s="762" t="s">
        <v>
1566</v>
      </c>
      <c r="B6" s="311">
        <v>
2288</v>
      </c>
      <c r="C6" s="311">
        <v>
2296</v>
      </c>
      <c r="D6" s="311">
        <v>
2326</v>
      </c>
      <c r="E6" s="311">
        <v>
2262</v>
      </c>
      <c r="F6" s="311">
        <v>
2192</v>
      </c>
      <c r="G6" s="311">
        <v>
2249</v>
      </c>
      <c r="H6" s="311">
        <v>
2261</v>
      </c>
      <c r="I6" s="311">
        <v>
2264</v>
      </c>
      <c r="J6" s="311">
        <v>
2249</v>
      </c>
      <c r="K6" s="311">
        <v>
2203</v>
      </c>
    </row>
    <row r="7" spans="1:26" ht="17.100000000000001" customHeight="1">
      <c r="A7" s="657" t="s">
        <v>
1565</v>
      </c>
      <c r="B7" s="311">
        <v>
9190</v>
      </c>
      <c r="C7" s="311">
        <v>
10059</v>
      </c>
      <c r="D7" s="311">
        <v>
9916</v>
      </c>
      <c r="E7" s="311">
        <v>
10074</v>
      </c>
      <c r="F7" s="311">
        <v>
10309</v>
      </c>
      <c r="G7" s="311">
        <v>
10780</v>
      </c>
      <c r="H7" s="311">
        <v>
10503</v>
      </c>
      <c r="I7" s="311">
        <v>
10325</v>
      </c>
      <c r="J7" s="311">
        <v>
9834</v>
      </c>
      <c r="K7" s="311">
        <v>
8981</v>
      </c>
    </row>
    <row r="8" spans="1:26" ht="17.100000000000001" customHeight="1">
      <c r="K8" s="231" t="s">
        <v>
1564</v>
      </c>
      <c r="L8" s="231"/>
    </row>
    <row r="9" spans="1:26" s="326" customFormat="1" ht="17.100000000000001" customHeight="1">
      <c r="A9" s="326" t="s">
        <v>
1563</v>
      </c>
      <c r="F9" s="761"/>
      <c r="G9" s="761"/>
    </row>
    <row r="10" spans="1:26" ht="17.100000000000001" customHeight="1">
      <c r="A10" s="404" t="s">
        <v>
1562</v>
      </c>
      <c r="B10" s="231"/>
      <c r="F10" s="231"/>
      <c r="G10" s="231"/>
    </row>
    <row r="11" spans="1:26" ht="17.100000000000001" customHeight="1">
      <c r="A11" s="232" t="s">
        <v>
1561</v>
      </c>
      <c r="B11" s="232" t="s">
        <v>
439</v>
      </c>
      <c r="F11" s="231"/>
      <c r="G11" s="231"/>
    </row>
    <row r="12" spans="1:26" ht="17.100000000000001" customHeight="1">
      <c r="A12" s="439" t="s">
        <v>
1560</v>
      </c>
      <c r="B12" s="349" t="s">
        <v>
1559</v>
      </c>
    </row>
    <row r="13" spans="1:26" ht="17.100000000000001" customHeight="1">
      <c r="A13" s="384" t="s">
        <v>
1558</v>
      </c>
      <c r="B13" s="759">
        <v>
163</v>
      </c>
    </row>
    <row r="14" spans="1:26" ht="17.100000000000001" customHeight="1">
      <c r="A14" s="384" t="s">
        <v>
1557</v>
      </c>
      <c r="B14" s="759">
        <v>
56</v>
      </c>
    </row>
    <row r="15" spans="1:26" ht="17.100000000000001" customHeight="1">
      <c r="A15" s="384" t="s">
        <v>
1556</v>
      </c>
      <c r="B15" s="759">
        <v>
103</v>
      </c>
      <c r="D15" s="435"/>
      <c r="E15" s="5"/>
      <c r="F15" s="5"/>
      <c r="G15" s="402"/>
      <c r="H15" s="402"/>
      <c r="J15" s="402"/>
      <c r="K15" s="231"/>
      <c r="M15" s="231"/>
      <c r="N15" s="231"/>
    </row>
    <row r="16" spans="1:26" ht="17.100000000000001" customHeight="1">
      <c r="A16" s="384" t="s">
        <v>
1555</v>
      </c>
      <c r="B16" s="759">
        <v>
15</v>
      </c>
      <c r="O16" s="402"/>
    </row>
    <row r="17" spans="1:16" s="480" customFormat="1" ht="24.95" customHeight="1">
      <c r="A17" s="760" t="s">
        <v>
1554</v>
      </c>
      <c r="B17" s="759">
        <v>
240</v>
      </c>
      <c r="O17" s="602"/>
    </row>
    <row r="18" spans="1:16" ht="17.100000000000001" customHeight="1">
      <c r="A18" s="439" t="s">
        <v>
534</v>
      </c>
      <c r="B18" s="565">
        <f>
SUM(B13:B17)</f>
        <v>
577</v>
      </c>
      <c r="C18" s="232" t="s">
        <v>
1546</v>
      </c>
    </row>
    <row r="19" spans="1:16" ht="17.100000000000001" customHeight="1">
      <c r="A19" s="232" t="s">
        <v>
1553</v>
      </c>
      <c r="B19" s="327"/>
      <c r="C19" s="327"/>
      <c r="D19" s="327"/>
      <c r="N19" s="402"/>
    </row>
    <row r="20" spans="1:16" ht="17.100000000000001" customHeight="1">
      <c r="A20" s="232"/>
      <c r="B20" s="327"/>
      <c r="C20" s="327"/>
      <c r="D20" s="327"/>
      <c r="N20" s="402"/>
    </row>
    <row r="21" spans="1:16" ht="17.100000000000001" customHeight="1">
      <c r="A21" s="404" t="s">
        <v>
1552</v>
      </c>
      <c r="B21" s="327"/>
      <c r="C21" s="327"/>
      <c r="D21" s="232" t="s">
        <v>
960</v>
      </c>
      <c r="K21" s="231" t="s">
        <v>
721</v>
      </c>
      <c r="N21" s="402"/>
    </row>
    <row r="22" spans="1:16" ht="17.100000000000001" customHeight="1">
      <c r="A22" s="347" t="s">
        <v>
1551</v>
      </c>
      <c r="B22" s="312" t="s">
        <v>
1550</v>
      </c>
      <c r="C22" s="312">
        <v>
24</v>
      </c>
      <c r="D22" s="312">
        <v>
25</v>
      </c>
      <c r="E22" s="312">
        <v>
26</v>
      </c>
      <c r="F22" s="312">
        <v>
27</v>
      </c>
      <c r="G22" s="312">
        <v>
28</v>
      </c>
      <c r="H22" s="312">
        <v>
29</v>
      </c>
      <c r="I22" s="312">
        <v>
30</v>
      </c>
      <c r="J22" s="312" t="s">
        <v>
1549</v>
      </c>
      <c r="K22" s="312">
        <v>
2</v>
      </c>
      <c r="O22" s="402"/>
      <c r="P22" s="231"/>
    </row>
    <row r="23" spans="1:16" ht="17.100000000000001" customHeight="1">
      <c r="A23" s="758" t="s">
        <v>
1548</v>
      </c>
      <c r="B23" s="565">
        <v>
4</v>
      </c>
      <c r="C23" s="565">
        <v>
6</v>
      </c>
      <c r="D23" s="565">
        <v>
4</v>
      </c>
      <c r="E23" s="565">
        <v>
3</v>
      </c>
      <c r="F23" s="565">
        <v>
14</v>
      </c>
      <c r="G23" s="565">
        <v>
4</v>
      </c>
      <c r="H23" s="565">
        <v>
2</v>
      </c>
      <c r="I23" s="565">
        <v>
6</v>
      </c>
      <c r="J23" s="565">
        <v>
1</v>
      </c>
      <c r="K23" s="565">
        <v>
3</v>
      </c>
      <c r="O23" s="402"/>
      <c r="P23" s="403"/>
    </row>
    <row r="24" spans="1:16" ht="17.100000000000001" customHeight="1">
      <c r="A24" s="361" t="s">
        <v>
1547</v>
      </c>
      <c r="B24" s="327"/>
      <c r="C24" s="327"/>
      <c r="D24" s="327"/>
      <c r="K24" s="231" t="s">
        <v>
1546</v>
      </c>
      <c r="N24" s="402"/>
      <c r="O24" s="403"/>
    </row>
    <row r="25" spans="1:16" ht="17.100000000000001" customHeight="1">
      <c r="A25" s="402"/>
      <c r="B25" s="327"/>
      <c r="C25" s="327"/>
      <c r="D25" s="327"/>
      <c r="N25" s="402"/>
      <c r="O25" s="403"/>
    </row>
    <row r="26" spans="1:16" s="326" customFormat="1" ht="17.100000000000001" customHeight="1">
      <c r="A26" s="470" t="s">
        <v>
1545</v>
      </c>
      <c r="B26" s="470"/>
      <c r="C26" s="470"/>
      <c r="D26" s="221" t="s">
        <v>
882</v>
      </c>
      <c r="E26" s="459"/>
      <c r="F26" s="221"/>
      <c r="H26" s="476" t="s">
        <v>
1544</v>
      </c>
      <c r="I26" s="459"/>
      <c r="J26" s="221"/>
      <c r="L26" s="470"/>
      <c r="M26" s="470"/>
      <c r="N26" s="757"/>
      <c r="O26" s="757"/>
    </row>
    <row r="27" spans="1:16" s="404" customFormat="1" ht="17.100000000000001" customHeight="1">
      <c r="A27" s="488" t="s">
        <v>
1543</v>
      </c>
      <c r="B27" s="488"/>
      <c r="C27" s="488"/>
      <c r="D27" s="488"/>
      <c r="E27" s="488"/>
      <c r="F27" s="488"/>
      <c r="K27" s="488"/>
      <c r="L27" s="488"/>
      <c r="M27" s="488"/>
      <c r="N27" s="488"/>
      <c r="O27" s="488"/>
    </row>
    <row r="28" spans="1:16" s="404" customFormat="1" ht="17.100000000000001" customHeight="1">
      <c r="A28" s="751" t="s">
        <v>
160</v>
      </c>
      <c r="B28" s="750" t="s">
        <v>
939</v>
      </c>
      <c r="C28" s="488"/>
      <c r="D28" s="488"/>
      <c r="E28" s="488"/>
      <c r="F28" s="488"/>
      <c r="K28" s="488"/>
      <c r="L28" s="488"/>
      <c r="M28" s="488"/>
      <c r="N28" s="488"/>
      <c r="O28" s="488"/>
    </row>
    <row r="29" spans="1:16" ht="17.100000000000001" customHeight="1">
      <c r="A29" s="756" t="s">
        <v>
1542</v>
      </c>
      <c r="B29" s="747">
        <v>
58382</v>
      </c>
      <c r="C29" s="459"/>
      <c r="D29" s="459"/>
      <c r="E29" s="459"/>
      <c r="F29" s="459"/>
      <c r="K29" s="459"/>
    </row>
    <row r="30" spans="1:16" ht="17.100000000000001" customHeight="1">
      <c r="A30" s="755" t="s">
        <v>
1541</v>
      </c>
      <c r="B30" s="747">
        <v>
738</v>
      </c>
      <c r="C30" s="459"/>
      <c r="D30" s="459"/>
      <c r="E30" s="459"/>
      <c r="F30" s="459"/>
      <c r="K30" s="459"/>
    </row>
    <row r="31" spans="1:16" ht="17.100000000000001" customHeight="1">
      <c r="A31" s="754" t="s">
        <v>
1540</v>
      </c>
      <c r="B31" s="747">
        <v>
27313</v>
      </c>
      <c r="D31" s="459"/>
      <c r="E31" s="459"/>
      <c r="F31" s="459"/>
      <c r="K31" s="459"/>
    </row>
    <row r="32" spans="1:16" ht="17.100000000000001" customHeight="1">
      <c r="A32" s="751" t="s">
        <v>
1539</v>
      </c>
      <c r="B32" s="745">
        <f>
SUM(B29:B31)</f>
        <v>
86433</v>
      </c>
      <c r="C32" s="560"/>
      <c r="D32" s="459"/>
      <c r="E32" s="459"/>
      <c r="F32" s="459"/>
      <c r="K32" s="459"/>
    </row>
    <row r="33" spans="1:15" ht="17.100000000000001" customHeight="1">
      <c r="A33" s="752" t="s">
        <v>
1538</v>
      </c>
      <c r="B33" s="753"/>
      <c r="C33" s="753"/>
      <c r="D33" s="753"/>
      <c r="E33" s="459"/>
      <c r="F33" s="459"/>
      <c r="K33" s="459"/>
    </row>
    <row r="34" spans="1:15" ht="17.100000000000001" customHeight="1">
      <c r="A34" s="752" t="s">
        <v>
1537</v>
      </c>
      <c r="B34" s="753"/>
      <c r="C34" s="753"/>
      <c r="D34" s="753"/>
      <c r="E34" s="459"/>
      <c r="F34" s="459"/>
      <c r="K34" s="459"/>
    </row>
    <row r="35" spans="1:15" ht="17.100000000000001" customHeight="1">
      <c r="B35" s="752"/>
      <c r="C35" s="752"/>
      <c r="D35" s="752"/>
      <c r="E35" s="459"/>
      <c r="F35" s="459"/>
      <c r="K35" s="459"/>
    </row>
    <row r="36" spans="1:15" ht="17.100000000000001" customHeight="1">
      <c r="A36" s="488" t="s">
        <v>
1536</v>
      </c>
      <c r="B36" s="488"/>
      <c r="C36" s="459"/>
      <c r="D36" s="488"/>
      <c r="E36" s="459"/>
      <c r="F36" s="459"/>
      <c r="K36" s="459"/>
    </row>
    <row r="37" spans="1:15" ht="17.100000000000001" customHeight="1">
      <c r="A37" s="488" t="s">
        <v>
1535</v>
      </c>
      <c r="D37" s="488" t="s">
        <v>
1534</v>
      </c>
      <c r="E37" s="459"/>
      <c r="F37" s="560"/>
      <c r="K37" s="459"/>
    </row>
    <row r="38" spans="1:15" ht="17.100000000000001" customHeight="1">
      <c r="A38" s="751" t="s">
        <v>
160</v>
      </c>
      <c r="B38" s="750" t="s">
        <v>
939</v>
      </c>
      <c r="D38" s="2387" t="s">
        <v>
160</v>
      </c>
      <c r="E38" s="2388"/>
      <c r="F38" s="618" t="s">
        <v>
939</v>
      </c>
      <c r="K38" s="459"/>
      <c r="L38" s="459"/>
      <c r="M38" s="459"/>
      <c r="N38" s="459"/>
      <c r="O38" s="459"/>
    </row>
    <row r="39" spans="1:15" ht="17.100000000000001" customHeight="1">
      <c r="A39" s="748" t="s">
        <v>
1533</v>
      </c>
      <c r="B39" s="747">
        <v>
103370</v>
      </c>
      <c r="D39" s="2385" t="s">
        <v>
1532</v>
      </c>
      <c r="E39" s="2386"/>
      <c r="F39" s="749" t="s">
        <v>
531</v>
      </c>
      <c r="K39" s="459"/>
      <c r="L39" s="459"/>
      <c r="M39" s="459"/>
      <c r="N39" s="459"/>
      <c r="O39" s="459"/>
    </row>
    <row r="40" spans="1:15" ht="17.100000000000001" customHeight="1">
      <c r="A40" s="748" t="s">
        <v>
1532</v>
      </c>
      <c r="B40" s="747">
        <v>
1274</v>
      </c>
      <c r="D40" s="2385" t="s">
        <v>
1530</v>
      </c>
      <c r="E40" s="2386"/>
      <c r="F40" s="747">
        <v>
3480</v>
      </c>
      <c r="K40" s="459"/>
      <c r="L40" s="459"/>
      <c r="M40" s="459"/>
      <c r="N40" s="459"/>
    </row>
    <row r="41" spans="1:15" ht="17.100000000000001" customHeight="1">
      <c r="A41" s="748" t="s">
        <v>
1531</v>
      </c>
      <c r="B41" s="747">
        <v>
664</v>
      </c>
      <c r="D41" s="2387" t="s">
        <v>
912</v>
      </c>
      <c r="E41" s="2388"/>
      <c r="F41" s="745">
        <f>
SUM(F39:F40)</f>
        <v>
3480</v>
      </c>
      <c r="G41" s="560"/>
    </row>
    <row r="42" spans="1:15" ht="17.100000000000001" customHeight="1">
      <c r="A42" s="748" t="s">
        <v>
1530</v>
      </c>
      <c r="B42" s="747">
        <v>
1570</v>
      </c>
    </row>
    <row r="43" spans="1:15" ht="17.100000000000001" customHeight="1">
      <c r="A43" s="748" t="s">
        <v>
1529</v>
      </c>
      <c r="B43" s="747">
        <v>
108</v>
      </c>
    </row>
    <row r="44" spans="1:15" ht="17.100000000000001" customHeight="1">
      <c r="A44" s="748" t="s">
        <v>
1528</v>
      </c>
      <c r="B44" s="747">
        <v>
141</v>
      </c>
    </row>
    <row r="45" spans="1:15" ht="17.100000000000001" customHeight="1">
      <c r="A45" s="748" t="s">
        <v>
1527</v>
      </c>
      <c r="B45" s="749" t="s">
        <v>
531</v>
      </c>
    </row>
    <row r="46" spans="1:15" ht="17.100000000000001" customHeight="1">
      <c r="A46" s="748" t="s">
        <v>
1526</v>
      </c>
      <c r="B46" s="749" t="s">
        <v>
531</v>
      </c>
    </row>
    <row r="47" spans="1:15" ht="17.100000000000001" customHeight="1">
      <c r="A47" s="748" t="s">
        <v>
1525</v>
      </c>
      <c r="B47" s="749" t="s">
        <v>
531</v>
      </c>
    </row>
    <row r="48" spans="1:15" ht="17.100000000000001" customHeight="1">
      <c r="A48" s="748" t="s">
        <v>
1524</v>
      </c>
      <c r="B48" s="747">
        <v>
46</v>
      </c>
    </row>
    <row r="49" spans="1:8" ht="17.100000000000001" customHeight="1">
      <c r="A49" s="746" t="s">
        <v>
912</v>
      </c>
      <c r="B49" s="745">
        <f>
SUM(B39:D48)</f>
        <v>
107173</v>
      </c>
      <c r="H49" s="476" t="s">
        <v>
864</v>
      </c>
    </row>
    <row r="50" spans="1:8" ht="17.100000000000001" customHeight="1"/>
    <row r="51" spans="1:8" ht="17.100000000000001" customHeight="1"/>
    <row r="52" spans="1:8" ht="17.100000000000001" customHeight="1"/>
    <row r="53" spans="1:8" ht="17.100000000000001" customHeight="1"/>
    <row r="54" spans="1:8" ht="17.100000000000001" customHeight="1"/>
    <row r="55" spans="1:8" ht="17.100000000000001" customHeight="1"/>
    <row r="56" spans="1:8" ht="17.100000000000001" customHeight="1"/>
    <row r="57" spans="1:8" ht="17.100000000000001" customHeight="1"/>
    <row r="58" spans="1:8" ht="17.100000000000001" customHeight="1"/>
    <row r="59" spans="1:8" ht="17.100000000000001" customHeight="1"/>
  </sheetData>
  <mergeCells count="6">
    <mergeCell ref="D40:E40"/>
    <mergeCell ref="D41:E41"/>
    <mergeCell ref="D38:E38"/>
    <mergeCell ref="D39:E39"/>
    <mergeCell ref="A1:Z1"/>
    <mergeCell ref="A2:Z2"/>
  </mergeCells>
  <phoneticPr fontId="1"/>
  <pageMargins left="0.78740157480314965" right="0.78740157480314965" top="0.98425196850393704" bottom="0.98425196850393704" header="0.51181102362204722" footer="0.5118110236220472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
  <sheetViews>
    <sheetView view="pageBreakPreview" zoomScaleNormal="100" zoomScaleSheetLayoutView="100" workbookViewId="0">
      <selection activeCell="B6" sqref="B6"/>
    </sheetView>
  </sheetViews>
  <sheetFormatPr defaultRowHeight="13.5"/>
  <cols>
    <col min="1" max="1" width="18.625" style="9" customWidth="1"/>
    <col min="2" max="2" width="16.625" style="9" customWidth="1"/>
    <col min="3" max="4" width="6.625" style="9" customWidth="1"/>
    <col min="5" max="5" width="8.625" style="9" customWidth="1"/>
    <col min="6" max="7" width="7.625" style="9" customWidth="1"/>
    <col min="8" max="10" width="6.625" style="9" customWidth="1"/>
    <col min="11" max="11" width="2" style="2" customWidth="1"/>
    <col min="12" max="12" width="23.75" style="2" customWidth="1"/>
    <col min="13" max="13" width="13.875" style="2" customWidth="1"/>
    <col min="14"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77" customFormat="1" ht="19.5" customHeight="1">
      <c r="A3" s="34" t="s">
        <v>
1638</v>
      </c>
      <c r="B3" s="34"/>
      <c r="C3" s="34"/>
      <c r="D3" s="34"/>
      <c r="E3" s="34"/>
      <c r="F3" s="34"/>
      <c r="G3" s="34"/>
      <c r="H3" s="34"/>
      <c r="I3" s="34"/>
      <c r="J3" s="34"/>
    </row>
    <row r="4" spans="1:26" s="30" customFormat="1" ht="19.5" customHeight="1">
      <c r="A4" s="31" t="s">
        <v>
1637</v>
      </c>
      <c r="B4" s="31"/>
      <c r="C4" s="31"/>
      <c r="D4" s="31"/>
      <c r="E4" s="31"/>
      <c r="F4" s="31"/>
      <c r="G4" s="31"/>
      <c r="H4" s="31"/>
      <c r="I4" s="31"/>
      <c r="J4" s="31"/>
    </row>
    <row r="5" spans="1:26" ht="19.5" customHeight="1">
      <c r="A5" s="803" t="s">
        <v>
1636</v>
      </c>
      <c r="B5" s="216"/>
      <c r="C5" s="216"/>
      <c r="D5" s="216"/>
      <c r="E5" s="216"/>
      <c r="F5" s="216"/>
      <c r="G5" s="216"/>
      <c r="I5" s="25" t="s">
        <v>
1608</v>
      </c>
      <c r="K5" s="4"/>
    </row>
    <row r="6" spans="1:26" ht="30" customHeight="1">
      <c r="A6" s="212" t="s">
        <v>
1120</v>
      </c>
      <c r="B6" s="813" t="s">
        <v>
767</v>
      </c>
      <c r="C6" s="210" t="s">
        <v>
1607</v>
      </c>
      <c r="D6" s="215" t="s">
        <v>
1464</v>
      </c>
      <c r="E6" s="210" t="s">
        <v>
1606</v>
      </c>
      <c r="F6" s="2423" t="s">
        <v>
1635</v>
      </c>
      <c r="G6" s="2424"/>
      <c r="H6" s="210" t="s">
        <v>
1620</v>
      </c>
      <c r="I6" s="212" t="s">
        <v>
1472</v>
      </c>
      <c r="J6" s="2"/>
    </row>
    <row r="7" spans="1:26" ht="30" customHeight="1">
      <c r="A7" s="794" t="s">
        <v>
1634</v>
      </c>
      <c r="B7" s="2427" t="s">
        <v>
1633</v>
      </c>
      <c r="C7" s="2433" t="s">
        <v>
1597</v>
      </c>
      <c r="D7" s="2430" t="s">
        <v>
1632</v>
      </c>
      <c r="E7" s="812">
        <v>
1389.36</v>
      </c>
      <c r="F7" s="2425" t="s">
        <v>
1623</v>
      </c>
      <c r="G7" s="2426"/>
      <c r="H7" s="795">
        <v>
17</v>
      </c>
      <c r="I7" s="795">
        <v>
80</v>
      </c>
      <c r="J7" s="2"/>
    </row>
    <row r="8" spans="1:26" ht="30" customHeight="1">
      <c r="A8" s="799" t="s">
        <v>
1631</v>
      </c>
      <c r="B8" s="2428"/>
      <c r="C8" s="2434"/>
      <c r="D8" s="2431"/>
      <c r="E8" s="812">
        <v>
1550.06</v>
      </c>
      <c r="F8" s="2425" t="s">
        <v>
1570</v>
      </c>
      <c r="G8" s="2426"/>
      <c r="H8" s="810">
        <v>
18</v>
      </c>
      <c r="I8" s="795">
        <v>
60</v>
      </c>
      <c r="J8" s="2"/>
    </row>
    <row r="9" spans="1:26" ht="30" customHeight="1">
      <c r="A9" s="799" t="s">
        <v>
1630</v>
      </c>
      <c r="B9" s="2428"/>
      <c r="C9" s="2435"/>
      <c r="D9" s="2431"/>
      <c r="E9" s="811">
        <v>
930.81</v>
      </c>
      <c r="F9" s="2425" t="s">
        <v>
1629</v>
      </c>
      <c r="G9" s="2426"/>
      <c r="H9" s="810">
        <v>
5</v>
      </c>
      <c r="I9" s="795">
        <v>
15</v>
      </c>
      <c r="J9" s="2"/>
    </row>
    <row r="10" spans="1:26" ht="35.1" customHeight="1">
      <c r="A10" s="799" t="s">
        <v>
1628</v>
      </c>
      <c r="B10" s="2429"/>
      <c r="C10" s="792" t="s">
        <v>
1182</v>
      </c>
      <c r="D10" s="2432"/>
      <c r="E10" s="770">
        <v>
205.15</v>
      </c>
      <c r="F10" s="2425" t="s">
        <v>
1627</v>
      </c>
      <c r="G10" s="2426"/>
      <c r="H10" s="810">
        <v>
5</v>
      </c>
      <c r="I10" s="795">
        <v>
17</v>
      </c>
      <c r="J10" s="2"/>
    </row>
    <row r="11" spans="1:26" ht="30" customHeight="1">
      <c r="A11" s="794" t="s">
        <v>
1626</v>
      </c>
      <c r="B11" s="809" t="s">
        <v>
1625</v>
      </c>
      <c r="C11" s="808">
        <v>
41791</v>
      </c>
      <c r="D11" s="93" t="s">
        <v>
1624</v>
      </c>
      <c r="E11" s="807">
        <v>
161</v>
      </c>
      <c r="F11" s="2425" t="s">
        <v>
1623</v>
      </c>
      <c r="G11" s="2426"/>
      <c r="H11" s="795">
        <v>
5</v>
      </c>
      <c r="I11" s="795">
        <v>
32</v>
      </c>
      <c r="J11" s="2"/>
    </row>
    <row r="12" spans="1:26" ht="15" customHeight="1">
      <c r="A12" s="16"/>
      <c r="B12" s="806"/>
      <c r="C12" s="805"/>
      <c r="D12" s="537"/>
      <c r="E12" s="804"/>
      <c r="F12" s="537"/>
      <c r="G12" s="537"/>
      <c r="H12" s="2"/>
      <c r="I12" s="533" t="s">
        <v>
1622</v>
      </c>
    </row>
    <row r="13" spans="1:26" ht="19.5" customHeight="1">
      <c r="A13" s="2"/>
      <c r="B13" s="806"/>
      <c r="C13" s="805"/>
      <c r="D13" s="537"/>
      <c r="E13" s="804"/>
      <c r="F13" s="537"/>
      <c r="G13" s="537"/>
      <c r="H13" s="537"/>
      <c r="I13" s="533"/>
    </row>
    <row r="14" spans="1:26" ht="19.5" customHeight="1">
      <c r="A14" s="803" t="s">
        <v>
1621</v>
      </c>
      <c r="B14" s="216"/>
      <c r="C14" s="216"/>
      <c r="D14" s="216"/>
      <c r="E14" s="216"/>
      <c r="F14" s="216"/>
      <c r="G14" s="216"/>
      <c r="H14" s="25" t="s">
        <v>
1608</v>
      </c>
      <c r="I14" s="216"/>
    </row>
    <row r="15" spans="1:26" ht="15" customHeight="1">
      <c r="A15" s="2407" t="s">
        <v>
768</v>
      </c>
      <c r="B15" s="2421" t="s">
        <v>
767</v>
      </c>
      <c r="C15" s="2405" t="s">
        <v>
1607</v>
      </c>
      <c r="D15" s="2419" t="s">
        <v>
1464</v>
      </c>
      <c r="E15" s="2417" t="s">
        <v>
1606</v>
      </c>
      <c r="F15" s="2415" t="s">
        <v>
996</v>
      </c>
      <c r="G15" s="2416"/>
      <c r="H15" s="2405" t="s">
        <v>
1620</v>
      </c>
      <c r="I15" s="800"/>
      <c r="J15" s="2"/>
    </row>
    <row r="16" spans="1:26" ht="21.95" customHeight="1">
      <c r="A16" s="2408"/>
      <c r="B16" s="2422"/>
      <c r="C16" s="2406"/>
      <c r="D16" s="2420"/>
      <c r="E16" s="2418"/>
      <c r="F16" s="802" t="s">
        <v>
1619</v>
      </c>
      <c r="G16" s="801" t="s">
        <v>
1618</v>
      </c>
      <c r="H16" s="2406"/>
      <c r="I16" s="800"/>
      <c r="J16" s="2"/>
    </row>
    <row r="17" spans="1:12" ht="30" customHeight="1">
      <c r="A17" s="799" t="s">
        <v>
1617</v>
      </c>
      <c r="B17" s="798" t="s">
        <v>
1616</v>
      </c>
      <c r="C17" s="792" t="s">
        <v>
1197</v>
      </c>
      <c r="D17" s="93" t="s">
        <v>
1615</v>
      </c>
      <c r="E17" s="797" t="s">
        <v>
679</v>
      </c>
      <c r="F17" s="796">
        <v>
1156</v>
      </c>
      <c r="G17" s="789"/>
      <c r="H17" s="795">
        <v>
4</v>
      </c>
      <c r="I17" s="787"/>
      <c r="J17" s="2"/>
    </row>
    <row r="18" spans="1:12" ht="30" customHeight="1">
      <c r="A18" s="794" t="s">
        <v>
1614</v>
      </c>
      <c r="B18" s="793" t="s">
        <v>
1613</v>
      </c>
      <c r="C18" s="792" t="s">
        <v>
1612</v>
      </c>
      <c r="D18" s="791" t="s">
        <v>
1449</v>
      </c>
      <c r="E18" s="790">
        <v>
65</v>
      </c>
      <c r="F18" s="789"/>
      <c r="G18" s="788" t="s">
        <v>
531</v>
      </c>
      <c r="H18" s="788" t="s">
        <v>
531</v>
      </c>
      <c r="I18" s="787"/>
      <c r="J18" s="2"/>
    </row>
    <row r="19" spans="1:12" ht="19.5" customHeight="1">
      <c r="A19" s="786"/>
      <c r="B19" s="216"/>
      <c r="C19" s="780"/>
      <c r="D19" s="785"/>
      <c r="E19" s="783"/>
      <c r="F19" s="784"/>
      <c r="G19" s="783"/>
      <c r="H19" s="550" t="s">
        <v>
1611</v>
      </c>
      <c r="I19" s="537"/>
      <c r="K19" s="8"/>
    </row>
    <row r="20" spans="1:12" ht="19.5" customHeight="1">
      <c r="A20" s="782"/>
      <c r="B20" s="216"/>
      <c r="C20" s="216"/>
      <c r="D20" s="765"/>
      <c r="E20" s="780"/>
      <c r="F20" s="781"/>
      <c r="G20" s="780"/>
      <c r="H20" s="537"/>
      <c r="I20" s="537"/>
      <c r="J20" s="550"/>
      <c r="K20" s="8"/>
    </row>
    <row r="21" spans="1:12" s="30" customFormat="1" ht="19.5" customHeight="1">
      <c r="A21" s="779" t="s">
        <v>
1610</v>
      </c>
      <c r="B21" s="779"/>
      <c r="C21" s="779"/>
      <c r="D21" s="779"/>
      <c r="E21" s="777"/>
      <c r="F21" s="778"/>
      <c r="G21" s="777"/>
      <c r="H21" s="776"/>
      <c r="I21" s="776"/>
      <c r="J21" s="775"/>
      <c r="K21" s="774"/>
    </row>
    <row r="22" spans="1:12" ht="19.5" customHeight="1">
      <c r="A22" s="773" t="s">
        <v>
1609</v>
      </c>
      <c r="B22" s="216"/>
      <c r="C22" s="216"/>
      <c r="D22" s="216"/>
      <c r="E22" s="216"/>
      <c r="F22" s="216"/>
      <c r="G22" s="216"/>
      <c r="H22" s="216"/>
      <c r="I22" s="216"/>
      <c r="J22" s="25" t="s">
        <v>
1608</v>
      </c>
      <c r="K22" s="772"/>
    </row>
    <row r="23" spans="1:12" ht="30" customHeight="1">
      <c r="A23" s="199" t="s">
        <v>
768</v>
      </c>
      <c r="B23" s="199" t="s">
        <v>
767</v>
      </c>
      <c r="C23" s="213" t="s">
        <v>
1607</v>
      </c>
      <c r="D23" s="215" t="s">
        <v>
1464</v>
      </c>
      <c r="E23" s="213" t="s">
        <v>
1606</v>
      </c>
      <c r="F23" s="2072" t="s">
        <v>
1605</v>
      </c>
      <c r="G23" s="2074"/>
      <c r="H23" s="2072" t="s">
        <v>
1604</v>
      </c>
      <c r="I23" s="2073"/>
      <c r="J23" s="2074"/>
      <c r="K23" s="8"/>
      <c r="L23" s="5"/>
    </row>
    <row r="24" spans="1:12" ht="30" customHeight="1">
      <c r="A24" s="202" t="s">
        <v>
1603</v>
      </c>
      <c r="B24" s="768" t="s">
        <v>
1602</v>
      </c>
      <c r="C24" s="767" t="s">
        <v>
1597</v>
      </c>
      <c r="D24" s="767" t="s">
        <v>
1601</v>
      </c>
      <c r="E24" s="771">
        <v>
731.78</v>
      </c>
      <c r="F24" s="2395" t="s">
        <v>
1600</v>
      </c>
      <c r="G24" s="2396"/>
      <c r="H24" s="2389" t="s">
        <v>
1575</v>
      </c>
      <c r="I24" s="2390"/>
      <c r="J24" s="2391"/>
      <c r="K24" s="5"/>
      <c r="L24" s="5"/>
    </row>
    <row r="25" spans="1:12" ht="30" customHeight="1">
      <c r="A25" s="202" t="s">
        <v>
1599</v>
      </c>
      <c r="B25" s="768" t="s">
        <v>
1598</v>
      </c>
      <c r="C25" s="767" t="s">
        <v>
1597</v>
      </c>
      <c r="D25" s="208" t="s">
        <v>
1596</v>
      </c>
      <c r="E25" s="770">
        <v>
1647.14</v>
      </c>
      <c r="F25" s="2395" t="s">
        <v>
1576</v>
      </c>
      <c r="G25" s="2396"/>
      <c r="H25" s="2389" t="s">
        <v>
1595</v>
      </c>
      <c r="I25" s="2390"/>
      <c r="J25" s="2391"/>
      <c r="K25" s="5"/>
      <c r="L25" s="15"/>
    </row>
    <row r="26" spans="1:12" ht="30" customHeight="1">
      <c r="A26" s="202" t="s">
        <v>
1594</v>
      </c>
      <c r="B26" s="768" t="s">
        <v>
1593</v>
      </c>
      <c r="C26" s="767" t="s">
        <v>
1572</v>
      </c>
      <c r="D26" s="208" t="s">
        <v>
1592</v>
      </c>
      <c r="E26" s="770">
        <v>
1406.46</v>
      </c>
      <c r="F26" s="2395" t="s">
        <v>
1576</v>
      </c>
      <c r="G26" s="2396"/>
      <c r="H26" s="2409" t="s">
        <v>
1591</v>
      </c>
      <c r="I26" s="2410"/>
      <c r="J26" s="2411"/>
      <c r="K26" s="5"/>
      <c r="L26" s="5"/>
    </row>
    <row r="27" spans="1:12" ht="30" customHeight="1">
      <c r="A27" s="769" t="s">
        <v>
1590</v>
      </c>
      <c r="B27" s="768" t="s">
        <v>
1589</v>
      </c>
      <c r="C27" s="767" t="s">
        <v>
1572</v>
      </c>
      <c r="D27" s="208" t="s">
        <v>
1588</v>
      </c>
      <c r="E27" s="771">
        <v>
365.67</v>
      </c>
      <c r="F27" s="2403" t="s">
        <v>
1570</v>
      </c>
      <c r="G27" s="2404"/>
      <c r="H27" s="2412"/>
      <c r="I27" s="2413"/>
      <c r="J27" s="2414"/>
      <c r="K27" s="5"/>
      <c r="L27" s="5"/>
    </row>
    <row r="28" spans="1:12" ht="30" customHeight="1">
      <c r="A28" s="202" t="s">
        <v>
1587</v>
      </c>
      <c r="B28" s="768" t="s">
        <v>
1586</v>
      </c>
      <c r="C28" s="767" t="s">
        <v>
1572</v>
      </c>
      <c r="D28" s="208" t="s">
        <v>
1585</v>
      </c>
      <c r="E28" s="771">
        <v>
825.49</v>
      </c>
      <c r="F28" s="2395" t="s">
        <v>
1576</v>
      </c>
      <c r="G28" s="2396"/>
      <c r="H28" s="2389" t="s">
        <v>
1584</v>
      </c>
      <c r="I28" s="2390"/>
      <c r="J28" s="2391"/>
      <c r="K28" s="5"/>
      <c r="L28" s="5"/>
    </row>
    <row r="29" spans="1:12" ht="30" customHeight="1">
      <c r="A29" s="202" t="s">
        <v>
1583</v>
      </c>
      <c r="B29" s="768" t="s">
        <v>
1582</v>
      </c>
      <c r="C29" s="767" t="s">
        <v>
1572</v>
      </c>
      <c r="D29" s="208" t="s">
        <v>
1581</v>
      </c>
      <c r="E29" s="770">
        <v>
1416.33</v>
      </c>
      <c r="F29" s="2395" t="s">
        <v>
1576</v>
      </c>
      <c r="G29" s="2396"/>
      <c r="H29" s="2392" t="s">
        <v>
1580</v>
      </c>
      <c r="I29" s="2393"/>
      <c r="J29" s="2394"/>
      <c r="K29" s="5"/>
      <c r="L29" s="5"/>
    </row>
    <row r="30" spans="1:12" ht="30" customHeight="1">
      <c r="A30" s="202" t="s">
        <v>
1579</v>
      </c>
      <c r="B30" s="768" t="s">
        <v>
1578</v>
      </c>
      <c r="C30" s="767" t="s">
        <v>
1572</v>
      </c>
      <c r="D30" s="208" t="s">
        <v>
1577</v>
      </c>
      <c r="E30" s="770">
        <v>
1004.38</v>
      </c>
      <c r="F30" s="2395" t="s">
        <v>
1576</v>
      </c>
      <c r="G30" s="2396"/>
      <c r="H30" s="2397" t="s">
        <v>
1575</v>
      </c>
      <c r="I30" s="2398"/>
      <c r="J30" s="2399"/>
      <c r="K30" s="5"/>
      <c r="L30" s="5"/>
    </row>
    <row r="31" spans="1:12" ht="30" customHeight="1">
      <c r="A31" s="769" t="s">
        <v>
1574</v>
      </c>
      <c r="B31" s="768" t="s">
        <v>
1573</v>
      </c>
      <c r="C31" s="767" t="s">
        <v>
1572</v>
      </c>
      <c r="D31" s="208" t="s">
        <v>
1571</v>
      </c>
      <c r="E31" s="766">
        <v>
1336.26</v>
      </c>
      <c r="F31" s="2403" t="s">
        <v>
1570</v>
      </c>
      <c r="G31" s="2404"/>
      <c r="H31" s="2400"/>
      <c r="I31" s="2401"/>
      <c r="J31" s="2402"/>
      <c r="K31" s="5"/>
      <c r="L31" s="5"/>
    </row>
    <row r="32" spans="1:12" ht="19.5" customHeight="1">
      <c r="A32" s="37"/>
      <c r="B32" s="37"/>
      <c r="C32" s="216"/>
      <c r="D32" s="765"/>
      <c r="E32" s="534"/>
      <c r="F32" s="764"/>
      <c r="G32" s="537"/>
      <c r="H32" s="537"/>
      <c r="I32" s="537"/>
      <c r="J32" s="504" t="s">
        <v>
1569</v>
      </c>
      <c r="K32" s="5"/>
    </row>
  </sheetData>
  <mergeCells count="34">
    <mergeCell ref="A1:Z1"/>
    <mergeCell ref="A2:Z2"/>
    <mergeCell ref="F6:G6"/>
    <mergeCell ref="F7:G7"/>
    <mergeCell ref="F11:G11"/>
    <mergeCell ref="F8:G8"/>
    <mergeCell ref="F9:G9"/>
    <mergeCell ref="F10:G10"/>
    <mergeCell ref="B7:B10"/>
    <mergeCell ref="D7:D10"/>
    <mergeCell ref="C7:C9"/>
    <mergeCell ref="F26:G26"/>
    <mergeCell ref="F25:G25"/>
    <mergeCell ref="H15:H16"/>
    <mergeCell ref="A15:A16"/>
    <mergeCell ref="F23:G23"/>
    <mergeCell ref="H23:J23"/>
    <mergeCell ref="F24:G24"/>
    <mergeCell ref="H24:J24"/>
    <mergeCell ref="H25:J25"/>
    <mergeCell ref="H26:J27"/>
    <mergeCell ref="F27:G27"/>
    <mergeCell ref="F15:G15"/>
    <mergeCell ref="E15:E16"/>
    <mergeCell ref="D15:D16"/>
    <mergeCell ref="C15:C16"/>
    <mergeCell ref="B15:B16"/>
    <mergeCell ref="H28:J28"/>
    <mergeCell ref="H29:J29"/>
    <mergeCell ref="F30:G30"/>
    <mergeCell ref="H30:J31"/>
    <mergeCell ref="F31:G31"/>
    <mergeCell ref="F29:G29"/>
    <mergeCell ref="F28:G28"/>
  </mergeCells>
  <phoneticPr fontId="1"/>
  <printOptions horizontalCentered="1"/>
  <pageMargins left="0.78740157480314965" right="0.78740157480314965" top="0.98425196850393704" bottom="0.69" header="0.51181102362204722" footer="0.51181102362204722"/>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view="pageBreakPreview" zoomScaleNormal="100" zoomScaleSheetLayoutView="100" workbookViewId="0">
      <selection activeCell="B6" sqref="B6"/>
    </sheetView>
  </sheetViews>
  <sheetFormatPr defaultRowHeight="13.5"/>
  <cols>
    <col min="1" max="1" width="25.625" style="9" customWidth="1"/>
    <col min="2" max="2" width="17.625" style="9" customWidth="1"/>
    <col min="3" max="3" width="26.625" style="9" customWidth="1"/>
    <col min="4" max="4" width="20.625" style="9" customWidth="1"/>
    <col min="5" max="5" width="2" style="2" customWidth="1"/>
    <col min="6" max="6" width="23.75" style="2" customWidth="1"/>
    <col min="7" max="7" width="13.875" style="2" customWidth="1"/>
    <col min="8"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30" customFormat="1" ht="17.100000000000001" customHeight="1">
      <c r="A3" s="779" t="s">
        <v>
1745</v>
      </c>
      <c r="B3" s="779"/>
      <c r="C3" s="779"/>
      <c r="D3" s="848"/>
      <c r="E3" s="847"/>
    </row>
    <row r="4" spans="1:26" ht="17.100000000000001" customHeight="1">
      <c r="A4" s="773" t="s">
        <v>
1744</v>
      </c>
      <c r="B4" s="216"/>
      <c r="C4" s="216"/>
      <c r="D4" s="25" t="s">
        <v>
1608</v>
      </c>
      <c r="E4" s="5"/>
    </row>
    <row r="5" spans="1:26" ht="20.100000000000001" customHeight="1">
      <c r="A5" s="29" t="s">
        <v>
768</v>
      </c>
      <c r="B5" s="846" t="s">
        <v>
767</v>
      </c>
      <c r="C5" s="29" t="s">
        <v>
1605</v>
      </c>
      <c r="D5" s="29" t="s">
        <v>
1604</v>
      </c>
    </row>
    <row r="6" spans="1:26" ht="20.100000000000001" customHeight="1">
      <c r="A6" s="87" t="s">
        <v>
1743</v>
      </c>
      <c r="B6" s="834" t="s">
        <v>
1742</v>
      </c>
      <c r="C6" s="214" t="s">
        <v>
1741</v>
      </c>
      <c r="D6" s="2436" t="s">
        <v>
1595</v>
      </c>
    </row>
    <row r="7" spans="1:26" ht="20.100000000000001" customHeight="1">
      <c r="A7" s="794" t="s">
        <v>
1740</v>
      </c>
      <c r="B7" s="834" t="s">
        <v>
1739</v>
      </c>
      <c r="C7" s="832" t="s">
        <v>
1600</v>
      </c>
      <c r="D7" s="2437"/>
    </row>
    <row r="8" spans="1:26" ht="24" customHeight="1">
      <c r="A8" s="794" t="s">
        <v>
1738</v>
      </c>
      <c r="B8" s="834" t="s">
        <v>
1737</v>
      </c>
      <c r="C8" s="837" t="s">
        <v>
1736</v>
      </c>
      <c r="D8" s="2437"/>
    </row>
    <row r="9" spans="1:26" ht="24" customHeight="1">
      <c r="A9" s="835" t="s">
        <v>
1735</v>
      </c>
      <c r="B9" s="834" t="s">
        <v>
1734</v>
      </c>
      <c r="C9" s="837" t="s">
        <v>
1733</v>
      </c>
      <c r="D9" s="2438"/>
      <c r="E9" s="5"/>
    </row>
    <row r="10" spans="1:26" ht="20.100000000000001" customHeight="1">
      <c r="A10" s="87" t="s">
        <v>
1732</v>
      </c>
      <c r="B10" s="834" t="s">
        <v>
1731</v>
      </c>
      <c r="C10" s="832" t="s">
        <v>
1570</v>
      </c>
      <c r="D10" s="2439" t="s">
        <v>
1730</v>
      </c>
      <c r="E10" s="5"/>
    </row>
    <row r="11" spans="1:26" ht="20.100000000000001" customHeight="1">
      <c r="A11" s="87" t="s">
        <v>
1729</v>
      </c>
      <c r="B11" s="834" t="s">
        <v>
1728</v>
      </c>
      <c r="C11" s="832" t="s">
        <v>
1600</v>
      </c>
      <c r="D11" s="2439"/>
      <c r="E11" s="5"/>
    </row>
    <row r="12" spans="1:26" ht="20.100000000000001" customHeight="1">
      <c r="A12" s="87" t="s">
        <v>
1727</v>
      </c>
      <c r="B12" s="834" t="s">
        <v>
1726</v>
      </c>
      <c r="C12" s="832" t="s">
        <v>
1570</v>
      </c>
      <c r="D12" s="2436" t="s">
        <v>
1725</v>
      </c>
      <c r="E12" s="5"/>
    </row>
    <row r="13" spans="1:26" ht="24.95" customHeight="1">
      <c r="A13" s="87" t="s">
        <v>
1724</v>
      </c>
      <c r="B13" s="845" t="s">
        <v>
1723</v>
      </c>
      <c r="C13" s="844" t="s">
        <v>
1722</v>
      </c>
      <c r="D13" s="2437"/>
      <c r="E13" s="5"/>
    </row>
    <row r="14" spans="1:26" ht="20.100000000000001" customHeight="1">
      <c r="A14" s="794" t="s">
        <v>
1721</v>
      </c>
      <c r="B14" s="834" t="s">
        <v>
1720</v>
      </c>
      <c r="C14" s="836" t="s">
        <v>
1686</v>
      </c>
      <c r="D14" s="2437"/>
      <c r="E14" s="5"/>
    </row>
    <row r="15" spans="1:26" ht="20.100000000000001" customHeight="1">
      <c r="A15" s="835" t="s">
        <v>
1719</v>
      </c>
      <c r="B15" s="834" t="s">
        <v>
1718</v>
      </c>
      <c r="C15" s="839" t="s">
        <v>
1600</v>
      </c>
      <c r="D15" s="2437"/>
      <c r="E15" s="5"/>
    </row>
    <row r="16" spans="1:26" ht="20.100000000000001" customHeight="1">
      <c r="A16" s="707" t="s">
        <v>
1717</v>
      </c>
      <c r="B16" s="843" t="s">
        <v>
1716</v>
      </c>
      <c r="C16" s="843" t="s">
        <v>
1570</v>
      </c>
      <c r="D16" s="2438"/>
      <c r="E16" s="5"/>
    </row>
    <row r="17" spans="1:5" ht="20.100000000000001" customHeight="1">
      <c r="A17" s="794" t="s">
        <v>
1715</v>
      </c>
      <c r="B17" s="834" t="s">
        <v>
1714</v>
      </c>
      <c r="C17" s="832" t="s">
        <v>
1675</v>
      </c>
      <c r="D17" s="793" t="s">
        <v>
1713</v>
      </c>
      <c r="E17" s="5"/>
    </row>
    <row r="18" spans="1:5" ht="20.100000000000001" customHeight="1">
      <c r="A18" s="794" t="s">
        <v>
1712</v>
      </c>
      <c r="B18" s="834" t="s">
        <v>
1711</v>
      </c>
      <c r="C18" s="832" t="s">
        <v>
1697</v>
      </c>
      <c r="D18" s="793" t="s">
        <v>
1710</v>
      </c>
    </row>
    <row r="19" spans="1:5" ht="20.100000000000001" customHeight="1">
      <c r="A19" s="87" t="s">
        <v>
1709</v>
      </c>
      <c r="B19" s="834" t="s">
        <v>
1708</v>
      </c>
      <c r="C19" s="833" t="s">
        <v>
1600</v>
      </c>
      <c r="D19" s="793" t="s">
        <v>
1707</v>
      </c>
    </row>
    <row r="20" spans="1:5" ht="20.100000000000001" customHeight="1">
      <c r="A20" s="794" t="s">
        <v>
1706</v>
      </c>
      <c r="B20" s="834" t="s">
        <v>
1705</v>
      </c>
      <c r="C20" s="832" t="s">
        <v>
1600</v>
      </c>
      <c r="D20" s="793" t="s">
        <v>
1704</v>
      </c>
    </row>
    <row r="21" spans="1:5" ht="24" customHeight="1">
      <c r="A21" s="794" t="s">
        <v>
1703</v>
      </c>
      <c r="B21" s="842" t="s">
        <v>
1702</v>
      </c>
      <c r="C21" s="837" t="s">
        <v>
1701</v>
      </c>
      <c r="D21" s="793" t="s">
        <v>
1700</v>
      </c>
    </row>
    <row r="22" spans="1:5" ht="33" customHeight="1">
      <c r="A22" s="841" t="s">
        <v>
1699</v>
      </c>
      <c r="B22" s="834" t="s">
        <v>
1698</v>
      </c>
      <c r="C22" s="832" t="s">
        <v>
1697</v>
      </c>
      <c r="D22" s="840" t="s">
        <v>
1696</v>
      </c>
    </row>
    <row r="23" spans="1:5" ht="20.100000000000001" customHeight="1">
      <c r="A23" s="794" t="s">
        <v>
1695</v>
      </c>
      <c r="B23" s="834" t="s">
        <v>
1694</v>
      </c>
      <c r="C23" s="839" t="s">
        <v>
1600</v>
      </c>
      <c r="D23" s="793" t="s">
        <v>
1693</v>
      </c>
    </row>
    <row r="24" spans="1:5" ht="24" customHeight="1">
      <c r="A24" s="838" t="s">
        <v>
1692</v>
      </c>
      <c r="B24" s="834" t="s">
        <v>
1691</v>
      </c>
      <c r="C24" s="837" t="s">
        <v>
1690</v>
      </c>
      <c r="D24" s="793" t="s">
        <v>
1689</v>
      </c>
    </row>
    <row r="25" spans="1:5" ht="20.100000000000001" customHeight="1">
      <c r="A25" s="794" t="s">
        <v>
1688</v>
      </c>
      <c r="B25" s="834" t="s">
        <v>
1687</v>
      </c>
      <c r="C25" s="837" t="s">
        <v>
1686</v>
      </c>
      <c r="D25" s="793" t="s">
        <v>
1685</v>
      </c>
    </row>
    <row r="26" spans="1:5" ht="20.100000000000001" customHeight="1">
      <c r="A26" s="794" t="s">
        <v>
1684</v>
      </c>
      <c r="B26" s="834" t="s">
        <v>
1683</v>
      </c>
      <c r="C26" s="836" t="s">
        <v>
1675</v>
      </c>
      <c r="D26" s="793" t="s">
        <v>
1682</v>
      </c>
    </row>
    <row r="27" spans="1:5" ht="24" customHeight="1">
      <c r="A27" s="794" t="s">
        <v>
1681</v>
      </c>
      <c r="B27" s="834" t="s">
        <v>
1680</v>
      </c>
      <c r="C27" s="837" t="s">
        <v>
1679</v>
      </c>
      <c r="D27" s="793" t="s">
        <v>
1678</v>
      </c>
    </row>
    <row r="28" spans="1:5" ht="20.100000000000001" customHeight="1">
      <c r="A28" s="794" t="s">
        <v>
1677</v>
      </c>
      <c r="B28" s="834" t="s">
        <v>
1676</v>
      </c>
      <c r="C28" s="836" t="s">
        <v>
1675</v>
      </c>
      <c r="D28" s="793" t="s">
        <v>
1674</v>
      </c>
    </row>
    <row r="29" spans="1:5" ht="20.100000000000001" customHeight="1">
      <c r="A29" s="835" t="s">
        <v>
1673</v>
      </c>
      <c r="B29" s="834" t="s">
        <v>
1672</v>
      </c>
      <c r="C29" s="833" t="s">
        <v>
1600</v>
      </c>
      <c r="D29" s="832" t="s">
        <v>
1671</v>
      </c>
    </row>
    <row r="30" spans="1:5" ht="24" customHeight="1">
      <c r="A30" s="831" t="s">
        <v>
1670</v>
      </c>
      <c r="B30" s="768" t="s">
        <v>
1669</v>
      </c>
      <c r="C30" s="830" t="s">
        <v>
1668</v>
      </c>
      <c r="D30" s="829" t="s">
        <v>
1667</v>
      </c>
    </row>
    <row r="31" spans="1:5" ht="20.100000000000001" customHeight="1">
      <c r="A31" s="707" t="s">
        <v>
1666</v>
      </c>
      <c r="B31" s="768" t="s">
        <v>
1665</v>
      </c>
      <c r="C31" s="830" t="s">
        <v>
1570</v>
      </c>
      <c r="D31" s="829" t="s">
        <v>
1664</v>
      </c>
    </row>
    <row r="32" spans="1:5" ht="20.100000000000001" customHeight="1">
      <c r="A32" s="707" t="s">
        <v>
1663</v>
      </c>
      <c r="B32" s="768" t="s">
        <v>
1662</v>
      </c>
      <c r="C32" s="830" t="s">
        <v>
1600</v>
      </c>
      <c r="D32" s="829" t="s">
        <v>
1661</v>
      </c>
    </row>
    <row r="33" spans="1:4" ht="20.100000000000001" customHeight="1">
      <c r="A33" s="707" t="s">
        <v>
1660</v>
      </c>
      <c r="B33" s="768" t="s">
        <v>
1659</v>
      </c>
      <c r="C33" s="830" t="s">
        <v>
1658</v>
      </c>
      <c r="D33" s="829" t="s">
        <v>
1657</v>
      </c>
    </row>
    <row r="34" spans="1:4" ht="24" customHeight="1">
      <c r="A34" s="707" t="s">
        <v>
1656</v>
      </c>
      <c r="B34" s="768" t="s">
        <v>
1655</v>
      </c>
      <c r="C34" s="830" t="s">
        <v>
1654</v>
      </c>
      <c r="D34" s="829" t="s">
        <v>
1653</v>
      </c>
    </row>
    <row r="35" spans="1:4" s="814" customFormat="1" ht="17.100000000000001" customHeight="1">
      <c r="A35" s="816"/>
      <c r="B35" s="816"/>
      <c r="C35" s="816"/>
      <c r="D35" s="504" t="s">
        <v>
1569</v>
      </c>
    </row>
    <row r="36" spans="1:4" s="814" customFormat="1" ht="17.100000000000001" customHeight="1">
      <c r="A36" s="816"/>
      <c r="B36" s="816"/>
      <c r="C36" s="816"/>
      <c r="D36" s="816"/>
    </row>
    <row r="37" spans="1:4" s="826" customFormat="1" ht="17.100000000000001" customHeight="1">
      <c r="A37" s="828" t="s">
        <v>
1652</v>
      </c>
      <c r="B37" s="827"/>
      <c r="C37" s="827"/>
      <c r="D37" s="25" t="s">
        <v>
1608</v>
      </c>
    </row>
    <row r="38" spans="1:4" s="817" customFormat="1" ht="20.100000000000001" customHeight="1">
      <c r="A38" s="825" t="s">
        <v>
768</v>
      </c>
      <c r="B38" s="825" t="s">
        <v>
767</v>
      </c>
      <c r="C38" s="825" t="s">
        <v>
1605</v>
      </c>
      <c r="D38" s="824" t="s">
        <v>
1604</v>
      </c>
    </row>
    <row r="39" spans="1:4" s="817" customFormat="1" ht="24" customHeight="1">
      <c r="A39" s="821" t="s">
        <v>
1651</v>
      </c>
      <c r="B39" s="820" t="s">
        <v>
1650</v>
      </c>
      <c r="C39" s="822" t="s">
        <v>
1646</v>
      </c>
      <c r="D39" s="2440" t="s">
        <v>
1649</v>
      </c>
    </row>
    <row r="40" spans="1:4" s="817" customFormat="1" ht="24" customHeight="1">
      <c r="A40" s="823" t="s">
        <v>
1648</v>
      </c>
      <c r="B40" s="820" t="s">
        <v>
1647</v>
      </c>
      <c r="C40" s="822" t="s">
        <v>
1646</v>
      </c>
      <c r="D40" s="2441"/>
    </row>
    <row r="41" spans="1:4" s="817" customFormat="1" ht="20.100000000000001" customHeight="1">
      <c r="A41" s="821" t="s">
        <v>
1645</v>
      </c>
      <c r="B41" s="820" t="s">
        <v>
1644</v>
      </c>
      <c r="C41" s="819" t="s">
        <v>
1623</v>
      </c>
      <c r="D41" s="818" t="s">
        <v>
1643</v>
      </c>
    </row>
    <row r="42" spans="1:4" s="817" customFormat="1" ht="20.100000000000001" customHeight="1">
      <c r="A42" s="821" t="s">
        <v>
1642</v>
      </c>
      <c r="B42" s="820" t="s">
        <v>
1641</v>
      </c>
      <c r="C42" s="819" t="s">
        <v>
1623</v>
      </c>
      <c r="D42" s="818" t="s">
        <v>
1640</v>
      </c>
    </row>
    <row r="43" spans="1:4" s="814" customFormat="1" ht="17.100000000000001" customHeight="1">
      <c r="A43" s="816"/>
      <c r="B43" s="816"/>
      <c r="C43" s="816"/>
      <c r="D43" s="815" t="s">
        <v>
1639</v>
      </c>
    </row>
    <row r="51" ht="19.5" customHeight="1"/>
    <row r="52" ht="19.5" customHeight="1"/>
    <row r="53" ht="19.5" customHeight="1"/>
  </sheetData>
  <mergeCells count="6">
    <mergeCell ref="D12:D16"/>
    <mergeCell ref="D10:D11"/>
    <mergeCell ref="D6:D9"/>
    <mergeCell ref="D39:D40"/>
    <mergeCell ref="A1:Z1"/>
    <mergeCell ref="A2:Z2"/>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view="pageBreakPreview" zoomScaleNormal="100" zoomScaleSheetLayoutView="100" workbookViewId="0">
      <selection activeCell="B6" sqref="B6"/>
    </sheetView>
  </sheetViews>
  <sheetFormatPr defaultRowHeight="13.5"/>
  <cols>
    <col min="1" max="1" width="30" style="410" customWidth="1"/>
    <col min="2" max="2" width="17.625" style="410" customWidth="1"/>
    <col min="3" max="3" width="22.625" style="410" customWidth="1"/>
    <col min="4" max="4" width="20.625" style="410" customWidth="1"/>
    <col min="5" max="16384" width="9" style="410"/>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826" customFormat="1" ht="19.5" customHeight="1">
      <c r="A3" s="827" t="s">
        <v>
1833</v>
      </c>
      <c r="B3" s="827"/>
      <c r="C3" s="827"/>
      <c r="D3" s="25" t="s">
        <v>
1608</v>
      </c>
    </row>
    <row r="4" spans="1:26" ht="19.5" customHeight="1">
      <c r="A4" s="846" t="s">
        <v>
768</v>
      </c>
      <c r="B4" s="846" t="s">
        <v>
767</v>
      </c>
      <c r="C4" s="846" t="s">
        <v>
1605</v>
      </c>
      <c r="D4" s="29" t="s">
        <v>
1604</v>
      </c>
    </row>
    <row r="5" spans="1:26" s="817" customFormat="1" ht="24" customHeight="1">
      <c r="A5" s="821" t="s">
        <v>
1832</v>
      </c>
      <c r="B5" s="820" t="s">
        <v>
1831</v>
      </c>
      <c r="C5" s="819" t="s">
        <v>
1623</v>
      </c>
      <c r="D5" s="818" t="s">
        <v>
1830</v>
      </c>
    </row>
    <row r="6" spans="1:26" ht="33.75">
      <c r="A6" s="118" t="s">
        <v>
1699</v>
      </c>
      <c r="B6" s="834" t="s">
        <v>
1698</v>
      </c>
      <c r="C6" s="836" t="s">
        <v>
1623</v>
      </c>
      <c r="D6" s="850" t="s">
        <v>
1696</v>
      </c>
    </row>
    <row r="7" spans="1:26" ht="24" customHeight="1">
      <c r="A7" s="47" t="s">
        <v>
1829</v>
      </c>
      <c r="B7" s="834" t="s">
        <v>
1828</v>
      </c>
      <c r="C7" s="837" t="s">
        <v>
1646</v>
      </c>
      <c r="D7" s="2444" t="s">
        <v>
1827</v>
      </c>
    </row>
    <row r="8" spans="1:26" ht="24" customHeight="1">
      <c r="A8" s="118" t="s">
        <v>
1826</v>
      </c>
      <c r="B8" s="834" t="s">
        <v>
1825</v>
      </c>
      <c r="C8" s="837" t="s">
        <v>
1646</v>
      </c>
      <c r="D8" s="2446"/>
    </row>
    <row r="9" spans="1:26" ht="19.5" customHeight="1">
      <c r="A9" s="87" t="s">
        <v>
1824</v>
      </c>
      <c r="B9" s="834" t="s">
        <v>
1823</v>
      </c>
      <c r="C9" s="836" t="s">
        <v>
1766</v>
      </c>
      <c r="D9" s="771" t="s">
        <v>
1822</v>
      </c>
    </row>
    <row r="10" spans="1:26" ht="24" customHeight="1">
      <c r="A10" s="87" t="s">
        <v>
1821</v>
      </c>
      <c r="B10" s="834" t="s">
        <v>
1820</v>
      </c>
      <c r="C10" s="837" t="s">
        <v>
1646</v>
      </c>
      <c r="D10" s="2444" t="s">
        <v>
1819</v>
      </c>
    </row>
    <row r="11" spans="1:26" ht="24" customHeight="1">
      <c r="A11" s="849" t="s">
        <v>
1818</v>
      </c>
      <c r="B11" s="768" t="s">
        <v>
1817</v>
      </c>
      <c r="C11" s="214" t="s">
        <v>
1646</v>
      </c>
      <c r="D11" s="2448"/>
    </row>
    <row r="12" spans="1:26" ht="24" customHeight="1">
      <c r="A12" s="87" t="s">
        <v>
1816</v>
      </c>
      <c r="B12" s="834" t="s">
        <v>
1815</v>
      </c>
      <c r="C12" s="837" t="s">
        <v>
1646</v>
      </c>
      <c r="D12" s="2442" t="s">
        <v>
1814</v>
      </c>
    </row>
    <row r="13" spans="1:26" ht="24" customHeight="1">
      <c r="A13" s="849" t="s">
        <v>
1813</v>
      </c>
      <c r="B13" s="768" t="s">
        <v>
1812</v>
      </c>
      <c r="C13" s="836" t="s">
        <v>
1754</v>
      </c>
      <c r="D13" s="2449"/>
    </row>
    <row r="14" spans="1:26" ht="20.100000000000001" customHeight="1">
      <c r="A14" s="87" t="s">
        <v>
1811</v>
      </c>
      <c r="B14" s="834" t="s">
        <v>
1810</v>
      </c>
      <c r="C14" s="836" t="s">
        <v>
1754</v>
      </c>
      <c r="D14" s="2444" t="s">
        <v>
1809</v>
      </c>
    </row>
    <row r="15" spans="1:26" ht="20.100000000000001" customHeight="1">
      <c r="A15" s="87" t="s">
        <v>
1808</v>
      </c>
      <c r="B15" s="834" t="s">
        <v>
1807</v>
      </c>
      <c r="C15" s="836" t="s">
        <v>
1766</v>
      </c>
      <c r="D15" s="2446"/>
    </row>
    <row r="16" spans="1:26" ht="20.100000000000001" customHeight="1">
      <c r="A16" s="87" t="s">
        <v>
1806</v>
      </c>
      <c r="B16" s="834" t="s">
        <v>
1805</v>
      </c>
      <c r="C16" s="836" t="s">
        <v>
1766</v>
      </c>
      <c r="D16" s="771" t="s">
        <v>
1804</v>
      </c>
    </row>
    <row r="17" spans="1:4" ht="20.100000000000001" customHeight="1">
      <c r="A17" s="87" t="s">
        <v>
1803</v>
      </c>
      <c r="B17" s="834" t="s">
        <v>
1644</v>
      </c>
      <c r="C17" s="836" t="s">
        <v>
1766</v>
      </c>
      <c r="D17" s="771" t="s">
        <v>
1643</v>
      </c>
    </row>
    <row r="18" spans="1:4" ht="20.100000000000001" customHeight="1">
      <c r="A18" s="87" t="s">
        <v>
1802</v>
      </c>
      <c r="B18" s="834" t="s">
        <v>
1801</v>
      </c>
      <c r="C18" s="836" t="s">
        <v>
1766</v>
      </c>
      <c r="D18" s="2444" t="s">
        <v>
1800</v>
      </c>
    </row>
    <row r="19" spans="1:4" ht="20.100000000000001" customHeight="1">
      <c r="A19" s="87" t="s">
        <v>
1799</v>
      </c>
      <c r="B19" s="834" t="s">
        <v>
1798</v>
      </c>
      <c r="C19" s="836" t="s">
        <v>
1766</v>
      </c>
      <c r="D19" s="2446"/>
    </row>
    <row r="20" spans="1:4" ht="20.100000000000001" customHeight="1">
      <c r="A20" s="87" t="s">
        <v>
1797</v>
      </c>
      <c r="B20" s="834" t="s">
        <v>
1796</v>
      </c>
      <c r="C20" s="836" t="s">
        <v>
1766</v>
      </c>
      <c r="D20" s="771" t="s">
        <v>
1795</v>
      </c>
    </row>
    <row r="21" spans="1:4" ht="20.100000000000001" customHeight="1">
      <c r="A21" s="87" t="s">
        <v>
1794</v>
      </c>
      <c r="B21" s="834" t="s">
        <v>
1793</v>
      </c>
      <c r="C21" s="836" t="s">
        <v>
1766</v>
      </c>
      <c r="D21" s="2442" t="s">
        <v>
1792</v>
      </c>
    </row>
    <row r="22" spans="1:4" ht="20.100000000000001" customHeight="1">
      <c r="A22" s="87" t="s">
        <v>
1791</v>
      </c>
      <c r="B22" s="834" t="s">
        <v>
1790</v>
      </c>
      <c r="C22" s="836" t="s">
        <v>
1766</v>
      </c>
      <c r="D22" s="2447"/>
    </row>
    <row r="23" spans="1:4" ht="20.100000000000001" customHeight="1">
      <c r="A23" s="87" t="s">
        <v>
1789</v>
      </c>
      <c r="B23" s="834" t="s">
        <v>
1788</v>
      </c>
      <c r="C23" s="836" t="s">
        <v>
1766</v>
      </c>
      <c r="D23" s="2447"/>
    </row>
    <row r="24" spans="1:4" ht="20.100000000000001" customHeight="1">
      <c r="A24" s="87" t="s">
        <v>
1787</v>
      </c>
      <c r="B24" s="834" t="s">
        <v>
1786</v>
      </c>
      <c r="C24" s="836" t="s">
        <v>
1766</v>
      </c>
      <c r="D24" s="2447"/>
    </row>
    <row r="25" spans="1:4" ht="20.100000000000001" customHeight="1">
      <c r="A25" s="87" t="s">
        <v>
1785</v>
      </c>
      <c r="B25" s="834" t="s">
        <v>
1784</v>
      </c>
      <c r="C25" s="836" t="s">
        <v>
1766</v>
      </c>
      <c r="D25" s="2443"/>
    </row>
    <row r="26" spans="1:4" ht="20.100000000000001" customHeight="1">
      <c r="A26" s="87" t="s">
        <v>
1783</v>
      </c>
      <c r="B26" s="834" t="s">
        <v>
1782</v>
      </c>
      <c r="C26" s="836" t="s">
        <v>
1766</v>
      </c>
      <c r="D26" s="2442" t="s">
        <v>
1781</v>
      </c>
    </row>
    <row r="27" spans="1:4" ht="24" customHeight="1">
      <c r="A27" s="87" t="s">
        <v>
1780</v>
      </c>
      <c r="B27" s="834" t="s">
        <v>
1779</v>
      </c>
      <c r="C27" s="837" t="s">
        <v>
1646</v>
      </c>
      <c r="D27" s="2443"/>
    </row>
    <row r="28" spans="1:4" ht="20.100000000000001" customHeight="1">
      <c r="A28" s="87" t="s">
        <v>
1778</v>
      </c>
      <c r="B28" s="834" t="s">
        <v>
1777</v>
      </c>
      <c r="C28" s="836" t="s">
        <v>
1766</v>
      </c>
      <c r="D28" s="2444" t="s">
        <v>
1776</v>
      </c>
    </row>
    <row r="29" spans="1:4" ht="20.100000000000001" customHeight="1">
      <c r="A29" s="87" t="s">
        <v>
1775</v>
      </c>
      <c r="B29" s="834" t="s">
        <v>
1774</v>
      </c>
      <c r="C29" s="836" t="s">
        <v>
1766</v>
      </c>
      <c r="D29" s="2445"/>
    </row>
    <row r="30" spans="1:4" ht="20.100000000000001" customHeight="1">
      <c r="A30" s="87" t="s">
        <v>
1773</v>
      </c>
      <c r="B30" s="834" t="s">
        <v>
1772</v>
      </c>
      <c r="C30" s="836" t="s">
        <v>
1766</v>
      </c>
      <c r="D30" s="2446"/>
    </row>
    <row r="31" spans="1:4" ht="20.100000000000001" customHeight="1">
      <c r="A31" s="87" t="s">
        <v>
1771</v>
      </c>
      <c r="B31" s="793" t="s">
        <v>
1770</v>
      </c>
      <c r="C31" s="798" t="s">
        <v>
1766</v>
      </c>
      <c r="D31" s="771" t="s">
        <v>
1769</v>
      </c>
    </row>
    <row r="32" spans="1:4" ht="20.100000000000001" customHeight="1">
      <c r="A32" s="87" t="s">
        <v>
1768</v>
      </c>
      <c r="B32" s="793" t="s">
        <v>
1767</v>
      </c>
      <c r="C32" s="798" t="s">
        <v>
1766</v>
      </c>
      <c r="D32" s="771" t="s">
        <v>
1765</v>
      </c>
    </row>
    <row r="33" spans="1:4" ht="24" customHeight="1">
      <c r="A33" s="118" t="s">
        <v>
1764</v>
      </c>
      <c r="B33" s="793" t="s">
        <v>
1763</v>
      </c>
      <c r="C33" s="798" t="s">
        <v>
1754</v>
      </c>
      <c r="D33" s="771" t="s">
        <v>
1762</v>
      </c>
    </row>
    <row r="34" spans="1:4" ht="24" customHeight="1">
      <c r="A34" s="47" t="s">
        <v>
1761</v>
      </c>
      <c r="B34" s="793" t="s">
        <v>
1760</v>
      </c>
      <c r="C34" s="798" t="s">
        <v>
1754</v>
      </c>
      <c r="D34" s="2442" t="s">
        <v>
1759</v>
      </c>
    </row>
    <row r="35" spans="1:4" ht="24" customHeight="1">
      <c r="A35" s="47" t="s">
        <v>
1758</v>
      </c>
      <c r="B35" s="793" t="s">
        <v>
1757</v>
      </c>
      <c r="C35" s="798" t="s">
        <v>
1623</v>
      </c>
      <c r="D35" s="2443"/>
    </row>
    <row r="36" spans="1:4" ht="20.100000000000001" customHeight="1">
      <c r="A36" s="87" t="s">
        <v>
1756</v>
      </c>
      <c r="B36" s="793" t="s">
        <v>
1755</v>
      </c>
      <c r="C36" s="798" t="s">
        <v>
1754</v>
      </c>
      <c r="D36" s="771" t="s">
        <v>
1753</v>
      </c>
    </row>
    <row r="37" spans="1:4" ht="24" customHeight="1">
      <c r="A37" s="87" t="s">
        <v>
1752</v>
      </c>
      <c r="B37" s="793" t="s">
        <v>
1751</v>
      </c>
      <c r="C37" s="20" t="s">
        <v>
1747</v>
      </c>
      <c r="D37" s="771" t="s">
        <v>
1750</v>
      </c>
    </row>
    <row r="38" spans="1:4" ht="24" customHeight="1">
      <c r="A38" s="87" t="s">
        <v>
1749</v>
      </c>
      <c r="B38" s="793" t="s">
        <v>
1748</v>
      </c>
      <c r="C38" s="20" t="s">
        <v>
1747</v>
      </c>
      <c r="D38" s="771" t="s">
        <v>
1746</v>
      </c>
    </row>
    <row r="39" spans="1:4" ht="20.100000000000001" customHeight="1">
      <c r="D39" s="504" t="s">
        <v>
1569</v>
      </c>
    </row>
  </sheetData>
  <mergeCells count="11">
    <mergeCell ref="A1:Z1"/>
    <mergeCell ref="A2:Z2"/>
    <mergeCell ref="D14:D15"/>
    <mergeCell ref="D7:D8"/>
    <mergeCell ref="D10:D11"/>
    <mergeCell ref="D12:D13"/>
    <mergeCell ref="D34:D35"/>
    <mergeCell ref="D26:D27"/>
    <mergeCell ref="D28:D30"/>
    <mergeCell ref="D18:D19"/>
    <mergeCell ref="D21:D25"/>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zoomScaleNormal="100" zoomScaleSheetLayoutView="100" workbookViewId="0">
      <selection activeCell="B6" sqref="B6"/>
    </sheetView>
  </sheetViews>
  <sheetFormatPr defaultRowHeight="13.5"/>
  <cols>
    <col min="1" max="1" width="22.625" style="2" customWidth="1"/>
    <col min="2" max="11" width="6.875" style="2" customWidth="1"/>
    <col min="12"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ht="19.5" customHeight="1">
      <c r="A3" s="803" t="s">
        <v>
1864</v>
      </c>
      <c r="B3" s="216"/>
      <c r="E3" s="216"/>
      <c r="G3" s="25" t="s">
        <v>
1608</v>
      </c>
    </row>
    <row r="4" spans="1:26" ht="19.5" customHeight="1">
      <c r="A4" s="29" t="s">
        <v>
768</v>
      </c>
      <c r="B4" s="2354" t="s">
        <v>
767</v>
      </c>
      <c r="C4" s="2354"/>
      <c r="D4" s="2354" t="s">
        <v>
1604</v>
      </c>
      <c r="E4" s="2354"/>
      <c r="F4" s="2354"/>
      <c r="G4" s="2354"/>
    </row>
    <row r="5" spans="1:26" s="221" customFormat="1" ht="19.5" customHeight="1">
      <c r="A5" s="41" t="s">
        <v>
1863</v>
      </c>
      <c r="B5" s="2451" t="s">
        <v>
1862</v>
      </c>
      <c r="C5" s="2451"/>
      <c r="D5" s="2451" t="s">
        <v>
1649</v>
      </c>
      <c r="E5" s="2451"/>
      <c r="F5" s="2451"/>
      <c r="G5" s="2451"/>
    </row>
    <row r="6" spans="1:26" s="221" customFormat="1" ht="19.5" customHeight="1">
      <c r="A6" s="862"/>
      <c r="B6" s="216"/>
      <c r="C6" s="216"/>
      <c r="D6" s="216"/>
      <c r="E6" s="216"/>
      <c r="F6" s="216"/>
      <c r="G6" s="504" t="s">
        <v>
1569</v>
      </c>
      <c r="H6" s="38"/>
    </row>
    <row r="7" spans="1:26" s="221" customFormat="1" ht="19.5" customHeight="1">
      <c r="A7" s="216"/>
      <c r="B7" s="216"/>
      <c r="D7" s="216"/>
      <c r="E7" s="216"/>
      <c r="F7" s="533"/>
    </row>
    <row r="8" spans="1:26" s="221" customFormat="1" ht="19.5" customHeight="1">
      <c r="A8" s="803" t="s">
        <v>
1861</v>
      </c>
      <c r="B8" s="216"/>
      <c r="E8" s="216"/>
      <c r="G8" s="25" t="s">
        <v>
1608</v>
      </c>
    </row>
    <row r="9" spans="1:26" s="221" customFormat="1" ht="19.5" customHeight="1">
      <c r="A9" s="846" t="s">
        <v>
768</v>
      </c>
      <c r="B9" s="2354" t="s">
        <v>
767</v>
      </c>
      <c r="C9" s="2354"/>
      <c r="D9" s="2354" t="s">
        <v>
1604</v>
      </c>
      <c r="E9" s="2354"/>
      <c r="F9" s="2354"/>
      <c r="G9" s="2354"/>
    </row>
    <row r="10" spans="1:26" s="221" customFormat="1" ht="19.5" customHeight="1">
      <c r="A10" s="863" t="s">
        <v>
1735</v>
      </c>
      <c r="B10" s="2451" t="s">
        <v>
1734</v>
      </c>
      <c r="C10" s="2451"/>
      <c r="D10" s="2451" t="s">
        <v>
1860</v>
      </c>
      <c r="E10" s="2451"/>
      <c r="F10" s="2451"/>
      <c r="G10" s="2451"/>
    </row>
    <row r="11" spans="1:26" s="221" customFormat="1" ht="19.5" customHeight="1">
      <c r="A11" s="862"/>
      <c r="B11" s="216"/>
      <c r="C11" s="216"/>
      <c r="D11" s="216"/>
      <c r="E11" s="216"/>
      <c r="F11" s="216"/>
      <c r="G11" s="504" t="s">
        <v>
1569</v>
      </c>
      <c r="H11" s="38"/>
    </row>
    <row r="12" spans="1:26" s="221" customFormat="1" ht="19.5" customHeight="1">
      <c r="A12" s="216"/>
      <c r="B12" s="216"/>
      <c r="D12" s="533"/>
      <c r="E12" s="216"/>
      <c r="F12" s="216"/>
    </row>
    <row r="13" spans="1:26" s="326" customFormat="1" ht="19.5" customHeight="1">
      <c r="A13" s="5" t="s">
        <v>
1859</v>
      </c>
      <c r="B13" s="5"/>
      <c r="D13" s="221"/>
      <c r="E13" s="5"/>
      <c r="G13" s="25" t="s">
        <v>
1608</v>
      </c>
    </row>
    <row r="14" spans="1:26" s="221" customFormat="1" ht="19.5" customHeight="1">
      <c r="A14" s="861" t="s">
        <v>
768</v>
      </c>
      <c r="B14" s="2063" t="s">
        <v>
767</v>
      </c>
      <c r="C14" s="2063"/>
      <c r="D14" s="2063" t="s">
        <v>
1604</v>
      </c>
      <c r="E14" s="2063"/>
      <c r="F14" s="2063"/>
      <c r="G14" s="2063"/>
    </row>
    <row r="15" spans="1:26" s="221" customFormat="1" ht="19.5" customHeight="1">
      <c r="A15" s="860" t="s">
        <v>
1858</v>
      </c>
      <c r="B15" s="2452" t="s">
        <v>
1857</v>
      </c>
      <c r="C15" s="2452"/>
      <c r="D15" s="2450" t="s">
        <v>
1856</v>
      </c>
      <c r="E15" s="2450"/>
      <c r="F15" s="2450"/>
      <c r="G15" s="2450"/>
    </row>
    <row r="16" spans="1:26" s="221" customFormat="1" ht="27.75" customHeight="1">
      <c r="A16" s="860" t="s">
        <v>
1855</v>
      </c>
      <c r="B16" s="2452" t="s">
        <v>
1854</v>
      </c>
      <c r="C16" s="2452"/>
      <c r="D16" s="2450" t="s">
        <v>
1853</v>
      </c>
      <c r="E16" s="2450"/>
      <c r="F16" s="2450"/>
      <c r="G16" s="2450"/>
    </row>
    <row r="17" spans="1:11" s="221" customFormat="1" ht="19.5" customHeight="1">
      <c r="A17" s="702"/>
      <c r="B17" s="859"/>
      <c r="C17" s="859"/>
      <c r="D17" s="858"/>
      <c r="E17" s="858"/>
      <c r="F17" s="858"/>
      <c r="G17" s="504" t="s">
        <v>
1569</v>
      </c>
      <c r="H17" s="38"/>
    </row>
    <row r="18" spans="1:11" s="221" customFormat="1" ht="19.5" customHeight="1">
      <c r="A18" s="216"/>
      <c r="B18" s="216"/>
      <c r="C18" s="216"/>
      <c r="D18" s="216"/>
      <c r="E18" s="533"/>
      <c r="F18" s="216"/>
    </row>
    <row r="19" spans="1:11" s="326" customFormat="1" ht="19.5" customHeight="1">
      <c r="A19" s="857" t="s">
        <v>
1852</v>
      </c>
      <c r="B19" s="470"/>
      <c r="C19" s="470"/>
      <c r="D19" s="470"/>
    </row>
    <row r="20" spans="1:11" s="326" customFormat="1" ht="19.5" customHeight="1">
      <c r="A20" s="560" t="s">
        <v>
3</v>
      </c>
      <c r="B20" s="470"/>
      <c r="C20" s="470"/>
      <c r="D20" s="470"/>
      <c r="E20" s="560"/>
      <c r="K20" s="533" t="s">
        <v>
1851</v>
      </c>
    </row>
    <row r="21" spans="1:11" s="221" customFormat="1" ht="19.5" customHeight="1">
      <c r="A21" s="856" t="s">
        <v>
959</v>
      </c>
      <c r="B21" s="640" t="s">
        <v>
1850</v>
      </c>
      <c r="C21" s="640">
        <v>
25</v>
      </c>
      <c r="D21" s="640">
        <v>
26</v>
      </c>
      <c r="E21" s="640">
        <v>
27</v>
      </c>
      <c r="F21" s="640">
        <v>
28</v>
      </c>
      <c r="G21" s="640">
        <v>
29</v>
      </c>
      <c r="H21" s="640">
        <v>
30</v>
      </c>
      <c r="I21" s="640">
        <v>
31</v>
      </c>
      <c r="J21" s="640" t="s">
        <v>
1849</v>
      </c>
      <c r="K21" s="640">
        <v>
3</v>
      </c>
    </row>
    <row r="22" spans="1:11" s="221" customFormat="1" ht="19.5" customHeight="1">
      <c r="A22" s="855" t="s">
        <v>
1848</v>
      </c>
      <c r="B22" s="467">
        <v>
14592</v>
      </c>
      <c r="C22" s="467">
        <v>
14724</v>
      </c>
      <c r="D22" s="467">
        <v>
14825</v>
      </c>
      <c r="E22" s="467">
        <v>
14599</v>
      </c>
      <c r="F22" s="467">
        <v>
14587</v>
      </c>
      <c r="G22" s="467">
        <v>
14427</v>
      </c>
      <c r="H22" s="467">
        <v>
14279</v>
      </c>
      <c r="I22" s="467">
        <v>
14181</v>
      </c>
      <c r="J22" s="467">
        <v>
14137</v>
      </c>
      <c r="K22" s="467">
        <v>
14017</v>
      </c>
    </row>
    <row r="23" spans="1:11" s="221" customFormat="1" ht="19.5" customHeight="1">
      <c r="A23" s="854" t="s">
        <v>
1847</v>
      </c>
      <c r="B23" s="467">
        <v>
2692</v>
      </c>
      <c r="C23" s="467">
        <v>
2738</v>
      </c>
      <c r="D23" s="467">
        <v>
2838</v>
      </c>
      <c r="E23" s="467">
        <v>
2919</v>
      </c>
      <c r="F23" s="467">
        <v>
3056</v>
      </c>
      <c r="G23" s="467">
        <v>
3245</v>
      </c>
      <c r="H23" s="467">
        <v>
3353</v>
      </c>
      <c r="I23" s="467">
        <v>
3448</v>
      </c>
      <c r="J23" s="467">
        <v>
3520</v>
      </c>
      <c r="K23" s="467">
        <v>
3346</v>
      </c>
    </row>
    <row r="24" spans="1:11" s="221" customFormat="1" ht="19.5" customHeight="1">
      <c r="A24" s="459"/>
      <c r="B24" s="459"/>
      <c r="C24" s="459"/>
      <c r="D24" s="459"/>
      <c r="E24" s="459"/>
      <c r="K24" s="476" t="s">
        <v>
1846</v>
      </c>
    </row>
    <row r="25" spans="1:11" s="221" customFormat="1" ht="19.5" customHeight="1">
      <c r="A25" s="459"/>
      <c r="B25" s="459"/>
      <c r="C25" s="459"/>
      <c r="D25" s="459"/>
      <c r="E25" s="459"/>
      <c r="K25" s="476"/>
    </row>
    <row r="26" spans="1:11" s="326" customFormat="1" ht="19.5" customHeight="1">
      <c r="A26" s="470" t="s">
        <v>
1845</v>
      </c>
      <c r="B26" s="470"/>
      <c r="D26" s="470"/>
    </row>
    <row r="27" spans="1:11" s="221" customFormat="1" ht="19.5" customHeight="1">
      <c r="A27" s="459" t="s">
        <v>
1844</v>
      </c>
      <c r="B27" s="560" t="s">
        <v>
940</v>
      </c>
      <c r="D27" s="459"/>
    </row>
    <row r="28" spans="1:11" s="221" customFormat="1" ht="19.5" customHeight="1">
      <c r="A28" s="575" t="s">
        <v>
950</v>
      </c>
      <c r="B28" s="852">
        <v>
54</v>
      </c>
      <c r="C28" s="851"/>
      <c r="D28" s="459"/>
    </row>
    <row r="29" spans="1:11" s="221" customFormat="1" ht="19.5" customHeight="1">
      <c r="A29" s="575" t="s">
        <v>
1843</v>
      </c>
      <c r="B29" s="554">
        <v>
1475</v>
      </c>
      <c r="C29" s="560" t="s">
        <v>
1569</v>
      </c>
      <c r="D29" s="459"/>
    </row>
    <row r="30" spans="1:11" s="221" customFormat="1" ht="19.5" customHeight="1">
      <c r="A30" s="459"/>
      <c r="C30" s="232"/>
      <c r="D30" s="459"/>
    </row>
    <row r="31" spans="1:11" s="221" customFormat="1" ht="19.5" customHeight="1">
      <c r="A31" s="470" t="s">
        <v>
1842</v>
      </c>
      <c r="B31" s="470"/>
      <c r="C31" s="326"/>
      <c r="D31" s="326"/>
      <c r="E31" s="326"/>
      <c r="F31" s="326"/>
      <c r="G31" s="752"/>
    </row>
    <row r="32" spans="1:11" s="221" customFormat="1" ht="19.5" customHeight="1">
      <c r="A32" s="459" t="s">
        <v>
1841</v>
      </c>
      <c r="B32" s="459" t="s">
        <v>
940</v>
      </c>
      <c r="G32" s="752"/>
    </row>
    <row r="33" spans="1:7" s="221" customFormat="1" ht="19.5" customHeight="1">
      <c r="A33" s="575" t="s">
        <v>
1840</v>
      </c>
      <c r="B33" s="554">
        <v>
72</v>
      </c>
      <c r="G33" s="752"/>
    </row>
    <row r="34" spans="1:7" s="221" customFormat="1" ht="19.5" customHeight="1">
      <c r="A34" s="575" t="s">
        <v>
1839</v>
      </c>
      <c r="B34" s="554">
        <v>
250</v>
      </c>
      <c r="C34" s="560" t="s">
        <v>
1834</v>
      </c>
      <c r="G34" s="752"/>
    </row>
    <row r="35" spans="1:7" s="221" customFormat="1" ht="19.5" customHeight="1">
      <c r="A35" s="752" t="s">
        <v>
1838</v>
      </c>
      <c r="G35" s="752"/>
    </row>
    <row r="36" spans="1:7" s="221" customFormat="1" ht="19.5" customHeight="1">
      <c r="A36" s="459"/>
      <c r="C36" s="232"/>
      <c r="D36" s="459"/>
      <c r="F36" s="752"/>
      <c r="G36" s="752"/>
    </row>
    <row r="37" spans="1:7" s="221" customFormat="1" ht="19.5" customHeight="1">
      <c r="A37" s="470" t="s">
        <v>
1837</v>
      </c>
      <c r="B37" s="470"/>
      <c r="C37" s="470"/>
      <c r="D37" s="459"/>
    </row>
    <row r="38" spans="1:7" s="221" customFormat="1" ht="19.5" customHeight="1">
      <c r="A38" s="459" t="s">
        <v>
960</v>
      </c>
      <c r="B38" s="560" t="s">
        <v>
940</v>
      </c>
      <c r="D38" s="326"/>
      <c r="F38" s="459"/>
    </row>
    <row r="39" spans="1:7" s="221" customFormat="1" ht="19.5" customHeight="1">
      <c r="A39" s="853" t="s">
        <v>
1836</v>
      </c>
      <c r="B39" s="852">
        <v>
1770</v>
      </c>
      <c r="C39" s="851"/>
      <c r="E39" s="459"/>
    </row>
    <row r="40" spans="1:7" s="221" customFormat="1" ht="19.5" customHeight="1">
      <c r="A40" s="575" t="s">
        <v>
1835</v>
      </c>
      <c r="B40" s="554">
        <v>
23</v>
      </c>
      <c r="C40" s="560" t="s">
        <v>
1834</v>
      </c>
    </row>
  </sheetData>
  <mergeCells count="16">
    <mergeCell ref="A1:Z1"/>
    <mergeCell ref="A2:Z2"/>
    <mergeCell ref="D16:G16"/>
    <mergeCell ref="D9:G9"/>
    <mergeCell ref="D10:G10"/>
    <mergeCell ref="B15:C15"/>
    <mergeCell ref="B16:C16"/>
    <mergeCell ref="B9:C9"/>
    <mergeCell ref="B10:C10"/>
    <mergeCell ref="D4:G4"/>
    <mergeCell ref="D5:G5"/>
    <mergeCell ref="B14:C14"/>
    <mergeCell ref="D14:G14"/>
    <mergeCell ref="D15:G15"/>
    <mergeCell ref="B4:C4"/>
    <mergeCell ref="B5:C5"/>
  </mergeCells>
  <phoneticPr fontId="1"/>
  <printOptions horizontalCentered="1"/>
  <pageMargins left="0.78740157480314965" right="0.78740157480314965" top="0.98425196850393704" bottom="0.78740157480314965" header="0.51181102362204722" footer="0.2362204724409449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view="pageBreakPreview" zoomScaleNormal="100" zoomScaleSheetLayoutView="100" workbookViewId="0">
      <selection activeCell="B5" sqref="B5:B7"/>
    </sheetView>
  </sheetViews>
  <sheetFormatPr defaultRowHeight="21.75" customHeight="1"/>
  <cols>
    <col min="1" max="1" width="3.125" style="2" customWidth="1"/>
    <col min="2" max="2" width="8.625" style="2" customWidth="1"/>
    <col min="3" max="3" width="13.625" style="2" customWidth="1"/>
    <col min="4" max="5" width="7.625" style="864" customWidth="1"/>
    <col min="6" max="6" width="7.625" style="2" customWidth="1"/>
    <col min="7" max="11" width="6.125" style="2" customWidth="1"/>
    <col min="12" max="12" width="12.625" style="2" customWidth="1"/>
    <col min="13"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77" customFormat="1" ht="19.5" customHeight="1">
      <c r="A3" s="77" t="s">
        <v>
1975</v>
      </c>
      <c r="D3" s="901"/>
      <c r="E3" s="901"/>
    </row>
    <row r="4" spans="1:26" ht="17.100000000000001" customHeight="1">
      <c r="A4" s="30" t="s">
        <v>
1974</v>
      </c>
      <c r="L4" s="4" t="s">
        <v>
439</v>
      </c>
    </row>
    <row r="5" spans="1:26" ht="15.95" customHeight="1">
      <c r="A5" s="2458"/>
      <c r="B5" s="2456" t="s">
        <v>
1872</v>
      </c>
      <c r="C5" s="2456" t="s">
        <v>
767</v>
      </c>
      <c r="D5" s="2456" t="s">
        <v>
1522</v>
      </c>
      <c r="E5" s="2456" t="s">
        <v>
1464</v>
      </c>
      <c r="F5" s="2456" t="s">
        <v>
1871</v>
      </c>
      <c r="G5" s="2454" t="s">
        <v>
996</v>
      </c>
      <c r="H5" s="2454"/>
      <c r="I5" s="2454"/>
      <c r="J5" s="2454"/>
      <c r="K5" s="2454"/>
      <c r="L5" s="2453" t="s">
        <v>
1870</v>
      </c>
    </row>
    <row r="6" spans="1:26" ht="15.95" customHeight="1">
      <c r="A6" s="2458"/>
      <c r="B6" s="2456"/>
      <c r="C6" s="2456"/>
      <c r="D6" s="2456"/>
      <c r="E6" s="2456"/>
      <c r="F6" s="2456"/>
      <c r="G6" s="2455" t="s">
        <v>
1869</v>
      </c>
      <c r="H6" s="2455"/>
      <c r="I6" s="2455"/>
      <c r="J6" s="2455"/>
      <c r="K6" s="2455"/>
      <c r="L6" s="2453"/>
    </row>
    <row r="7" spans="1:26" ht="15.95" customHeight="1">
      <c r="A7" s="2458"/>
      <c r="B7" s="2456"/>
      <c r="C7" s="2456"/>
      <c r="D7" s="2456"/>
      <c r="E7" s="2456"/>
      <c r="F7" s="2456"/>
      <c r="G7" s="213" t="s">
        <v>
1868</v>
      </c>
      <c r="H7" s="710">
        <v>
29</v>
      </c>
      <c r="I7" s="710">
        <v>
30</v>
      </c>
      <c r="J7" s="213" t="s">
        <v>
1549</v>
      </c>
      <c r="K7" s="213">
        <v>
2</v>
      </c>
      <c r="L7" s="2453"/>
    </row>
    <row r="8" spans="1:26" ht="17.100000000000001" customHeight="1">
      <c r="A8" s="900">
        <v>
1</v>
      </c>
      <c r="B8" s="899" t="s">
        <v>
1973</v>
      </c>
      <c r="C8" s="898" t="s">
        <v>
1972</v>
      </c>
      <c r="D8" s="897" t="s">
        <v>
1971</v>
      </c>
      <c r="E8" s="896" t="s">
        <v>
1970</v>
      </c>
      <c r="F8" s="895">
        <v>
1370.6</v>
      </c>
      <c r="G8" s="894">
        <v>
167</v>
      </c>
      <c r="H8" s="894">
        <v>
169</v>
      </c>
      <c r="I8" s="894">
        <v>
173</v>
      </c>
      <c r="J8" s="894">
        <v>
108.06730769230769</v>
      </c>
      <c r="K8" s="894">
        <v>
37</v>
      </c>
      <c r="L8" s="867"/>
    </row>
    <row r="9" spans="1:26" ht="17.100000000000001" customHeight="1">
      <c r="A9" s="875">
        <v>
2</v>
      </c>
      <c r="B9" s="874" t="s">
        <v>
1969</v>
      </c>
      <c r="C9" s="892" t="s">
        <v>
1968</v>
      </c>
      <c r="D9" s="888" t="s">
        <v>
1967</v>
      </c>
      <c r="E9" s="893" t="s">
        <v>
1966</v>
      </c>
      <c r="F9" s="892">
        <v>
854.3</v>
      </c>
      <c r="G9" s="868">
        <v>
80</v>
      </c>
      <c r="H9" s="868">
        <v>
82</v>
      </c>
      <c r="I9" s="868">
        <v>
75</v>
      </c>
      <c r="J9" s="868">
        <v>
64.509554140127392</v>
      </c>
      <c r="K9" s="868">
        <v>
23</v>
      </c>
      <c r="L9" s="890"/>
    </row>
    <row r="10" spans="1:26" ht="17.100000000000001" customHeight="1">
      <c r="A10" s="875">
        <v>
3</v>
      </c>
      <c r="B10" s="874" t="s">
        <v>
1965</v>
      </c>
      <c r="C10" s="873" t="s">
        <v>
1964</v>
      </c>
      <c r="D10" s="888" t="s">
        <v>
1963</v>
      </c>
      <c r="E10" s="887" t="s">
        <v>
1962</v>
      </c>
      <c r="F10" s="873">
        <v>
315.60000000000002</v>
      </c>
      <c r="G10" s="868">
        <v>
98</v>
      </c>
      <c r="H10" s="868">
        <v>
79</v>
      </c>
      <c r="I10" s="868">
        <v>
73</v>
      </c>
      <c r="J10" s="868">
        <v>
58.003831417624518</v>
      </c>
      <c r="K10" s="869" t="s">
        <v>
531</v>
      </c>
      <c r="L10" s="890"/>
    </row>
    <row r="11" spans="1:26" ht="17.100000000000001" customHeight="1">
      <c r="A11" s="875">
        <v>
4</v>
      </c>
      <c r="B11" s="874" t="s">
        <v>
1961</v>
      </c>
      <c r="C11" s="873" t="s">
        <v>
1960</v>
      </c>
      <c r="D11" s="888" t="s">
        <v>
1959</v>
      </c>
      <c r="E11" s="887" t="s">
        <v>
1958</v>
      </c>
      <c r="F11" s="873">
        <v>
326.10000000000002</v>
      </c>
      <c r="G11" s="868">
        <v>
34</v>
      </c>
      <c r="H11" s="868">
        <v>
37</v>
      </c>
      <c r="I11" s="868">
        <v>
18</v>
      </c>
      <c r="J11" s="868">
        <v>
28.904942965779469</v>
      </c>
      <c r="K11" s="868">
        <v>
14</v>
      </c>
      <c r="L11" s="882" t="s">
        <v>
1878</v>
      </c>
    </row>
    <row r="12" spans="1:26" ht="17.100000000000001" customHeight="1">
      <c r="A12" s="875">
        <v>
5</v>
      </c>
      <c r="B12" s="874" t="s">
        <v>
1957</v>
      </c>
      <c r="C12" s="873" t="s">
        <v>
1956</v>
      </c>
      <c r="D12" s="888" t="s">
        <v>
1955</v>
      </c>
      <c r="E12" s="887" t="s">
        <v>
1954</v>
      </c>
      <c r="F12" s="873">
        <v>
359.7</v>
      </c>
      <c r="G12" s="868">
        <v>
53</v>
      </c>
      <c r="H12" s="868">
        <v>
49</v>
      </c>
      <c r="I12" s="868">
        <v>
49</v>
      </c>
      <c r="J12" s="868">
        <v>
33.322784810126585</v>
      </c>
      <c r="K12" s="868">
        <v>
12</v>
      </c>
      <c r="L12" s="882" t="s">
        <v>
1878</v>
      </c>
    </row>
    <row r="13" spans="1:26" ht="17.100000000000001" customHeight="1">
      <c r="A13" s="875">
        <v>
6</v>
      </c>
      <c r="B13" s="874" t="s">
        <v>
1953</v>
      </c>
      <c r="C13" s="873" t="s">
        <v>
1952</v>
      </c>
      <c r="D13" s="888" t="s">
        <v>
1951</v>
      </c>
      <c r="E13" s="887" t="s">
        <v>
1950</v>
      </c>
      <c r="F13" s="873">
        <v>
356.5</v>
      </c>
      <c r="G13" s="868">
        <v>
56</v>
      </c>
      <c r="H13" s="868">
        <v>
63</v>
      </c>
      <c r="I13" s="868">
        <v>
51</v>
      </c>
      <c r="J13" s="868">
        <v>
47.294303797468352</v>
      </c>
      <c r="K13" s="868">
        <v>
18</v>
      </c>
      <c r="L13" s="882"/>
    </row>
    <row r="14" spans="1:26" ht="17.100000000000001" customHeight="1">
      <c r="A14" s="875">
        <v>
7</v>
      </c>
      <c r="B14" s="874" t="s">
        <v>
1949</v>
      </c>
      <c r="C14" s="873" t="s">
        <v>
1948</v>
      </c>
      <c r="D14" s="888" t="s">
        <v>
1947</v>
      </c>
      <c r="E14" s="887" t="s">
        <v>
1946</v>
      </c>
      <c r="F14" s="873">
        <v>
365.6</v>
      </c>
      <c r="G14" s="868">
        <v>
52</v>
      </c>
      <c r="H14" s="868">
        <v>
44</v>
      </c>
      <c r="I14" s="868">
        <v>
33</v>
      </c>
      <c r="J14" s="868">
        <v>
28.844106463878326</v>
      </c>
      <c r="K14" s="868">
        <v>
22</v>
      </c>
      <c r="L14" s="882" t="s">
        <v>
1878</v>
      </c>
    </row>
    <row r="15" spans="1:26" ht="17.100000000000001" customHeight="1">
      <c r="A15" s="875">
        <v>
8</v>
      </c>
      <c r="B15" s="874" t="s">
        <v>
1945</v>
      </c>
      <c r="C15" s="873" t="s">
        <v>
1944</v>
      </c>
      <c r="D15" s="888" t="s">
        <v>
1939</v>
      </c>
      <c r="E15" s="887" t="s">
        <v>
1938</v>
      </c>
      <c r="F15" s="873">
        <v>
368.9</v>
      </c>
      <c r="G15" s="868">
        <v>
45</v>
      </c>
      <c r="H15" s="868">
        <v>
45</v>
      </c>
      <c r="I15" s="868">
        <v>
41</v>
      </c>
      <c r="J15" s="868">
        <v>
37.828897338403038</v>
      </c>
      <c r="K15" s="868">
        <v>
16</v>
      </c>
      <c r="L15" s="882" t="s">
        <v>
1878</v>
      </c>
    </row>
    <row r="16" spans="1:26" ht="17.100000000000001" customHeight="1">
      <c r="A16" s="875">
        <v>
9</v>
      </c>
      <c r="B16" s="874" t="s">
        <v>
1943</v>
      </c>
      <c r="C16" s="873" t="s">
        <v>
1942</v>
      </c>
      <c r="D16" s="888" t="s">
        <v>
1939</v>
      </c>
      <c r="E16" s="887" t="s">
        <v>
1938</v>
      </c>
      <c r="F16" s="873">
        <v>
377.8</v>
      </c>
      <c r="G16" s="868">
        <v>
50</v>
      </c>
      <c r="H16" s="868">
        <v>
47</v>
      </c>
      <c r="I16" s="868">
        <v>
46</v>
      </c>
      <c r="J16" s="868">
        <v>
53.783269961977183</v>
      </c>
      <c r="K16" s="868">
        <v>
20</v>
      </c>
      <c r="L16" s="882" t="s">
        <v>
1878</v>
      </c>
    </row>
    <row r="17" spans="1:12" ht="17.100000000000001" customHeight="1">
      <c r="A17" s="875">
        <v>
10</v>
      </c>
      <c r="B17" s="874" t="s">
        <v>
1941</v>
      </c>
      <c r="C17" s="873" t="s">
        <v>
1940</v>
      </c>
      <c r="D17" s="888" t="s">
        <v>
1939</v>
      </c>
      <c r="E17" s="887" t="s">
        <v>
1938</v>
      </c>
      <c r="F17" s="873">
        <v>
348.8</v>
      </c>
      <c r="G17" s="868">
        <v>
64</v>
      </c>
      <c r="H17" s="868">
        <v>
83</v>
      </c>
      <c r="I17" s="868">
        <v>
67</v>
      </c>
      <c r="J17" s="868">
        <v>
63.645569620253163</v>
      </c>
      <c r="K17" s="868">
        <v>
29</v>
      </c>
      <c r="L17" s="891"/>
    </row>
    <row r="18" spans="1:12" ht="17.100000000000001" customHeight="1">
      <c r="A18" s="875">
        <v>
11</v>
      </c>
      <c r="B18" s="874" t="s">
        <v>
1937</v>
      </c>
      <c r="C18" s="873" t="s">
        <v>
1936</v>
      </c>
      <c r="D18" s="888" t="s">
        <v>
1935</v>
      </c>
      <c r="E18" s="887" t="s">
        <v>
1934</v>
      </c>
      <c r="F18" s="873">
        <v>
391.7</v>
      </c>
      <c r="G18" s="868">
        <v>
93</v>
      </c>
      <c r="H18" s="868">
        <v>
88</v>
      </c>
      <c r="I18" s="868">
        <v>
85</v>
      </c>
      <c r="J18" s="868">
        <v>
77.610759493670884</v>
      </c>
      <c r="K18" s="868">
        <v>
32</v>
      </c>
      <c r="L18" s="890"/>
    </row>
    <row r="19" spans="1:12" ht="17.100000000000001" customHeight="1">
      <c r="A19" s="875">
        <v>
12</v>
      </c>
      <c r="B19" s="874" t="s">
        <v>
1933</v>
      </c>
      <c r="C19" s="873" t="s">
        <v>
1932</v>
      </c>
      <c r="D19" s="888" t="s">
        <v>
1927</v>
      </c>
      <c r="E19" s="887" t="s">
        <v>
1926</v>
      </c>
      <c r="F19" s="873">
        <v>
341.3</v>
      </c>
      <c r="G19" s="868">
        <v>
52</v>
      </c>
      <c r="H19" s="868">
        <v>
58</v>
      </c>
      <c r="I19" s="868">
        <v>
54</v>
      </c>
      <c r="J19" s="868">
        <v>
45.030418250950568</v>
      </c>
      <c r="K19" s="868">
        <v>
6</v>
      </c>
      <c r="L19" s="882" t="s">
        <v>
1878</v>
      </c>
    </row>
    <row r="20" spans="1:12" ht="17.100000000000001" customHeight="1">
      <c r="A20" s="875">
        <v>
13</v>
      </c>
      <c r="B20" s="874" t="s">
        <v>
1931</v>
      </c>
      <c r="C20" s="873" t="s">
        <v>
1930</v>
      </c>
      <c r="D20" s="888" t="s">
        <v>
1927</v>
      </c>
      <c r="E20" s="887" t="s">
        <v>
1926</v>
      </c>
      <c r="F20" s="889">
        <v>
399</v>
      </c>
      <c r="G20" s="868">
        <v>
56</v>
      </c>
      <c r="H20" s="868">
        <v>
58</v>
      </c>
      <c r="I20" s="868">
        <v>
52</v>
      </c>
      <c r="J20" s="868">
        <v>
42.076045627376423</v>
      </c>
      <c r="K20" s="868">
        <v>
14</v>
      </c>
      <c r="L20" s="882" t="s">
        <v>
1878</v>
      </c>
    </row>
    <row r="21" spans="1:12" ht="17.100000000000001" customHeight="1">
      <c r="A21" s="875">
        <v>
14</v>
      </c>
      <c r="B21" s="874" t="s">
        <v>
1929</v>
      </c>
      <c r="C21" s="873" t="s">
        <v>
1928</v>
      </c>
      <c r="D21" s="888" t="s">
        <v>
1927</v>
      </c>
      <c r="E21" s="887" t="s">
        <v>
1926</v>
      </c>
      <c r="F21" s="873">
        <v>
332.8</v>
      </c>
      <c r="G21" s="868">
        <v>
32</v>
      </c>
      <c r="H21" s="868">
        <v>
32</v>
      </c>
      <c r="I21" s="868">
        <v>
29</v>
      </c>
      <c r="J21" s="868">
        <v>
38.871212121212125</v>
      </c>
      <c r="K21" s="868">
        <v>
22</v>
      </c>
      <c r="L21" s="882" t="s">
        <v>
1878</v>
      </c>
    </row>
    <row r="22" spans="1:12" ht="17.100000000000001" customHeight="1">
      <c r="A22" s="875">
        <v>
15</v>
      </c>
      <c r="B22" s="874" t="s">
        <v>
1925</v>
      </c>
      <c r="C22" s="873" t="s">
        <v>
1924</v>
      </c>
      <c r="D22" s="888" t="s">
        <v>
1923</v>
      </c>
      <c r="E22" s="887" t="s">
        <v>
1922</v>
      </c>
      <c r="F22" s="873">
        <v>
327.39999999999998</v>
      </c>
      <c r="G22" s="868">
        <v>
75</v>
      </c>
      <c r="H22" s="868">
        <v>
73</v>
      </c>
      <c r="I22" s="868">
        <v>
70</v>
      </c>
      <c r="J22" s="868">
        <v>
53.216730038022817</v>
      </c>
      <c r="K22" s="868">
        <v>
35</v>
      </c>
      <c r="L22" s="882" t="s">
        <v>
1878</v>
      </c>
    </row>
    <row r="23" spans="1:12" ht="17.100000000000001" customHeight="1">
      <c r="A23" s="875">
        <v>
16</v>
      </c>
      <c r="B23" s="874" t="s">
        <v>
1921</v>
      </c>
      <c r="C23" s="873" t="s">
        <v>
1920</v>
      </c>
      <c r="D23" s="888" t="s">
        <v>
1919</v>
      </c>
      <c r="E23" s="887" t="s">
        <v>
1918</v>
      </c>
      <c r="F23" s="873">
        <v>
350.3</v>
      </c>
      <c r="G23" s="868">
        <v>
49</v>
      </c>
      <c r="H23" s="868">
        <v>
40</v>
      </c>
      <c r="I23" s="868">
        <v>
45</v>
      </c>
      <c r="J23" s="868">
        <v>
39.939163498098857</v>
      </c>
      <c r="K23" s="868">
        <v>
13</v>
      </c>
      <c r="L23" s="882" t="s">
        <v>
1878</v>
      </c>
    </row>
    <row r="24" spans="1:12" ht="17.100000000000001" customHeight="1">
      <c r="A24" s="875">
        <v>
17</v>
      </c>
      <c r="B24" s="874" t="s">
        <v>
1917</v>
      </c>
      <c r="C24" s="873" t="s">
        <v>
1916</v>
      </c>
      <c r="D24" s="888" t="s">
        <v>
1915</v>
      </c>
      <c r="E24" s="887" t="s">
        <v>
1914</v>
      </c>
      <c r="F24" s="873">
        <v>
359.8</v>
      </c>
      <c r="G24" s="868">
        <v>
54</v>
      </c>
      <c r="H24" s="868">
        <v>
42</v>
      </c>
      <c r="I24" s="868">
        <v>
36</v>
      </c>
      <c r="J24" s="868">
        <v>
27.859315589353614</v>
      </c>
      <c r="K24" s="868">
        <v>
18</v>
      </c>
      <c r="L24" s="882" t="s">
        <v>
1878</v>
      </c>
    </row>
    <row r="25" spans="1:12" ht="17.100000000000001" customHeight="1">
      <c r="A25" s="875">
        <v>
18</v>
      </c>
      <c r="B25" s="874" t="s">
        <v>
1913</v>
      </c>
      <c r="C25" s="873" t="s">
        <v>
1912</v>
      </c>
      <c r="D25" s="888" t="s">
        <v>
1911</v>
      </c>
      <c r="E25" s="887" t="s">
        <v>
1910</v>
      </c>
      <c r="F25" s="873">
        <v>
671.5</v>
      </c>
      <c r="G25" s="868">
        <v>
51</v>
      </c>
      <c r="H25" s="868">
        <v>
48</v>
      </c>
      <c r="I25" s="868">
        <v>
45</v>
      </c>
      <c r="J25" s="868">
        <v>
38.916349809885929</v>
      </c>
      <c r="K25" s="868">
        <v>
11</v>
      </c>
      <c r="L25" s="882" t="s">
        <v>
1878</v>
      </c>
    </row>
    <row r="26" spans="1:12" ht="17.100000000000001" customHeight="1">
      <c r="A26" s="875">
        <v>
19</v>
      </c>
      <c r="B26" s="881" t="s">
        <v>
1909</v>
      </c>
      <c r="C26" s="886" t="s">
        <v>
1908</v>
      </c>
      <c r="D26" s="885" t="s">
        <v>
1907</v>
      </c>
      <c r="E26" s="884" t="s">
        <v>
1906</v>
      </c>
      <c r="F26" s="883">
        <v>
338.1</v>
      </c>
      <c r="G26" s="879">
        <v>
45</v>
      </c>
      <c r="H26" s="879">
        <v>
53</v>
      </c>
      <c r="I26" s="879">
        <v>
55</v>
      </c>
      <c r="J26" s="879">
        <v>
48.110266159695819</v>
      </c>
      <c r="K26" s="879">
        <v>
17</v>
      </c>
      <c r="L26" s="878" t="s">
        <v>
1878</v>
      </c>
    </row>
    <row r="27" spans="1:12" ht="17.100000000000001" customHeight="1">
      <c r="A27" s="875">
        <v>
20</v>
      </c>
      <c r="B27" s="881" t="s">
        <v>
1905</v>
      </c>
      <c r="C27" s="880" t="s">
        <v>
1904</v>
      </c>
      <c r="D27" s="767" t="s">
        <v>
1903</v>
      </c>
      <c r="E27" s="208" t="s">
        <v>
1902</v>
      </c>
      <c r="F27" s="771">
        <v>
365.8</v>
      </c>
      <c r="G27" s="879">
        <v>
48</v>
      </c>
      <c r="H27" s="879">
        <v>
38</v>
      </c>
      <c r="I27" s="879">
        <v>
30</v>
      </c>
      <c r="J27" s="879">
        <v>
35.216730038022817</v>
      </c>
      <c r="K27" s="879">
        <v>
12</v>
      </c>
      <c r="L27" s="878" t="s">
        <v>
1878</v>
      </c>
    </row>
    <row r="28" spans="1:12" ht="17.100000000000001" customHeight="1">
      <c r="A28" s="875">
        <v>
21</v>
      </c>
      <c r="B28" s="874" t="s">
        <v>
1901</v>
      </c>
      <c r="C28" s="877" t="s">
        <v>
1900</v>
      </c>
      <c r="D28" s="767" t="s">
        <v>
1899</v>
      </c>
      <c r="E28" s="208" t="s">
        <v>
679</v>
      </c>
      <c r="F28" s="771">
        <v>
374.9</v>
      </c>
      <c r="G28" s="868">
        <v>
85</v>
      </c>
      <c r="H28" s="868">
        <v>
80</v>
      </c>
      <c r="I28" s="868">
        <v>
55</v>
      </c>
      <c r="J28" s="868">
        <v>
51.653992395437264</v>
      </c>
      <c r="K28" s="868">
        <v>
22</v>
      </c>
      <c r="L28" s="882" t="s">
        <v>
1878</v>
      </c>
    </row>
    <row r="29" spans="1:12" ht="17.100000000000001" customHeight="1">
      <c r="A29" s="875">
        <v>
22</v>
      </c>
      <c r="B29" s="874" t="s">
        <v>
1898</v>
      </c>
      <c r="C29" s="877" t="s">
        <v>
1897</v>
      </c>
      <c r="D29" s="767" t="s">
        <v>
1896</v>
      </c>
      <c r="E29" s="208" t="s">
        <v>
679</v>
      </c>
      <c r="F29" s="771">
        <v>
408.6</v>
      </c>
      <c r="G29" s="868">
        <v>
53</v>
      </c>
      <c r="H29" s="868">
        <v>
51</v>
      </c>
      <c r="I29" s="868">
        <v>
41</v>
      </c>
      <c r="J29" s="868">
        <v>
30.307984790874524</v>
      </c>
      <c r="K29" s="868">
        <v>
14</v>
      </c>
      <c r="L29" s="882" t="s">
        <v>
1878</v>
      </c>
    </row>
    <row r="30" spans="1:12" ht="17.100000000000001" customHeight="1">
      <c r="A30" s="875">
        <v>
23</v>
      </c>
      <c r="B30" s="874" t="s">
        <v>
1895</v>
      </c>
      <c r="C30" s="877" t="s">
        <v>
1894</v>
      </c>
      <c r="D30" s="767" t="s">
        <v>
1893</v>
      </c>
      <c r="E30" s="208" t="s">
        <v>
679</v>
      </c>
      <c r="F30" s="771">
        <v>
367.7</v>
      </c>
      <c r="G30" s="868">
        <v>
54</v>
      </c>
      <c r="H30" s="868">
        <v>
59</v>
      </c>
      <c r="I30" s="868">
        <v>
58</v>
      </c>
      <c r="J30" s="868">
        <v>
53.733840304182507</v>
      </c>
      <c r="K30" s="868">
        <v>
11</v>
      </c>
      <c r="L30" s="882" t="s">
        <v>
1878</v>
      </c>
    </row>
    <row r="31" spans="1:12" ht="17.100000000000001" customHeight="1">
      <c r="A31" s="875">
        <v>
24</v>
      </c>
      <c r="B31" s="874" t="s">
        <v>
1892</v>
      </c>
      <c r="C31" s="877" t="s">
        <v>
1891</v>
      </c>
      <c r="D31" s="767" t="s">
        <v>
1890</v>
      </c>
      <c r="E31" s="208" t="s">
        <v>
1889</v>
      </c>
      <c r="F31" s="771">
        <v>
375.6</v>
      </c>
      <c r="G31" s="868">
        <v>
64</v>
      </c>
      <c r="H31" s="868">
        <v>
52</v>
      </c>
      <c r="I31" s="868">
        <v>
42</v>
      </c>
      <c r="J31" s="868">
        <v>
43.307984790874528</v>
      </c>
      <c r="K31" s="868">
        <v>
21</v>
      </c>
      <c r="L31" s="882" t="s">
        <v>
1878</v>
      </c>
    </row>
    <row r="32" spans="1:12" ht="17.100000000000001" customHeight="1">
      <c r="A32" s="875">
        <v>
25</v>
      </c>
      <c r="B32" s="874" t="s">
        <v>
1888</v>
      </c>
      <c r="C32" s="877" t="s">
        <v>
1887</v>
      </c>
      <c r="D32" s="767" t="s">
        <v>
1454</v>
      </c>
      <c r="E32" s="208" t="s">
        <v>
1886</v>
      </c>
      <c r="F32" s="771">
        <v>
484.7</v>
      </c>
      <c r="G32" s="868">
        <v>
48</v>
      </c>
      <c r="H32" s="868">
        <v>
57</v>
      </c>
      <c r="I32" s="868">
        <v>
53</v>
      </c>
      <c r="J32" s="868">
        <v>
56.471482889733842</v>
      </c>
      <c r="K32" s="868">
        <v>
27</v>
      </c>
      <c r="L32" s="882" t="s">
        <v>
1878</v>
      </c>
    </row>
    <row r="33" spans="1:13" ht="17.100000000000001" customHeight="1">
      <c r="A33" s="875">
        <v>
26</v>
      </c>
      <c r="B33" s="881" t="s">
        <v>
1885</v>
      </c>
      <c r="C33" s="880" t="s">
        <v>
1884</v>
      </c>
      <c r="D33" s="767" t="s">
        <v>
1883</v>
      </c>
      <c r="E33" s="208" t="s">
        <v>
1882</v>
      </c>
      <c r="F33" s="771">
        <v>
420.9</v>
      </c>
      <c r="G33" s="879">
        <v>
38</v>
      </c>
      <c r="H33" s="879">
        <v>
39</v>
      </c>
      <c r="I33" s="879">
        <v>
40</v>
      </c>
      <c r="J33" s="879">
        <v>
42.627376425855516</v>
      </c>
      <c r="K33" s="879">
        <v>
14</v>
      </c>
      <c r="L33" s="878" t="s">
        <v>
1878</v>
      </c>
    </row>
    <row r="34" spans="1:13" ht="17.100000000000001" customHeight="1">
      <c r="A34" s="875">
        <v>
27</v>
      </c>
      <c r="B34" s="874" t="s">
        <v>
1881</v>
      </c>
      <c r="C34" s="877" t="s">
        <v>
1880</v>
      </c>
      <c r="D34" s="767" t="s">
        <v>
1879</v>
      </c>
      <c r="E34" s="208" t="s">
        <v>
1109</v>
      </c>
      <c r="F34" s="771">
        <v>
280.2</v>
      </c>
      <c r="G34" s="868">
        <v>
46</v>
      </c>
      <c r="H34" s="868">
        <v>
38</v>
      </c>
      <c r="I34" s="868">
        <v>
38</v>
      </c>
      <c r="J34" s="868">
        <v>
37.133079847908746</v>
      </c>
      <c r="K34" s="868">
        <v>
14</v>
      </c>
      <c r="L34" s="876" t="s">
        <v>
1878</v>
      </c>
    </row>
    <row r="35" spans="1:13" ht="17.100000000000001" customHeight="1">
      <c r="A35" s="16" t="s">
        <v>
1877</v>
      </c>
    </row>
    <row r="36" spans="1:13" ht="17.100000000000001" customHeight="1">
      <c r="A36" s="16" t="s">
        <v>
1876</v>
      </c>
      <c r="L36" s="4"/>
    </row>
    <row r="37" spans="1:13" ht="17.100000000000001" customHeight="1">
      <c r="A37" s="16" t="s">
        <v>
1875</v>
      </c>
    </row>
    <row r="38" spans="1:13" ht="17.100000000000001" customHeight="1">
      <c r="A38" s="16"/>
      <c r="L38" s="4" t="s">
        <v>
1874</v>
      </c>
    </row>
    <row r="39" spans="1:13" ht="17.100000000000001" customHeight="1">
      <c r="L39" s="4"/>
      <c r="M39" s="4"/>
    </row>
    <row r="40" spans="1:13" ht="15.95" customHeight="1">
      <c r="A40" s="30" t="s">
        <v>
1873</v>
      </c>
      <c r="L40" s="4" t="s">
        <v>
439</v>
      </c>
    </row>
    <row r="41" spans="1:13" ht="15.95" customHeight="1">
      <c r="A41" s="2457"/>
      <c r="B41" s="2456" t="s">
        <v>
1872</v>
      </c>
      <c r="C41" s="2456" t="s">
        <v>
767</v>
      </c>
      <c r="D41" s="2456" t="s">
        <v>
1522</v>
      </c>
      <c r="E41" s="2456" t="s">
        <v>
1464</v>
      </c>
      <c r="F41" s="2456" t="s">
        <v>
1871</v>
      </c>
      <c r="G41" s="2454" t="s">
        <v>
996</v>
      </c>
      <c r="H41" s="2454"/>
      <c r="I41" s="2454"/>
      <c r="J41" s="2454"/>
      <c r="K41" s="2454"/>
      <c r="L41" s="2453" t="s">
        <v>
1870</v>
      </c>
    </row>
    <row r="42" spans="1:13" ht="15.95" customHeight="1">
      <c r="A42" s="2457"/>
      <c r="B42" s="2456"/>
      <c r="C42" s="2456"/>
      <c r="D42" s="2456"/>
      <c r="E42" s="2456"/>
      <c r="F42" s="2456"/>
      <c r="G42" s="2455" t="s">
        <v>
1869</v>
      </c>
      <c r="H42" s="2455"/>
      <c r="I42" s="2455"/>
      <c r="J42" s="2455"/>
      <c r="K42" s="2455"/>
      <c r="L42" s="2453"/>
    </row>
    <row r="43" spans="1:13" ht="15.95" customHeight="1">
      <c r="A43" s="2457"/>
      <c r="B43" s="2456"/>
      <c r="C43" s="2456"/>
      <c r="D43" s="2456"/>
      <c r="E43" s="2456"/>
      <c r="F43" s="2456"/>
      <c r="G43" s="213" t="s">
        <v>
1868</v>
      </c>
      <c r="H43" s="710">
        <v>
29</v>
      </c>
      <c r="I43" s="710">
        <v>
30</v>
      </c>
      <c r="J43" s="213" t="s">
        <v>
1549</v>
      </c>
      <c r="K43" s="213">
        <v>
2</v>
      </c>
      <c r="L43" s="2453"/>
    </row>
    <row r="44" spans="1:13" ht="17.100000000000001" customHeight="1">
      <c r="A44" s="875">
        <v>
1</v>
      </c>
      <c r="B44" s="874" t="s">
        <v>
1867</v>
      </c>
      <c r="C44" s="873" t="s">
        <v>
1866</v>
      </c>
      <c r="D44" s="872">
        <v>
43834</v>
      </c>
      <c r="E44" s="871">
        <v>
43738</v>
      </c>
      <c r="F44" s="870">
        <v>
779.48</v>
      </c>
      <c r="G44" s="869" t="s">
        <v>
531</v>
      </c>
      <c r="H44" s="869" t="s">
        <v>
531</v>
      </c>
      <c r="I44" s="869" t="s">
        <v>
531</v>
      </c>
      <c r="J44" s="868">
        <v>
171</v>
      </c>
      <c r="K44" s="868">
        <v>
62</v>
      </c>
      <c r="L44" s="867"/>
    </row>
    <row r="45" spans="1:13" ht="17.100000000000001" customHeight="1">
      <c r="A45" s="708"/>
      <c r="B45" s="8"/>
      <c r="C45" s="8"/>
      <c r="D45" s="15"/>
      <c r="E45" s="15"/>
      <c r="F45" s="866"/>
      <c r="G45" s="699"/>
      <c r="H45" s="865"/>
      <c r="I45" s="865"/>
      <c r="L45" s="4" t="s">
        <v>
1865</v>
      </c>
    </row>
  </sheetData>
  <mergeCells count="20">
    <mergeCell ref="A1:Z1"/>
    <mergeCell ref="A2:Z2"/>
    <mergeCell ref="D5:D7"/>
    <mergeCell ref="E5:E7"/>
    <mergeCell ref="A5:A7"/>
    <mergeCell ref="B5:B7"/>
    <mergeCell ref="C5:C7"/>
    <mergeCell ref="F5:F7"/>
    <mergeCell ref="G6:K6"/>
    <mergeCell ref="L5:L7"/>
    <mergeCell ref="A41:A43"/>
    <mergeCell ref="B41:B43"/>
    <mergeCell ref="C41:C43"/>
    <mergeCell ref="D41:D43"/>
    <mergeCell ref="E41:E43"/>
    <mergeCell ref="L41:L43"/>
    <mergeCell ref="G41:K41"/>
    <mergeCell ref="G5:K5"/>
    <mergeCell ref="G42:K42"/>
    <mergeCell ref="F41:F43"/>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BreakPreview" zoomScaleNormal="75" zoomScaleSheetLayoutView="100" workbookViewId="0">
      <selection activeCell="A6" sqref="A6:B6"/>
    </sheetView>
  </sheetViews>
  <sheetFormatPr defaultRowHeight="18" customHeight="1"/>
  <cols>
    <col min="1" max="1" width="3.625" style="2" customWidth="1"/>
    <col min="2" max="2" width="10.625" style="2" customWidth="1"/>
    <col min="3" max="3" width="13.625" style="2" customWidth="1"/>
    <col min="4" max="5" width="7.625" style="864" customWidth="1"/>
    <col min="6" max="6" width="7.625" style="2" customWidth="1"/>
    <col min="7" max="8" width="5.625" style="2" customWidth="1"/>
    <col min="9" max="12" width="5.625" style="864" customWidth="1"/>
    <col min="13" max="13" width="5.625" style="2" customWidth="1"/>
    <col min="14"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30" customFormat="1" ht="15" customHeight="1">
      <c r="A3" s="30" t="s">
        <v>
2110</v>
      </c>
      <c r="C3" s="919"/>
      <c r="D3" s="919"/>
      <c r="F3" s="4" t="s">
        <v>
439</v>
      </c>
      <c r="J3" s="919"/>
    </row>
    <row r="4" spans="1:26" ht="24.95" customHeight="1">
      <c r="A4" s="2456" t="s">
        <v>
1872</v>
      </c>
      <c r="B4" s="2456"/>
      <c r="C4" s="213" t="s">
        <v>
767</v>
      </c>
      <c r="D4" s="213" t="s">
        <v>
2099</v>
      </c>
      <c r="E4" s="213" t="s">
        <v>
2098</v>
      </c>
      <c r="F4" s="930" t="s">
        <v>
1463</v>
      </c>
      <c r="G4" s="929"/>
      <c r="H4" s="5"/>
      <c r="I4" s="929"/>
      <c r="J4" s="5"/>
      <c r="K4" s="859"/>
      <c r="L4" s="5"/>
      <c r="M4" s="5"/>
    </row>
    <row r="5" spans="1:26" ht="15" customHeight="1">
      <c r="A5" s="2222" t="s">
        <v>
2109</v>
      </c>
      <c r="B5" s="2222"/>
      <c r="C5" s="927" t="s">
        <v>
785</v>
      </c>
      <c r="D5" s="905">
        <v>
40743</v>
      </c>
      <c r="E5" s="208" t="s">
        <v>
783</v>
      </c>
      <c r="F5" s="770">
        <v>
2597.5700000000002</v>
      </c>
      <c r="G5" s="928"/>
      <c r="H5" s="5"/>
      <c r="I5" s="859"/>
      <c r="J5" s="5"/>
      <c r="K5" s="926"/>
      <c r="L5" s="5"/>
      <c r="M5" s="5"/>
    </row>
    <row r="6" spans="1:26" ht="15" customHeight="1">
      <c r="A6" s="2222" t="s">
        <v>
2108</v>
      </c>
      <c r="B6" s="2222"/>
      <c r="C6" s="927" t="s">
        <v>
2107</v>
      </c>
      <c r="D6" s="905">
        <v>
37196</v>
      </c>
      <c r="E6" s="208" t="s">
        <v>
2106</v>
      </c>
      <c r="F6" s="770">
        <v>
321.77999999999997</v>
      </c>
      <c r="G6" s="1" t="s">
        <v>
945</v>
      </c>
      <c r="H6" s="5"/>
      <c r="I6" s="859"/>
      <c r="J6" s="5"/>
      <c r="K6" s="926"/>
      <c r="L6" s="5"/>
      <c r="M6" s="5"/>
    </row>
    <row r="7" spans="1:26" ht="15" customHeight="1">
      <c r="A7" s="16" t="s">
        <v>
2105</v>
      </c>
      <c r="B7" s="16"/>
      <c r="C7" s="16"/>
      <c r="D7" s="16"/>
      <c r="E7" s="16"/>
      <c r="F7" s="16"/>
      <c r="G7" s="16"/>
      <c r="H7" s="16"/>
      <c r="I7" s="16"/>
      <c r="J7" s="16"/>
      <c r="K7" s="16"/>
      <c r="L7" s="925"/>
      <c r="M7" s="16"/>
    </row>
    <row r="8" spans="1:26" ht="15" customHeight="1">
      <c r="A8" s="16" t="s">
        <v>
2104</v>
      </c>
      <c r="B8" s="16"/>
      <c r="C8" s="16"/>
      <c r="D8" s="16"/>
      <c r="E8" s="16"/>
      <c r="F8" s="16"/>
      <c r="G8" s="16"/>
      <c r="H8" s="16"/>
      <c r="I8" s="16"/>
      <c r="J8" s="16"/>
      <c r="K8" s="16"/>
      <c r="L8" s="925"/>
      <c r="M8" s="16"/>
    </row>
    <row r="9" spans="1:26" ht="15" customHeight="1">
      <c r="A9" s="16" t="s">
        <v>
2103</v>
      </c>
      <c r="B9" s="925"/>
      <c r="C9" s="925"/>
      <c r="D9" s="925"/>
      <c r="E9" s="925"/>
      <c r="F9" s="925"/>
      <c r="G9" s="925"/>
      <c r="H9" s="925"/>
      <c r="I9" s="925"/>
      <c r="J9" s="925"/>
      <c r="K9" s="925"/>
      <c r="L9" s="925"/>
      <c r="M9" s="16"/>
    </row>
    <row r="10" spans="1:26" ht="15" customHeight="1">
      <c r="A10" s="924" t="s">
        <v>
2102</v>
      </c>
      <c r="B10" s="708"/>
      <c r="C10" s="923"/>
      <c r="D10" s="923"/>
      <c r="E10" s="922"/>
      <c r="F10" s="16"/>
      <c r="G10" s="921"/>
      <c r="H10" s="865"/>
      <c r="I10" s="865"/>
      <c r="J10" s="920"/>
      <c r="K10" s="2"/>
      <c r="L10" s="16"/>
    </row>
    <row r="11" spans="1:26" ht="15" customHeight="1">
      <c r="B11" s="14"/>
      <c r="C11" s="14"/>
      <c r="D11" s="14"/>
      <c r="E11" s="14"/>
      <c r="G11" s="14"/>
      <c r="H11" s="14"/>
      <c r="I11" s="14"/>
      <c r="J11" s="14"/>
      <c r="K11" s="14"/>
      <c r="L11" s="14"/>
    </row>
    <row r="12" spans="1:26" s="30" customFormat="1" ht="15" customHeight="1">
      <c r="A12" s="30" t="s">
        <v>
2101</v>
      </c>
      <c r="D12" s="919"/>
      <c r="E12" s="919"/>
      <c r="I12" s="919"/>
      <c r="J12" s="919"/>
      <c r="K12" s="919"/>
      <c r="L12" s="919"/>
      <c r="M12" s="918"/>
    </row>
    <row r="13" spans="1:26" ht="15" customHeight="1">
      <c r="A13" s="305" t="s">
        <v>
2100</v>
      </c>
      <c r="C13" s="2459">
        <f>
SUM(G15:G52)</f>
        <v>
4430</v>
      </c>
      <c r="D13" s="2459"/>
      <c r="E13" s="2459"/>
      <c r="F13" s="2460">
        <f>
SUM(H15:H52)</f>
        <v>
3908</v>
      </c>
      <c r="G13" s="2460"/>
      <c r="H13" s="2460"/>
      <c r="I13" s="2460"/>
      <c r="J13" s="2"/>
      <c r="K13" s="2"/>
      <c r="L13" s="917"/>
      <c r="M13" s="916" t="s">
        <v>
439</v>
      </c>
    </row>
    <row r="14" spans="1:26" ht="24.95" customHeight="1">
      <c r="A14" s="915"/>
      <c r="B14" s="213" t="s">
        <v>
768</v>
      </c>
      <c r="C14" s="911" t="s">
        <v>
767</v>
      </c>
      <c r="D14" s="213" t="s">
        <v>
2099</v>
      </c>
      <c r="E14" s="213" t="s">
        <v>
2098</v>
      </c>
      <c r="F14" s="914" t="s">
        <v>
1463</v>
      </c>
      <c r="G14" s="213" t="s">
        <v>
804</v>
      </c>
      <c r="H14" s="913" t="s">
        <v>
2097</v>
      </c>
      <c r="I14" s="913" t="s">
        <v>
2096</v>
      </c>
      <c r="J14" s="912" t="s">
        <v>
2095</v>
      </c>
      <c r="K14" s="213" t="s">
        <v>
2094</v>
      </c>
      <c r="L14" s="911" t="s">
        <v>
2093</v>
      </c>
      <c r="M14" s="911" t="s">
        <v>
2092</v>
      </c>
    </row>
    <row r="15" spans="1:26" ht="15" customHeight="1">
      <c r="A15" s="906">
        <v>
1</v>
      </c>
      <c r="B15" s="769" t="s">
        <v>
2091</v>
      </c>
      <c r="C15" s="771" t="s">
        <v>
2090</v>
      </c>
      <c r="D15" s="767" t="s">
        <v>
2087</v>
      </c>
      <c r="E15" s="767" t="s">
        <v>
1958</v>
      </c>
      <c r="F15" s="908">
        <v>
641</v>
      </c>
      <c r="G15" s="903">
        <v>
103</v>
      </c>
      <c r="H15" s="902">
        <v>
96</v>
      </c>
      <c r="I15" s="208"/>
      <c r="J15" s="208" t="s">
        <v>
1979</v>
      </c>
      <c r="K15" s="208"/>
      <c r="L15" s="771"/>
      <c r="M15" s="716" t="s">
        <v>
531</v>
      </c>
      <c r="N15" s="77"/>
    </row>
    <row r="16" spans="1:26" ht="15" customHeight="1">
      <c r="A16" s="906">
        <v>
2</v>
      </c>
      <c r="B16" s="769" t="s">
        <v>
2089</v>
      </c>
      <c r="C16" s="771" t="s">
        <v>
2088</v>
      </c>
      <c r="D16" s="767" t="s">
        <v>
2087</v>
      </c>
      <c r="E16" s="767" t="s">
        <v>
2086</v>
      </c>
      <c r="F16" s="771">
        <v>
615.79999999999995</v>
      </c>
      <c r="G16" s="903">
        <v>
113</v>
      </c>
      <c r="H16" s="902">
        <v>
91</v>
      </c>
      <c r="I16" s="208"/>
      <c r="J16" s="208" t="s">
        <v>
1979</v>
      </c>
      <c r="K16" s="208" t="s">
        <v>
1979</v>
      </c>
      <c r="L16" s="771"/>
      <c r="M16" s="716" t="s">
        <v>
531</v>
      </c>
    </row>
    <row r="17" spans="1:13" ht="15" customHeight="1">
      <c r="A17" s="906">
        <v>
3</v>
      </c>
      <c r="B17" s="769" t="s">
        <v>
2085</v>
      </c>
      <c r="C17" s="771" t="s">
        <v>
2084</v>
      </c>
      <c r="D17" s="767" t="s">
        <v>
2083</v>
      </c>
      <c r="E17" s="767" t="s">
        <v>
2082</v>
      </c>
      <c r="F17" s="910">
        <v>
1070.3</v>
      </c>
      <c r="G17" s="903">
        <v>
88</v>
      </c>
      <c r="H17" s="902">
        <v>
81</v>
      </c>
      <c r="I17" s="208"/>
      <c r="J17" s="208" t="s">
        <v>
1979</v>
      </c>
      <c r="K17" s="208" t="s">
        <v>
1979</v>
      </c>
      <c r="L17" s="208" t="s">
        <v>
1979</v>
      </c>
      <c r="M17" s="716" t="s">
        <v>
531</v>
      </c>
    </row>
    <row r="18" spans="1:13" ht="15" customHeight="1">
      <c r="A18" s="906">
        <v>
4</v>
      </c>
      <c r="B18" s="769" t="s">
        <v>
1913</v>
      </c>
      <c r="C18" s="771" t="s">
        <v>
2081</v>
      </c>
      <c r="D18" s="767" t="s">
        <v>
2080</v>
      </c>
      <c r="E18" s="767" t="s">
        <v>
2079</v>
      </c>
      <c r="F18" s="771">
        <v>
951.9</v>
      </c>
      <c r="G18" s="903">
        <v>
152</v>
      </c>
      <c r="H18" s="902">
        <v>
138</v>
      </c>
      <c r="I18" s="208" t="s">
        <v>
1979</v>
      </c>
      <c r="J18" s="208" t="s">
        <v>
1979</v>
      </c>
      <c r="K18" s="208" t="s">
        <v>
1979</v>
      </c>
      <c r="L18" s="208" t="s">
        <v>
1979</v>
      </c>
      <c r="M18" s="716" t="s">
        <v>
531</v>
      </c>
    </row>
    <row r="19" spans="1:13" ht="15" customHeight="1">
      <c r="A19" s="906">
        <v>
5</v>
      </c>
      <c r="B19" s="769" t="s">
        <v>
2078</v>
      </c>
      <c r="C19" s="771" t="s">
        <v>
2077</v>
      </c>
      <c r="D19" s="767" t="s">
        <v>
2076</v>
      </c>
      <c r="E19" s="767" t="s">
        <v>
2075</v>
      </c>
      <c r="F19" s="771">
        <v>
906.2</v>
      </c>
      <c r="G19" s="903">
        <v>
146</v>
      </c>
      <c r="H19" s="902">
        <v>
133</v>
      </c>
      <c r="I19" s="208"/>
      <c r="J19" s="208" t="s">
        <v>
1979</v>
      </c>
      <c r="K19" s="208" t="s">
        <v>
1979</v>
      </c>
      <c r="L19" s="208" t="s">
        <v>
1979</v>
      </c>
      <c r="M19" s="716" t="s">
        <v>
531</v>
      </c>
    </row>
    <row r="20" spans="1:13" ht="15" customHeight="1">
      <c r="A20" s="906">
        <v>
6</v>
      </c>
      <c r="B20" s="769" t="s">
        <v>
2074</v>
      </c>
      <c r="C20" s="771" t="s">
        <v>
2073</v>
      </c>
      <c r="D20" s="767" t="s">
        <v>
2072</v>
      </c>
      <c r="E20" s="767" t="s">
        <v>
1335</v>
      </c>
      <c r="F20" s="771">
        <v>
938.5</v>
      </c>
      <c r="G20" s="903">
        <v>
107</v>
      </c>
      <c r="H20" s="902">
        <v>
87</v>
      </c>
      <c r="I20" s="208"/>
      <c r="J20" s="208" t="s">
        <v>
1979</v>
      </c>
      <c r="K20" s="208"/>
      <c r="L20" s="208" t="s">
        <v>
1979</v>
      </c>
      <c r="M20" s="716" t="s">
        <v>
531</v>
      </c>
    </row>
    <row r="21" spans="1:13" ht="15" customHeight="1">
      <c r="A21" s="906">
        <v>
7</v>
      </c>
      <c r="B21" s="769" t="s">
        <v>
2071</v>
      </c>
      <c r="C21" s="771" t="s">
        <v>
2070</v>
      </c>
      <c r="D21" s="767" t="s">
        <v>
2069</v>
      </c>
      <c r="E21" s="767" t="s">
        <v>
2068</v>
      </c>
      <c r="F21" s="771">
        <v>
789.8</v>
      </c>
      <c r="G21" s="903">
        <v>
122</v>
      </c>
      <c r="H21" s="902">
        <v>
106</v>
      </c>
      <c r="I21" s="208" t="s">
        <v>
1979</v>
      </c>
      <c r="J21" s="208" t="s">
        <v>
1979</v>
      </c>
      <c r="K21" s="208" t="s">
        <v>
1979</v>
      </c>
      <c r="L21" s="771"/>
      <c r="M21" s="716" t="s">
        <v>
531</v>
      </c>
    </row>
    <row r="22" spans="1:13" ht="15" customHeight="1">
      <c r="A22" s="906">
        <v>
8</v>
      </c>
      <c r="B22" s="769" t="s">
        <v>
2067</v>
      </c>
      <c r="C22" s="771" t="s">
        <v>
2066</v>
      </c>
      <c r="D22" s="767" t="s">
        <v>
2065</v>
      </c>
      <c r="E22" s="767" t="s">
        <v>
2064</v>
      </c>
      <c r="F22" s="909">
        <v>
542</v>
      </c>
      <c r="G22" s="903">
        <v>
104</v>
      </c>
      <c r="H22" s="902">
        <v>
93</v>
      </c>
      <c r="I22" s="208"/>
      <c r="J22" s="208" t="s">
        <v>
1979</v>
      </c>
      <c r="K22" s="208"/>
      <c r="L22" s="771"/>
      <c r="M22" s="716" t="s">
        <v>
531</v>
      </c>
    </row>
    <row r="23" spans="1:13" ht="15" customHeight="1">
      <c r="A23" s="906">
        <v>
9</v>
      </c>
      <c r="B23" s="769" t="s">
        <v>
2063</v>
      </c>
      <c r="C23" s="771" t="s">
        <v>
2062</v>
      </c>
      <c r="D23" s="767" t="s">
        <v>
2061</v>
      </c>
      <c r="E23" s="767" t="s">
        <v>
2060</v>
      </c>
      <c r="F23" s="771">
        <v>
677.4</v>
      </c>
      <c r="G23" s="903">
        <v>
127</v>
      </c>
      <c r="H23" s="902">
        <v>
109</v>
      </c>
      <c r="I23" s="208"/>
      <c r="J23" s="208" t="s">
        <v>
1979</v>
      </c>
      <c r="K23" s="208" t="s">
        <v>
1979</v>
      </c>
      <c r="L23" s="208" t="s">
        <v>
1979</v>
      </c>
      <c r="M23" s="716" t="s">
        <v>
531</v>
      </c>
    </row>
    <row r="24" spans="1:13" ht="15" customHeight="1">
      <c r="A24" s="906">
        <v>
10</v>
      </c>
      <c r="B24" s="769" t="s">
        <v>
2059</v>
      </c>
      <c r="C24" s="771" t="s">
        <v>
2058</v>
      </c>
      <c r="D24" s="767" t="s">
        <v>
2057</v>
      </c>
      <c r="E24" s="767" t="s">
        <v>
2056</v>
      </c>
      <c r="F24" s="908">
        <v>
640.9</v>
      </c>
      <c r="G24" s="903">
        <v>
118</v>
      </c>
      <c r="H24" s="902">
        <v>
109</v>
      </c>
      <c r="I24" s="208"/>
      <c r="J24" s="208" t="s">
        <v>
1979</v>
      </c>
      <c r="K24" s="208" t="s">
        <v>
1979</v>
      </c>
      <c r="L24" s="771"/>
      <c r="M24" s="716" t="s">
        <v>
531</v>
      </c>
    </row>
    <row r="25" spans="1:13" ht="15" customHeight="1">
      <c r="A25" s="906">
        <v>
11</v>
      </c>
      <c r="B25" s="769" t="s">
        <v>
2055</v>
      </c>
      <c r="C25" s="771" t="s">
        <v>
2054</v>
      </c>
      <c r="D25" s="767" t="s">
        <v>
2051</v>
      </c>
      <c r="E25" s="767" t="s">
        <v>
2050</v>
      </c>
      <c r="F25" s="908">
        <v>
580</v>
      </c>
      <c r="G25" s="903">
        <v>
112</v>
      </c>
      <c r="H25" s="902">
        <v>
102</v>
      </c>
      <c r="I25" s="208"/>
      <c r="J25" s="208" t="s">
        <v>
1979</v>
      </c>
      <c r="K25" s="208" t="s">
        <v>
1979</v>
      </c>
      <c r="L25" s="771"/>
      <c r="M25" s="716" t="s">
        <v>
531</v>
      </c>
    </row>
    <row r="26" spans="1:13" ht="15" customHeight="1">
      <c r="A26" s="906">
        <v>
12</v>
      </c>
      <c r="B26" s="769" t="s">
        <v>
2053</v>
      </c>
      <c r="C26" s="771" t="s">
        <v>
2052</v>
      </c>
      <c r="D26" s="767" t="s">
        <v>
2051</v>
      </c>
      <c r="E26" s="767" t="s">
        <v>
2050</v>
      </c>
      <c r="F26" s="771">
        <v>
524.9</v>
      </c>
      <c r="G26" s="903">
        <v>
106</v>
      </c>
      <c r="H26" s="902">
        <v>
98</v>
      </c>
      <c r="I26" s="208"/>
      <c r="J26" s="208" t="s">
        <v>
1979</v>
      </c>
      <c r="K26" s="208"/>
      <c r="L26" s="771"/>
      <c r="M26" s="716" t="s">
        <v>
531</v>
      </c>
    </row>
    <row r="27" spans="1:13" ht="15" customHeight="1">
      <c r="A27" s="906">
        <v>
13</v>
      </c>
      <c r="B27" s="769" t="s">
        <v>
2049</v>
      </c>
      <c r="C27" s="771" t="s">
        <v>
2048</v>
      </c>
      <c r="D27" s="767" t="s">
        <v>
1967</v>
      </c>
      <c r="E27" s="767" t="s">
        <v>
2047</v>
      </c>
      <c r="F27" s="771">
        <v>
792.3</v>
      </c>
      <c r="G27" s="903">
        <v>
106</v>
      </c>
      <c r="H27" s="902">
        <v>
103</v>
      </c>
      <c r="I27" s="208"/>
      <c r="J27" s="208" t="s">
        <v>
1979</v>
      </c>
      <c r="K27" s="208"/>
      <c r="L27" s="771"/>
      <c r="M27" s="716" t="s">
        <v>
531</v>
      </c>
    </row>
    <row r="28" spans="1:13" ht="15" customHeight="1">
      <c r="A28" s="906">
        <v>
14</v>
      </c>
      <c r="B28" s="769" t="s">
        <v>
2046</v>
      </c>
      <c r="C28" s="771" t="s">
        <v>
2045</v>
      </c>
      <c r="D28" s="767" t="s">
        <v>
1967</v>
      </c>
      <c r="E28" s="767" t="s">
        <v>
2044</v>
      </c>
      <c r="F28" s="908">
        <v>
709</v>
      </c>
      <c r="G28" s="903">
        <v>
130</v>
      </c>
      <c r="H28" s="902">
        <v>
110</v>
      </c>
      <c r="I28" s="208"/>
      <c r="J28" s="208" t="s">
        <v>
1979</v>
      </c>
      <c r="K28" s="208" t="s">
        <v>
1979</v>
      </c>
      <c r="L28" s="208" t="s">
        <v>
1979</v>
      </c>
      <c r="M28" s="716" t="s">
        <v>
531</v>
      </c>
    </row>
    <row r="29" spans="1:13" ht="15" customHeight="1">
      <c r="A29" s="906">
        <v>
15</v>
      </c>
      <c r="B29" s="769" t="s">
        <v>
2043</v>
      </c>
      <c r="C29" s="771" t="s">
        <v>
1650</v>
      </c>
      <c r="D29" s="767" t="s">
        <v>
2042</v>
      </c>
      <c r="E29" s="767" t="s">
        <v>
1962</v>
      </c>
      <c r="F29" s="771">
        <v>
645.6</v>
      </c>
      <c r="G29" s="903">
        <v>
104</v>
      </c>
      <c r="H29" s="902">
        <v>
95</v>
      </c>
      <c r="I29" s="208" t="s">
        <v>
1979</v>
      </c>
      <c r="J29" s="208" t="s">
        <v>
1979</v>
      </c>
      <c r="K29" s="208" t="s">
        <v>
1979</v>
      </c>
      <c r="L29" s="771"/>
      <c r="M29" s="716" t="s">
        <v>
531</v>
      </c>
    </row>
    <row r="30" spans="1:13" ht="15" customHeight="1">
      <c r="A30" s="906">
        <v>
16</v>
      </c>
      <c r="B30" s="769" t="s">
        <v>
1961</v>
      </c>
      <c r="C30" s="771" t="s">
        <v>
2041</v>
      </c>
      <c r="D30" s="767" t="s">
        <v>
2040</v>
      </c>
      <c r="E30" s="767" t="s">
        <v>
1954</v>
      </c>
      <c r="F30" s="771">
        <v>
711.3</v>
      </c>
      <c r="G30" s="903">
        <v>
129</v>
      </c>
      <c r="H30" s="902">
        <v>
121</v>
      </c>
      <c r="I30" s="208"/>
      <c r="J30" s="208" t="s">
        <v>
1979</v>
      </c>
      <c r="K30" s="208" t="s">
        <v>
1979</v>
      </c>
      <c r="L30" s="208" t="s">
        <v>
1979</v>
      </c>
      <c r="M30" s="716" t="s">
        <v>
531</v>
      </c>
    </row>
    <row r="31" spans="1:13" ht="15" customHeight="1">
      <c r="A31" s="906">
        <v>
17</v>
      </c>
      <c r="B31" s="769" t="s">
        <v>
1957</v>
      </c>
      <c r="C31" s="771" t="s">
        <v>
2039</v>
      </c>
      <c r="D31" s="767" t="s">
        <v>
2038</v>
      </c>
      <c r="E31" s="767" t="s">
        <v>
1954</v>
      </c>
      <c r="F31" s="771">
        <v>
683.8</v>
      </c>
      <c r="G31" s="903">
        <v>
120</v>
      </c>
      <c r="H31" s="902">
        <v>
103</v>
      </c>
      <c r="I31" s="208"/>
      <c r="J31" s="208" t="s">
        <v>
1979</v>
      </c>
      <c r="K31" s="208" t="s">
        <v>
1979</v>
      </c>
      <c r="L31" s="208" t="s">
        <v>
1979</v>
      </c>
      <c r="M31" s="716" t="s">
        <v>
531</v>
      </c>
    </row>
    <row r="32" spans="1:13" ht="15" customHeight="1">
      <c r="A32" s="906">
        <v>
18</v>
      </c>
      <c r="B32" s="769" t="s">
        <v>
1953</v>
      </c>
      <c r="C32" s="771" t="s">
        <v>
2037</v>
      </c>
      <c r="D32" s="767" t="s">
        <v>
2035</v>
      </c>
      <c r="E32" s="767" t="s">
        <v>
1950</v>
      </c>
      <c r="F32" s="771">
        <v>
795.2</v>
      </c>
      <c r="G32" s="903">
        <v>
122</v>
      </c>
      <c r="H32" s="902">
        <v>
105</v>
      </c>
      <c r="I32" s="208"/>
      <c r="J32" s="208" t="s">
        <v>
1979</v>
      </c>
      <c r="K32" s="208" t="s">
        <v>
1979</v>
      </c>
      <c r="L32" s="208" t="s">
        <v>
1979</v>
      </c>
      <c r="M32" s="716" t="s">
        <v>
531</v>
      </c>
    </row>
    <row r="33" spans="1:13" ht="15" customHeight="1">
      <c r="A33" s="906">
        <v>
19</v>
      </c>
      <c r="B33" s="769" t="s">
        <v>
1965</v>
      </c>
      <c r="C33" s="771" t="s">
        <v>
2036</v>
      </c>
      <c r="D33" s="767" t="s">
        <v>
2035</v>
      </c>
      <c r="E33" s="767" t="s">
        <v>
2034</v>
      </c>
      <c r="F33" s="771">
        <v>
659.5</v>
      </c>
      <c r="G33" s="903">
        <v>
116</v>
      </c>
      <c r="H33" s="902">
        <v>
104</v>
      </c>
      <c r="I33" s="208"/>
      <c r="J33" s="208" t="s">
        <v>
1979</v>
      </c>
      <c r="K33" s="208" t="s">
        <v>
1979</v>
      </c>
      <c r="L33" s="208" t="s">
        <v>
1979</v>
      </c>
      <c r="M33" s="716" t="s">
        <v>
531</v>
      </c>
    </row>
    <row r="34" spans="1:13" ht="15" customHeight="1">
      <c r="A34" s="906">
        <v>
20</v>
      </c>
      <c r="B34" s="769" t="s">
        <v>
2033</v>
      </c>
      <c r="C34" s="771" t="s">
        <v>
2032</v>
      </c>
      <c r="D34" s="767" t="s">
        <v>
2031</v>
      </c>
      <c r="E34" s="767" t="s">
        <v>
2030</v>
      </c>
      <c r="F34" s="908">
        <v>
733</v>
      </c>
      <c r="G34" s="903">
        <v>
130</v>
      </c>
      <c r="H34" s="902">
        <v>
114</v>
      </c>
      <c r="I34" s="208"/>
      <c r="J34" s="208" t="s">
        <v>
1979</v>
      </c>
      <c r="K34" s="208" t="s">
        <v>
1979</v>
      </c>
      <c r="L34" s="208" t="s">
        <v>
1979</v>
      </c>
      <c r="M34" s="716" t="s">
        <v>
531</v>
      </c>
    </row>
    <row r="35" spans="1:13" ht="15" customHeight="1">
      <c r="A35" s="906">
        <v>
21</v>
      </c>
      <c r="B35" s="769" t="s">
        <v>
1945</v>
      </c>
      <c r="C35" s="771" t="s">
        <v>
2029</v>
      </c>
      <c r="D35" s="767" t="s">
        <v>
2027</v>
      </c>
      <c r="E35" s="767" t="s">
        <v>
1938</v>
      </c>
      <c r="F35" s="771">
        <v>
683.7</v>
      </c>
      <c r="G35" s="903">
        <v>
116</v>
      </c>
      <c r="H35" s="902">
        <v>
87</v>
      </c>
      <c r="I35" s="208"/>
      <c r="J35" s="208" t="s">
        <v>
1979</v>
      </c>
      <c r="K35" s="208" t="s">
        <v>
1979</v>
      </c>
      <c r="L35" s="208" t="s">
        <v>
1979</v>
      </c>
      <c r="M35" s="716" t="s">
        <v>
531</v>
      </c>
    </row>
    <row r="36" spans="1:13" ht="15" customHeight="1">
      <c r="A36" s="906">
        <v>
22</v>
      </c>
      <c r="B36" s="769" t="s">
        <v>
1941</v>
      </c>
      <c r="C36" s="771" t="s">
        <v>
2028</v>
      </c>
      <c r="D36" s="767" t="s">
        <v>
2027</v>
      </c>
      <c r="E36" s="767" t="s">
        <v>
1938</v>
      </c>
      <c r="F36" s="771">
        <v>
698.6</v>
      </c>
      <c r="G36" s="903">
        <v>
116</v>
      </c>
      <c r="H36" s="902">
        <v>
99</v>
      </c>
      <c r="I36" s="208"/>
      <c r="J36" s="208" t="s">
        <v>
1979</v>
      </c>
      <c r="K36" s="208" t="s">
        <v>
1979</v>
      </c>
      <c r="L36" s="208" t="s">
        <v>
1979</v>
      </c>
      <c r="M36" s="716" t="s">
        <v>
531</v>
      </c>
    </row>
    <row r="37" spans="1:13" ht="15" customHeight="1">
      <c r="A37" s="906">
        <v>
23</v>
      </c>
      <c r="B37" s="769" t="s">
        <v>
1937</v>
      </c>
      <c r="C37" s="771" t="s">
        <v>
2026</v>
      </c>
      <c r="D37" s="767" t="s">
        <v>
2025</v>
      </c>
      <c r="E37" s="767" t="s">
        <v>
1934</v>
      </c>
      <c r="F37" s="771">
        <v>
644.1</v>
      </c>
      <c r="G37" s="903">
        <v>
130</v>
      </c>
      <c r="H37" s="902">
        <v>
120</v>
      </c>
      <c r="I37" s="208"/>
      <c r="J37" s="208" t="s">
        <v>
1979</v>
      </c>
      <c r="K37" s="208" t="s">
        <v>
1979</v>
      </c>
      <c r="L37" s="208" t="s">
        <v>
1979</v>
      </c>
      <c r="M37" s="716" t="s">
        <v>
531</v>
      </c>
    </row>
    <row r="38" spans="1:13" ht="15" customHeight="1">
      <c r="A38" s="906">
        <v>
24</v>
      </c>
      <c r="B38" s="769" t="s">
        <v>
2024</v>
      </c>
      <c r="C38" s="771" t="s">
        <v>
2023</v>
      </c>
      <c r="D38" s="767" t="s">
        <v>
2019</v>
      </c>
      <c r="E38" s="767" t="s">
        <v>
2022</v>
      </c>
      <c r="F38" s="771">
        <v>
854.5</v>
      </c>
      <c r="G38" s="903">
        <v>
113</v>
      </c>
      <c r="H38" s="902">
        <v>
109</v>
      </c>
      <c r="I38" s="208"/>
      <c r="J38" s="208" t="s">
        <v>
1979</v>
      </c>
      <c r="K38" s="208" t="s">
        <v>
1979</v>
      </c>
      <c r="L38" s="208" t="s">
        <v>
1979</v>
      </c>
      <c r="M38" s="716" t="s">
        <v>
531</v>
      </c>
    </row>
    <row r="39" spans="1:13" ht="15" customHeight="1">
      <c r="A39" s="906">
        <v>
25</v>
      </c>
      <c r="B39" s="769" t="s">
        <v>
1931</v>
      </c>
      <c r="C39" s="771" t="s">
        <v>
2021</v>
      </c>
      <c r="D39" s="767" t="s">
        <v>
2019</v>
      </c>
      <c r="E39" s="767" t="s">
        <v>
2018</v>
      </c>
      <c r="F39" s="771">
        <v>
677.9</v>
      </c>
      <c r="G39" s="903">
        <v>
119</v>
      </c>
      <c r="H39" s="902">
        <v>
97</v>
      </c>
      <c r="I39" s="208"/>
      <c r="J39" s="208" t="s">
        <v>
1979</v>
      </c>
      <c r="K39" s="208" t="s">
        <v>
1979</v>
      </c>
      <c r="L39" s="208" t="s">
        <v>
1979</v>
      </c>
      <c r="M39" s="716" t="s">
        <v>
531</v>
      </c>
    </row>
    <row r="40" spans="1:13" ht="15" customHeight="1">
      <c r="A40" s="906">
        <v>
26</v>
      </c>
      <c r="B40" s="769" t="s">
        <v>
1929</v>
      </c>
      <c r="C40" s="771" t="s">
        <v>
2020</v>
      </c>
      <c r="D40" s="767" t="s">
        <v>
2019</v>
      </c>
      <c r="E40" s="767" t="s">
        <v>
2018</v>
      </c>
      <c r="F40" s="771">
        <v>
736.4</v>
      </c>
      <c r="G40" s="903">
        <v>
119</v>
      </c>
      <c r="H40" s="902">
        <v>
97</v>
      </c>
      <c r="I40" s="208"/>
      <c r="J40" s="208" t="s">
        <v>
1979</v>
      </c>
      <c r="K40" s="208" t="s">
        <v>
1979</v>
      </c>
      <c r="L40" s="208" t="s">
        <v>
1979</v>
      </c>
      <c r="M40" s="716" t="s">
        <v>
531</v>
      </c>
    </row>
    <row r="41" spans="1:13" ht="15" customHeight="1">
      <c r="A41" s="906">
        <v>
27</v>
      </c>
      <c r="B41" s="769" t="s">
        <v>
2017</v>
      </c>
      <c r="C41" s="771" t="s">
        <v>
2016</v>
      </c>
      <c r="D41" s="767" t="s">
        <v>
2012</v>
      </c>
      <c r="E41" s="767" t="s">
        <v>
2015</v>
      </c>
      <c r="F41" s="771">
        <v>
603.9</v>
      </c>
      <c r="G41" s="903">
        <v>
120</v>
      </c>
      <c r="H41" s="902">
        <v>
111</v>
      </c>
      <c r="I41" s="208"/>
      <c r="J41" s="208" t="s">
        <v>
1979</v>
      </c>
      <c r="K41" s="208" t="s">
        <v>
1979</v>
      </c>
      <c r="L41" s="208" t="s">
        <v>
1979</v>
      </c>
      <c r="M41" s="716" t="s">
        <v>
531</v>
      </c>
    </row>
    <row r="42" spans="1:13" ht="15" customHeight="1">
      <c r="A42" s="906">
        <v>
28</v>
      </c>
      <c r="B42" s="769" t="s">
        <v>
2014</v>
      </c>
      <c r="C42" s="771" t="s">
        <v>
2013</v>
      </c>
      <c r="D42" s="767" t="s">
        <v>
2012</v>
      </c>
      <c r="E42" s="767" t="s">
        <v>
2011</v>
      </c>
      <c r="F42" s="771">
        <v>
704.9</v>
      </c>
      <c r="G42" s="903">
        <v>
119</v>
      </c>
      <c r="H42" s="902">
        <v>
101</v>
      </c>
      <c r="I42" s="208"/>
      <c r="J42" s="208" t="s">
        <v>
1979</v>
      </c>
      <c r="K42" s="208" t="s">
        <v>
1979</v>
      </c>
      <c r="L42" s="208" t="s">
        <v>
1979</v>
      </c>
      <c r="M42" s="716" t="s">
        <v>
531</v>
      </c>
    </row>
    <row r="43" spans="1:13" ht="15" customHeight="1">
      <c r="A43" s="906">
        <v>
29</v>
      </c>
      <c r="B43" s="769" t="s">
        <v>
2010</v>
      </c>
      <c r="C43" s="771" t="s">
        <v>
2009</v>
      </c>
      <c r="D43" s="767" t="s">
        <v>
2006</v>
      </c>
      <c r="E43" s="767" t="s">
        <v>
2005</v>
      </c>
      <c r="F43" s="771">
        <v>
708.5</v>
      </c>
      <c r="G43" s="903">
        <v>
119</v>
      </c>
      <c r="H43" s="902">
        <v>
101</v>
      </c>
      <c r="I43" s="208"/>
      <c r="J43" s="208" t="s">
        <v>
1979</v>
      </c>
      <c r="K43" s="208" t="s">
        <v>
1979</v>
      </c>
      <c r="L43" s="208" t="s">
        <v>
1979</v>
      </c>
      <c r="M43" s="716" t="s">
        <v>
531</v>
      </c>
    </row>
    <row r="44" spans="1:13" ht="15" customHeight="1">
      <c r="A44" s="906">
        <v>
30</v>
      </c>
      <c r="B44" s="769" t="s">
        <v>
2008</v>
      </c>
      <c r="C44" s="771" t="s">
        <v>
2007</v>
      </c>
      <c r="D44" s="767" t="s">
        <v>
2006</v>
      </c>
      <c r="E44" s="767" t="s">
        <v>
2005</v>
      </c>
      <c r="F44" s="771">
        <v>
694.1</v>
      </c>
      <c r="G44" s="903">
        <v>
112</v>
      </c>
      <c r="H44" s="902">
        <v>
85</v>
      </c>
      <c r="I44" s="208"/>
      <c r="J44" s="208" t="s">
        <v>
1979</v>
      </c>
      <c r="K44" s="208"/>
      <c r="L44" s="208" t="s">
        <v>
1979</v>
      </c>
      <c r="M44" s="716" t="s">
        <v>
531</v>
      </c>
    </row>
    <row r="45" spans="1:13" ht="15" customHeight="1">
      <c r="A45" s="906">
        <v>
31</v>
      </c>
      <c r="B45" s="769" t="s">
        <v>
1921</v>
      </c>
      <c r="C45" s="771" t="s">
        <v>
2004</v>
      </c>
      <c r="D45" s="767" t="s">
        <v>
2003</v>
      </c>
      <c r="E45" s="767" t="s">
        <v>
1918</v>
      </c>
      <c r="F45" s="771">
        <v>
716.7</v>
      </c>
      <c r="G45" s="903">
        <v>
119</v>
      </c>
      <c r="H45" s="902">
        <v>
115</v>
      </c>
      <c r="I45" s="208"/>
      <c r="J45" s="208" t="s">
        <v>
1979</v>
      </c>
      <c r="K45" s="208" t="s">
        <v>
1979</v>
      </c>
      <c r="L45" s="208" t="s">
        <v>
1979</v>
      </c>
      <c r="M45" s="716" t="s">
        <v>
531</v>
      </c>
    </row>
    <row r="46" spans="1:13" ht="15" customHeight="1">
      <c r="A46" s="906">
        <v>
32</v>
      </c>
      <c r="B46" s="769" t="s">
        <v>
1917</v>
      </c>
      <c r="C46" s="771" t="s">
        <v>
2002</v>
      </c>
      <c r="D46" s="767" t="s">
        <v>
1915</v>
      </c>
      <c r="E46" s="767" t="s">
        <v>
1914</v>
      </c>
      <c r="F46" s="771">
        <v>
721.7</v>
      </c>
      <c r="G46" s="903">
        <v>
119</v>
      </c>
      <c r="H46" s="902">
        <v>
104</v>
      </c>
      <c r="I46" s="208"/>
      <c r="J46" s="208" t="s">
        <v>
1979</v>
      </c>
      <c r="K46" s="208" t="s">
        <v>
1979</v>
      </c>
      <c r="L46" s="208" t="s">
        <v>
1979</v>
      </c>
      <c r="M46" s="716" t="s">
        <v>
531</v>
      </c>
    </row>
    <row r="47" spans="1:13" ht="15" customHeight="1">
      <c r="A47" s="906">
        <v>
33</v>
      </c>
      <c r="B47" s="769" t="s">
        <v>
2001</v>
      </c>
      <c r="C47" s="771" t="s">
        <v>
2000</v>
      </c>
      <c r="D47" s="767" t="s">
        <v>
1999</v>
      </c>
      <c r="E47" s="767" t="s">
        <v>
1998</v>
      </c>
      <c r="F47" s="771">
        <v>
764.3</v>
      </c>
      <c r="G47" s="903">
        <v>
147</v>
      </c>
      <c r="H47" s="902">
        <v>
137</v>
      </c>
      <c r="I47" s="208" t="s">
        <v>
1979</v>
      </c>
      <c r="J47" s="208" t="s">
        <v>
1979</v>
      </c>
      <c r="K47" s="208" t="s">
        <v>
1979</v>
      </c>
      <c r="L47" s="208" t="s">
        <v>
1979</v>
      </c>
      <c r="M47" s="716" t="s">
        <v>
531</v>
      </c>
    </row>
    <row r="48" spans="1:13" ht="15" customHeight="1">
      <c r="A48" s="906">
        <v>
34</v>
      </c>
      <c r="B48" s="769" t="s">
        <v>
1997</v>
      </c>
      <c r="C48" s="771" t="s">
        <v>
1996</v>
      </c>
      <c r="D48" s="767" t="s">
        <v>
1995</v>
      </c>
      <c r="E48" s="767" t="s">
        <v>
1994</v>
      </c>
      <c r="F48" s="771">
        <v>
634.20000000000005</v>
      </c>
      <c r="G48" s="903">
        <v>
116</v>
      </c>
      <c r="H48" s="902">
        <v>
87</v>
      </c>
      <c r="I48" s="208"/>
      <c r="J48" s="208" t="s">
        <v>
1979</v>
      </c>
      <c r="K48" s="208"/>
      <c r="L48" s="208" t="s">
        <v>
1979</v>
      </c>
      <c r="M48" s="716" t="s">
        <v>
531</v>
      </c>
    </row>
    <row r="49" spans="1:13" ht="15" customHeight="1">
      <c r="A49" s="906">
        <v>
35</v>
      </c>
      <c r="B49" s="769" t="s">
        <v>
1993</v>
      </c>
      <c r="C49" s="771" t="s">
        <v>
1992</v>
      </c>
      <c r="D49" s="767" t="s">
        <v>
1899</v>
      </c>
      <c r="E49" s="767" t="s">
        <v>
1991</v>
      </c>
      <c r="F49" s="771">
        <v>
745.2</v>
      </c>
      <c r="G49" s="903">
        <v>
116</v>
      </c>
      <c r="H49" s="902">
        <v>
108</v>
      </c>
      <c r="I49" s="208" t="s">
        <v>
1979</v>
      </c>
      <c r="J49" s="208" t="s">
        <v>
1979</v>
      </c>
      <c r="K49" s="208" t="s">
        <v>
1979</v>
      </c>
      <c r="L49" s="771"/>
      <c r="M49" s="716" t="s">
        <v>
531</v>
      </c>
    </row>
    <row r="50" spans="1:13" ht="15" customHeight="1">
      <c r="A50" s="906">
        <v>
36</v>
      </c>
      <c r="B50" s="769" t="s">
        <v>
1990</v>
      </c>
      <c r="C50" s="771" t="s">
        <v>
1989</v>
      </c>
      <c r="D50" s="767" t="s">
        <v>
1988</v>
      </c>
      <c r="E50" s="767" t="s">
        <v>
1987</v>
      </c>
      <c r="F50" s="771">
        <v>
674.1</v>
      </c>
      <c r="G50" s="903">
        <v>
107</v>
      </c>
      <c r="H50" s="902">
        <v>
92</v>
      </c>
      <c r="I50" s="208"/>
      <c r="J50" s="208" t="s">
        <v>
1979</v>
      </c>
      <c r="K50" s="208" t="s">
        <v>
1979</v>
      </c>
      <c r="L50" s="208" t="s">
        <v>
1979</v>
      </c>
      <c r="M50" s="716" t="s">
        <v>
531</v>
      </c>
    </row>
    <row r="51" spans="1:13" ht="21">
      <c r="A51" s="906">
        <v>
37</v>
      </c>
      <c r="B51" s="907" t="s">
        <v>
1986</v>
      </c>
      <c r="C51" s="771" t="s">
        <v>
1985</v>
      </c>
      <c r="D51" s="905" t="s">
        <v>
1141</v>
      </c>
      <c r="E51" s="208" t="s">
        <v>
1984</v>
      </c>
      <c r="F51" s="904">
        <v>
578.79999999999995</v>
      </c>
      <c r="G51" s="903">
        <v>
64</v>
      </c>
      <c r="H51" s="902">
        <v>
63</v>
      </c>
      <c r="I51" s="208" t="s">
        <v>
1979</v>
      </c>
      <c r="J51" s="208" t="s">
        <v>
1979</v>
      </c>
      <c r="K51" s="208" t="s">
        <v>
1979</v>
      </c>
      <c r="L51" s="208"/>
      <c r="M51" s="716" t="s">
        <v>
531</v>
      </c>
    </row>
    <row r="52" spans="1:13" ht="15" customHeight="1">
      <c r="A52" s="906">
        <v>
38</v>
      </c>
      <c r="B52" s="707" t="s">
        <v>
1983</v>
      </c>
      <c r="C52" s="771" t="s">
        <v>
1982</v>
      </c>
      <c r="D52" s="905" t="s">
        <v>
1981</v>
      </c>
      <c r="E52" s="208" t="s">
        <v>
1980</v>
      </c>
      <c r="F52" s="904">
        <v>
801.9</v>
      </c>
      <c r="G52" s="903">
        <v>
104</v>
      </c>
      <c r="H52" s="902">
        <v>
97</v>
      </c>
      <c r="I52" s="208"/>
      <c r="J52" s="208" t="s">
        <v>
1979</v>
      </c>
      <c r="K52" s="208"/>
      <c r="L52" s="208"/>
      <c r="M52" s="716" t="s">
        <v>
531</v>
      </c>
    </row>
    <row r="53" spans="1:13" ht="15" customHeight="1">
      <c r="A53" s="16" t="s">
        <v>
1978</v>
      </c>
    </row>
    <row r="54" spans="1:13" ht="15" customHeight="1">
      <c r="A54" s="16" t="s">
        <v>
1977</v>
      </c>
      <c r="M54" s="4" t="s">
        <v>
1976</v>
      </c>
    </row>
  </sheetData>
  <mergeCells count="7">
    <mergeCell ref="C13:E13"/>
    <mergeCell ref="F13:I13"/>
    <mergeCell ref="A1:Z1"/>
    <mergeCell ref="A2:Z2"/>
    <mergeCell ref="A4:B4"/>
    <mergeCell ref="A5:B5"/>
    <mergeCell ref="A6:B6"/>
  </mergeCells>
  <phoneticPr fontId="1"/>
  <pageMargins left="0.78740157480314965" right="0.78740157480314965" top="0.98425196850393704" bottom="0.59055118110236227" header="0.51181102362204722" footer="0.51181102362204722"/>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view="pageBreakPreview" zoomScaleNormal="100" zoomScaleSheetLayoutView="100" workbookViewId="0">
      <pane xSplit="2" ySplit="4" topLeftCell="C5" activePane="bottomRight" state="frozen"/>
      <selection activeCell="B6" sqref="B6"/>
      <selection pane="topRight" activeCell="B6" sqref="B6"/>
      <selection pane="bottomLeft" activeCell="B6" sqref="B6"/>
      <selection pane="bottomRight" activeCell="B6" sqref="B6"/>
    </sheetView>
  </sheetViews>
  <sheetFormatPr defaultRowHeight="18" customHeight="1"/>
  <cols>
    <col min="1" max="1" width="3.625" style="459" customWidth="1"/>
    <col min="2" max="2" width="20.625" style="459" customWidth="1"/>
    <col min="3" max="3" width="12.625" style="459" customWidth="1"/>
    <col min="4" max="4" width="7.625" style="931" customWidth="1"/>
    <col min="5" max="5" width="7.625" style="932" customWidth="1"/>
    <col min="6" max="7" width="5.625" style="476" customWidth="1"/>
    <col min="8" max="12" width="5.625" style="931" customWidth="1"/>
    <col min="13" max="13" width="5.625" style="221" customWidth="1"/>
    <col min="14"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5" customHeight="1">
      <c r="A3" s="488" t="s">
        <v>
2212</v>
      </c>
      <c r="C3" s="2461">
        <f>
SUM(F5:F49,F52:F53)</f>
        <v>
7536</v>
      </c>
      <c r="D3" s="2461"/>
      <c r="E3" s="2462">
        <f>
SUM(G5:G49,G52:G53)</f>
        <v>
6363</v>
      </c>
      <c r="F3" s="2462"/>
      <c r="G3" s="2462"/>
      <c r="H3" s="2462"/>
      <c r="I3" s="221"/>
      <c r="J3" s="221"/>
      <c r="K3" s="221"/>
      <c r="L3" s="954" t="s">
        <v>
439</v>
      </c>
    </row>
    <row r="4" spans="1:26" s="237" customFormat="1" ht="24.95" customHeight="1">
      <c r="A4" s="951"/>
      <c r="B4" s="951" t="s">
        <v>
768</v>
      </c>
      <c r="C4" s="951" t="s">
        <v>
767</v>
      </c>
      <c r="D4" s="951" t="s">
        <v>
2211</v>
      </c>
      <c r="E4" s="953" t="s">
        <v>
2210</v>
      </c>
      <c r="F4" s="951" t="s">
        <v>
2209</v>
      </c>
      <c r="G4" s="952" t="s">
        <v>
2208</v>
      </c>
      <c r="H4" s="951" t="s">
        <v>
2207</v>
      </c>
      <c r="I4" s="951" t="s">
        <v>
2206</v>
      </c>
      <c r="J4" s="951" t="s">
        <v>
2205</v>
      </c>
      <c r="K4" s="952" t="s">
        <v>
2204</v>
      </c>
      <c r="L4" s="951" t="s">
        <v>
2092</v>
      </c>
    </row>
    <row r="5" spans="1:26" ht="15" customHeight="1">
      <c r="A5" s="663">
        <v>
1</v>
      </c>
      <c r="B5" s="661" t="s">
        <v>
2203</v>
      </c>
      <c r="C5" s="660" t="s">
        <v>
2202</v>
      </c>
      <c r="D5" s="947">
        <v>
36982</v>
      </c>
      <c r="E5" s="946">
        <v>
790.98</v>
      </c>
      <c r="F5" s="945">
        <v>
90</v>
      </c>
      <c r="G5" s="945">
        <v>
91</v>
      </c>
      <c r="H5" s="577" t="s">
        <v>
2114</v>
      </c>
      <c r="I5" s="577" t="s">
        <v>
2114</v>
      </c>
      <c r="J5" s="577"/>
      <c r="K5" s="577" t="s">
        <v>
2114</v>
      </c>
      <c r="L5" s="716" t="s">
        <v>
531</v>
      </c>
    </row>
    <row r="6" spans="1:26" ht="15" customHeight="1">
      <c r="A6" s="663">
        <v>
2</v>
      </c>
      <c r="B6" s="661" t="s">
        <v>
2201</v>
      </c>
      <c r="C6" s="660" t="s">
        <v>
2200</v>
      </c>
      <c r="D6" s="947">
        <v>
17715</v>
      </c>
      <c r="E6" s="946">
        <v>
1540.74</v>
      </c>
      <c r="F6" s="945">
        <v>
234</v>
      </c>
      <c r="G6" s="945">
        <v>
188</v>
      </c>
      <c r="H6" s="950"/>
      <c r="I6" s="577" t="s">
        <v>
2114</v>
      </c>
      <c r="J6" s="577"/>
      <c r="K6" s="674" t="s">
        <v>
2114</v>
      </c>
      <c r="L6" s="716" t="s">
        <v>
531</v>
      </c>
    </row>
    <row r="7" spans="1:26" ht="15" customHeight="1">
      <c r="A7" s="663">
        <v>
3</v>
      </c>
      <c r="B7" s="661" t="s">
        <v>
2199</v>
      </c>
      <c r="C7" s="660" t="s">
        <v>
2198</v>
      </c>
      <c r="D7" s="947">
        <v>
17715</v>
      </c>
      <c r="E7" s="946">
        <v>
1378.7</v>
      </c>
      <c r="F7" s="945">
        <v>
205</v>
      </c>
      <c r="G7" s="945">
        <v>
195</v>
      </c>
      <c r="H7" s="577" t="s">
        <v>
2114</v>
      </c>
      <c r="I7" s="577" t="s">
        <v>
2114</v>
      </c>
      <c r="J7" s="577"/>
      <c r="K7" s="674" t="s">
        <v>
2114</v>
      </c>
      <c r="L7" s="716" t="s">
        <v>
531</v>
      </c>
    </row>
    <row r="8" spans="1:26" ht="15" customHeight="1">
      <c r="A8" s="663">
        <v>
4</v>
      </c>
      <c r="B8" s="661" t="s">
        <v>
2197</v>
      </c>
      <c r="C8" s="660" t="s">
        <v>
2196</v>
      </c>
      <c r="D8" s="947">
        <v>
27851</v>
      </c>
      <c r="E8" s="946">
        <v>
740.7</v>
      </c>
      <c r="F8" s="945">
        <v>
102</v>
      </c>
      <c r="G8" s="945">
        <v>
99</v>
      </c>
      <c r="H8" s="577" t="s">
        <v>
2114</v>
      </c>
      <c r="I8" s="577" t="s">
        <v>
2114</v>
      </c>
      <c r="J8" s="577"/>
      <c r="K8" s="674" t="s">
        <v>
2114</v>
      </c>
      <c r="L8" s="716" t="s">
        <v>
531</v>
      </c>
    </row>
    <row r="9" spans="1:26" ht="15" customHeight="1">
      <c r="A9" s="663">
        <v>
5</v>
      </c>
      <c r="B9" s="661" t="s">
        <v>
2195</v>
      </c>
      <c r="C9" s="660" t="s">
        <v>
2194</v>
      </c>
      <c r="D9" s="947">
        <v>
41030</v>
      </c>
      <c r="E9" s="946">
        <v>
1184.21</v>
      </c>
      <c r="F9" s="945">
        <v>
102</v>
      </c>
      <c r="G9" s="945">
        <v>
91</v>
      </c>
      <c r="H9" s="577" t="s">
        <v>
2114</v>
      </c>
      <c r="I9" s="577" t="s">
        <v>
2114</v>
      </c>
      <c r="J9" s="577"/>
      <c r="K9" s="674" t="s">
        <v>
2114</v>
      </c>
      <c r="L9" s="716" t="s">
        <v>
531</v>
      </c>
    </row>
    <row r="10" spans="1:26" ht="15" customHeight="1">
      <c r="A10" s="663">
        <v>
6</v>
      </c>
      <c r="B10" s="661" t="s">
        <v>
2193</v>
      </c>
      <c r="C10" s="660" t="s">
        <v>
2192</v>
      </c>
      <c r="D10" s="947">
        <v>
18363</v>
      </c>
      <c r="E10" s="946">
        <v>
723.8</v>
      </c>
      <c r="F10" s="945">
        <v>
102</v>
      </c>
      <c r="G10" s="945">
        <v>
89</v>
      </c>
      <c r="H10" s="577" t="s">
        <v>
2114</v>
      </c>
      <c r="I10" s="577" t="s">
        <v>
2114</v>
      </c>
      <c r="J10" s="577"/>
      <c r="K10" s="674" t="s">
        <v>
2114</v>
      </c>
      <c r="L10" s="716" t="s">
        <v>
531</v>
      </c>
    </row>
    <row r="11" spans="1:26" ht="15" customHeight="1">
      <c r="A11" s="663">
        <v>
7</v>
      </c>
      <c r="B11" s="661" t="s">
        <v>
2191</v>
      </c>
      <c r="C11" s="660" t="s">
        <v>
2190</v>
      </c>
      <c r="D11" s="947">
        <v>
37895</v>
      </c>
      <c r="E11" s="946">
        <v>
883.3</v>
      </c>
      <c r="F11" s="945">
        <v>
102</v>
      </c>
      <c r="G11" s="945">
        <v>
100</v>
      </c>
      <c r="H11" s="577" t="s">
        <v>
2114</v>
      </c>
      <c r="I11" s="577" t="s">
        <v>
2114</v>
      </c>
      <c r="J11" s="577" t="s">
        <v>
2114</v>
      </c>
      <c r="K11" s="674" t="s">
        <v>
2114</v>
      </c>
      <c r="L11" s="716" t="s">
        <v>
531</v>
      </c>
    </row>
    <row r="12" spans="1:26" ht="15" customHeight="1">
      <c r="A12" s="663">
        <v>
8</v>
      </c>
      <c r="B12" s="661" t="s">
        <v>
2189</v>
      </c>
      <c r="C12" s="660" t="s">
        <v>
2188</v>
      </c>
      <c r="D12" s="947">
        <v>
18963</v>
      </c>
      <c r="E12" s="946">
        <v>
598.29999999999995</v>
      </c>
      <c r="F12" s="945">
        <v>
65</v>
      </c>
      <c r="G12" s="945">
        <v>
57</v>
      </c>
      <c r="H12" s="950"/>
      <c r="I12" s="577"/>
      <c r="J12" s="577"/>
      <c r="K12" s="674" t="s">
        <v>
2114</v>
      </c>
      <c r="L12" s="716" t="s">
        <v>
531</v>
      </c>
    </row>
    <row r="13" spans="1:26" ht="15" customHeight="1">
      <c r="A13" s="663">
        <v>
9</v>
      </c>
      <c r="B13" s="661" t="s">
        <v>
2187</v>
      </c>
      <c r="C13" s="660" t="s">
        <v>
2186</v>
      </c>
      <c r="D13" s="947">
        <v>
20815</v>
      </c>
      <c r="E13" s="946">
        <v>
592.4</v>
      </c>
      <c r="F13" s="945">
        <v>
100</v>
      </c>
      <c r="G13" s="945">
        <v>
87</v>
      </c>
      <c r="H13" s="577" t="s">
        <v>
2114</v>
      </c>
      <c r="I13" s="577" t="s">
        <v>
2114</v>
      </c>
      <c r="J13" s="577"/>
      <c r="K13" s="674" t="s">
        <v>
2114</v>
      </c>
      <c r="L13" s="716" t="s">
        <v>
531</v>
      </c>
    </row>
    <row r="14" spans="1:26" ht="15" customHeight="1">
      <c r="A14" s="663">
        <v>
10</v>
      </c>
      <c r="B14" s="661" t="s">
        <v>
2185</v>
      </c>
      <c r="C14" s="660" t="s">
        <v>
2184</v>
      </c>
      <c r="D14" s="947">
        <v>
20636</v>
      </c>
      <c r="E14" s="946">
        <v>
844.7</v>
      </c>
      <c r="F14" s="945">
        <v>
105</v>
      </c>
      <c r="G14" s="945">
        <v>
101</v>
      </c>
      <c r="H14" s="577" t="s">
        <v>
2114</v>
      </c>
      <c r="I14" s="577" t="s">
        <v>
2114</v>
      </c>
      <c r="J14" s="577"/>
      <c r="K14" s="674" t="s">
        <v>
2114</v>
      </c>
      <c r="L14" s="716" t="s">
        <v>
531</v>
      </c>
    </row>
    <row r="15" spans="1:26" ht="15" customHeight="1">
      <c r="A15" s="663">
        <v>
11</v>
      </c>
      <c r="B15" s="661" t="s">
        <v>
2183</v>
      </c>
      <c r="C15" s="660" t="s">
        <v>
2182</v>
      </c>
      <c r="D15" s="947">
        <v>
33359</v>
      </c>
      <c r="E15" s="946">
        <v>
1780.5</v>
      </c>
      <c r="F15" s="945">
        <v>
317</v>
      </c>
      <c r="G15" s="945">
        <v>
291</v>
      </c>
      <c r="H15" s="577" t="s">
        <v>
2114</v>
      </c>
      <c r="I15" s="577" t="s">
        <v>
2114</v>
      </c>
      <c r="J15" s="577"/>
      <c r="K15" s="674" t="s">
        <v>
2114</v>
      </c>
      <c r="L15" s="944">
        <v>
1</v>
      </c>
    </row>
    <row r="16" spans="1:26" ht="15" customHeight="1">
      <c r="A16" s="663">
        <v>
12</v>
      </c>
      <c r="B16" s="661" t="s">
        <v>
2181</v>
      </c>
      <c r="C16" s="660" t="s">
        <v>
2180</v>
      </c>
      <c r="D16" s="947">
        <v>
34060</v>
      </c>
      <c r="E16" s="946">
        <v>
499.8</v>
      </c>
      <c r="F16" s="945">
        <v>
84</v>
      </c>
      <c r="G16" s="945">
        <v>
77</v>
      </c>
      <c r="H16" s="577" t="s">
        <v>
2114</v>
      </c>
      <c r="I16" s="577" t="s">
        <v>
2114</v>
      </c>
      <c r="J16" s="577"/>
      <c r="K16" s="674" t="s">
        <v>
2114</v>
      </c>
      <c r="L16" s="716" t="s">
        <v>
531</v>
      </c>
    </row>
    <row r="17" spans="1:12" ht="15" customHeight="1">
      <c r="A17" s="663">
        <v>
13</v>
      </c>
      <c r="B17" s="661" t="s">
        <v>
2179</v>
      </c>
      <c r="C17" s="660" t="s">
        <v>
2178</v>
      </c>
      <c r="D17" s="947">
        <v>
36251</v>
      </c>
      <c r="E17" s="946">
        <v>
757.6</v>
      </c>
      <c r="F17" s="945">
        <v>
104</v>
      </c>
      <c r="G17" s="945">
        <v>
103</v>
      </c>
      <c r="H17" s="577" t="s">
        <v>
2114</v>
      </c>
      <c r="I17" s="577" t="s">
        <v>
2114</v>
      </c>
      <c r="J17" s="577"/>
      <c r="K17" s="674" t="s">
        <v>
2114</v>
      </c>
      <c r="L17" s="944">
        <v>
2</v>
      </c>
    </row>
    <row r="18" spans="1:12" ht="15" customHeight="1">
      <c r="A18" s="663">
        <v>
14</v>
      </c>
      <c r="B18" s="661" t="s">
        <v>
2177</v>
      </c>
      <c r="C18" s="660" t="s">
        <v>
2176</v>
      </c>
      <c r="D18" s="947">
        <v>
23833</v>
      </c>
      <c r="E18" s="946">
        <v>
738.8</v>
      </c>
      <c r="F18" s="945">
        <v>
130</v>
      </c>
      <c r="G18" s="945">
        <v>
108</v>
      </c>
      <c r="H18" s="577" t="s">
        <v>
2114</v>
      </c>
      <c r="I18" s="577" t="s">
        <v>
2114</v>
      </c>
      <c r="J18" s="577"/>
      <c r="K18" s="674" t="s">
        <v>
2114</v>
      </c>
      <c r="L18" s="716" t="s">
        <v>
531</v>
      </c>
    </row>
    <row r="19" spans="1:12" ht="15" customHeight="1">
      <c r="A19" s="663">
        <v>
15</v>
      </c>
      <c r="B19" s="661" t="s">
        <v>
2175</v>
      </c>
      <c r="C19" s="660" t="s">
        <v>
2174</v>
      </c>
      <c r="D19" s="947">
        <v>
24716</v>
      </c>
      <c r="E19" s="946">
        <v>
886.2</v>
      </c>
      <c r="F19" s="945">
        <v>
160</v>
      </c>
      <c r="G19" s="945">
        <v>
124</v>
      </c>
      <c r="H19" s="950"/>
      <c r="I19" s="577"/>
      <c r="J19" s="577"/>
      <c r="K19" s="674" t="s">
        <v>
2114</v>
      </c>
      <c r="L19" s="944">
        <v>
1</v>
      </c>
    </row>
    <row r="20" spans="1:12" ht="15" customHeight="1">
      <c r="A20" s="663">
        <v>
16</v>
      </c>
      <c r="B20" s="661" t="s">
        <v>
2173</v>
      </c>
      <c r="C20" s="660" t="s">
        <v>
2172</v>
      </c>
      <c r="D20" s="947">
        <v>
28216</v>
      </c>
      <c r="E20" s="946">
        <v>
885</v>
      </c>
      <c r="F20" s="945">
        <v>
110</v>
      </c>
      <c r="G20" s="945">
        <v>
109</v>
      </c>
      <c r="H20" s="577" t="s">
        <v>
2114</v>
      </c>
      <c r="I20" s="577" t="s">
        <v>
2114</v>
      </c>
      <c r="J20" s="577"/>
      <c r="K20" s="674" t="s">
        <v>
2114</v>
      </c>
      <c r="L20" s="944">
        <v>
1</v>
      </c>
    </row>
    <row r="21" spans="1:12" ht="15" customHeight="1">
      <c r="A21" s="663">
        <v>
17</v>
      </c>
      <c r="B21" s="661" t="s">
        <v>
2171</v>
      </c>
      <c r="C21" s="660" t="s">
        <v>
2170</v>
      </c>
      <c r="D21" s="947">
        <v>
28004</v>
      </c>
      <c r="E21" s="946">
        <v>
578.5</v>
      </c>
      <c r="F21" s="945">
        <v>
70</v>
      </c>
      <c r="G21" s="945">
        <v>
68</v>
      </c>
      <c r="H21" s="577" t="s">
        <v>
2114</v>
      </c>
      <c r="I21" s="577" t="s">
        <v>
2114</v>
      </c>
      <c r="J21" s="577"/>
      <c r="K21" s="674" t="s">
        <v>
2114</v>
      </c>
      <c r="L21" s="716" t="s">
        <v>
531</v>
      </c>
    </row>
    <row r="22" spans="1:12" ht="15" customHeight="1">
      <c r="A22" s="663">
        <v>
18</v>
      </c>
      <c r="B22" s="661" t="s">
        <v>
2169</v>
      </c>
      <c r="C22" s="660" t="s">
        <v>
2168</v>
      </c>
      <c r="D22" s="947">
        <v>
26755</v>
      </c>
      <c r="E22" s="946">
        <v>
695.6</v>
      </c>
      <c r="F22" s="945">
        <v>
105</v>
      </c>
      <c r="G22" s="945">
        <v>
89</v>
      </c>
      <c r="H22" s="577" t="s">
        <v>
2114</v>
      </c>
      <c r="I22" s="577" t="s">
        <v>
2114</v>
      </c>
      <c r="J22" s="577"/>
      <c r="K22" s="674" t="s">
        <v>
2114</v>
      </c>
      <c r="L22" s="716" t="s">
        <v>
531</v>
      </c>
    </row>
    <row r="23" spans="1:12" ht="15" customHeight="1">
      <c r="A23" s="663">
        <v>
19</v>
      </c>
      <c r="B23" s="661" t="s">
        <v>
2167</v>
      </c>
      <c r="C23" s="660" t="s">
        <v>
2166</v>
      </c>
      <c r="D23" s="947">
        <v>
27150</v>
      </c>
      <c r="E23" s="946">
        <v>
752.5</v>
      </c>
      <c r="F23" s="945">
        <v>
76</v>
      </c>
      <c r="G23" s="945">
        <v>
65</v>
      </c>
      <c r="H23" s="577" t="s">
        <v>
2114</v>
      </c>
      <c r="I23" s="577" t="s">
        <v>
2114</v>
      </c>
      <c r="J23" s="577"/>
      <c r="K23" s="674" t="s">
        <v>
2114</v>
      </c>
      <c r="L23" s="716" t="s">
        <v>
531</v>
      </c>
    </row>
    <row r="24" spans="1:12" ht="15" customHeight="1">
      <c r="A24" s="663">
        <v>
20</v>
      </c>
      <c r="B24" s="661" t="s">
        <v>
2165</v>
      </c>
      <c r="C24" s="660" t="s">
        <v>
2164</v>
      </c>
      <c r="D24" s="947">
        <v>
27485</v>
      </c>
      <c r="E24" s="946">
        <v>
740.08</v>
      </c>
      <c r="F24" s="945">
        <v>
110</v>
      </c>
      <c r="G24" s="945">
        <v>
80</v>
      </c>
      <c r="H24" s="577" t="s">
        <v>
2114</v>
      </c>
      <c r="I24" s="577" t="s">
        <v>
2114</v>
      </c>
      <c r="J24" s="577"/>
      <c r="K24" s="674" t="s">
        <v>
2114</v>
      </c>
      <c r="L24" s="716" t="s">
        <v>
531</v>
      </c>
    </row>
    <row r="25" spans="1:12" ht="15" customHeight="1">
      <c r="A25" s="663">
        <v>
21</v>
      </c>
      <c r="B25" s="661" t="s">
        <v>
2163</v>
      </c>
      <c r="C25" s="660" t="s">
        <v>
2162</v>
      </c>
      <c r="D25" s="947">
        <v>
28216</v>
      </c>
      <c r="E25" s="946">
        <v>
940.5</v>
      </c>
      <c r="F25" s="945">
        <v>
86</v>
      </c>
      <c r="G25" s="945">
        <v>
76</v>
      </c>
      <c r="H25" s="577" t="s">
        <v>
2114</v>
      </c>
      <c r="I25" s="577" t="s">
        <v>
2114</v>
      </c>
      <c r="J25" s="577"/>
      <c r="K25" s="674" t="s">
        <v>
2114</v>
      </c>
      <c r="L25" s="944">
        <v>
2</v>
      </c>
    </row>
    <row r="26" spans="1:12" ht="15" customHeight="1">
      <c r="A26" s="663">
        <v>
22</v>
      </c>
      <c r="B26" s="661" t="s">
        <v>
2161</v>
      </c>
      <c r="C26" s="660" t="s">
        <v>
2160</v>
      </c>
      <c r="D26" s="947">
        <v>
28216</v>
      </c>
      <c r="E26" s="946">
        <v>
1186.8</v>
      </c>
      <c r="F26" s="945">
        <v>
90</v>
      </c>
      <c r="G26" s="945">
        <v>
94</v>
      </c>
      <c r="H26" s="577" t="s">
        <v>
2114</v>
      </c>
      <c r="I26" s="577" t="s">
        <v>
2114</v>
      </c>
      <c r="J26" s="577"/>
      <c r="K26" s="674" t="s">
        <v>
2114</v>
      </c>
      <c r="L26" s="716" t="s">
        <v>
531</v>
      </c>
    </row>
    <row r="27" spans="1:12" ht="15" customHeight="1">
      <c r="A27" s="663">
        <v>
23</v>
      </c>
      <c r="B27" s="661" t="s">
        <v>
2159</v>
      </c>
      <c r="C27" s="660" t="s">
        <v>
2158</v>
      </c>
      <c r="D27" s="947">
        <v>
29495</v>
      </c>
      <c r="E27" s="946">
        <v>
245</v>
      </c>
      <c r="F27" s="945">
        <v>
36</v>
      </c>
      <c r="G27" s="945">
        <v>
35</v>
      </c>
      <c r="H27" s="577" t="s">
        <v>
2114</v>
      </c>
      <c r="I27" s="577" t="s">
        <v>
2114</v>
      </c>
      <c r="J27" s="577"/>
      <c r="K27" s="674" t="s">
        <v>
2114</v>
      </c>
      <c r="L27" s="716" t="s">
        <v>
531</v>
      </c>
    </row>
    <row r="28" spans="1:12" ht="15" customHeight="1">
      <c r="A28" s="663">
        <v>
24</v>
      </c>
      <c r="B28" s="661" t="s">
        <v>
2157</v>
      </c>
      <c r="C28" s="660" t="s">
        <v>
2156</v>
      </c>
      <c r="D28" s="947">
        <v>
29952</v>
      </c>
      <c r="E28" s="946">
        <v>
442.4</v>
      </c>
      <c r="F28" s="945">
        <v>
68</v>
      </c>
      <c r="G28" s="945">
        <v>
48</v>
      </c>
      <c r="H28" s="577" t="s">
        <v>
2114</v>
      </c>
      <c r="I28" s="577"/>
      <c r="J28" s="577"/>
      <c r="K28" s="674" t="s">
        <v>
2114</v>
      </c>
      <c r="L28" s="716" t="s">
        <v>
531</v>
      </c>
    </row>
    <row r="29" spans="1:12" ht="15" customHeight="1">
      <c r="A29" s="663">
        <v>
25</v>
      </c>
      <c r="B29" s="661" t="s">
        <v>
2155</v>
      </c>
      <c r="C29" s="660" t="s">
        <v>
1210</v>
      </c>
      <c r="D29" s="947">
        <v>
31868</v>
      </c>
      <c r="E29" s="946">
        <v>
563</v>
      </c>
      <c r="F29" s="945">
        <v>
70</v>
      </c>
      <c r="G29" s="945">
        <v>
69</v>
      </c>
      <c r="H29" s="577" t="s">
        <v>
2114</v>
      </c>
      <c r="I29" s="577" t="s">
        <v>
2114</v>
      </c>
      <c r="J29" s="577"/>
      <c r="K29" s="674" t="s">
        <v>
2114</v>
      </c>
      <c r="L29" s="716" t="s">
        <v>
531</v>
      </c>
    </row>
    <row r="30" spans="1:12" ht="15" customHeight="1">
      <c r="A30" s="663">
        <v>
26</v>
      </c>
      <c r="B30" s="661" t="s">
        <v>
2154</v>
      </c>
      <c r="C30" s="660" t="s">
        <v>
2153</v>
      </c>
      <c r="D30" s="947">
        <v>
35886</v>
      </c>
      <c r="E30" s="946">
        <v>
349.2</v>
      </c>
      <c r="F30" s="945">
        <v>
91</v>
      </c>
      <c r="G30" s="945">
        <v>
77</v>
      </c>
      <c r="H30" s="577" t="s">
        <v>
2114</v>
      </c>
      <c r="I30" s="577" t="s">
        <v>
2114</v>
      </c>
      <c r="J30" s="577"/>
      <c r="K30" s="674" t="s">
        <v>
2114</v>
      </c>
      <c r="L30" s="944">
        <v>
1</v>
      </c>
    </row>
    <row r="31" spans="1:12" ht="15" customHeight="1">
      <c r="A31" s="663">
        <v>
27</v>
      </c>
      <c r="B31" s="661" t="s">
        <v>
2152</v>
      </c>
      <c r="C31" s="660" t="s">
        <v>
2151</v>
      </c>
      <c r="D31" s="947">
        <v>
37591</v>
      </c>
      <c r="E31" s="946">
        <v>
563.9</v>
      </c>
      <c r="F31" s="945">
        <v>
89</v>
      </c>
      <c r="G31" s="945">
        <v>
79</v>
      </c>
      <c r="H31" s="577" t="s">
        <v>
2114</v>
      </c>
      <c r="I31" s="577" t="s">
        <v>
2114</v>
      </c>
      <c r="J31" s="577"/>
      <c r="K31" s="674" t="s">
        <v>
2114</v>
      </c>
      <c r="L31" s="716" t="s">
        <v>
531</v>
      </c>
    </row>
    <row r="32" spans="1:12" ht="15" customHeight="1">
      <c r="A32" s="663">
        <v>
28</v>
      </c>
      <c r="B32" s="661" t="s">
        <v>
2150</v>
      </c>
      <c r="C32" s="948" t="s">
        <v>
2149</v>
      </c>
      <c r="D32" s="947">
        <v>
41730</v>
      </c>
      <c r="E32" s="946">
        <v>
326.10000000000002</v>
      </c>
      <c r="F32" s="945">
        <v>
50</v>
      </c>
      <c r="G32" s="945">
        <v>
49</v>
      </c>
      <c r="H32" s="577" t="s">
        <v>
2114</v>
      </c>
      <c r="I32" s="577" t="s">
        <v>
2114</v>
      </c>
      <c r="J32" s="577"/>
      <c r="K32" s="674" t="s">
        <v>
2114</v>
      </c>
      <c r="L32" s="716" t="s">
        <v>
531</v>
      </c>
    </row>
    <row r="33" spans="1:12" ht="15" customHeight="1">
      <c r="A33" s="663">
        <v>
29</v>
      </c>
      <c r="B33" s="661" t="s">
        <v>
2148</v>
      </c>
      <c r="C33" s="660" t="s">
        <v>
2147</v>
      </c>
      <c r="D33" s="947">
        <v>
38443</v>
      </c>
      <c r="E33" s="946">
        <v>
305.39999999999998</v>
      </c>
      <c r="F33" s="945">
        <v>
60</v>
      </c>
      <c r="G33" s="945">
        <v>
57</v>
      </c>
      <c r="H33" s="577" t="s">
        <v>
2114</v>
      </c>
      <c r="I33" s="577" t="s">
        <v>
2114</v>
      </c>
      <c r="J33" s="577"/>
      <c r="K33" s="674" t="s">
        <v>
2114</v>
      </c>
      <c r="L33" s="716" t="s">
        <v>
531</v>
      </c>
    </row>
    <row r="34" spans="1:12" ht="15" customHeight="1">
      <c r="A34" s="663">
        <v>
30</v>
      </c>
      <c r="B34" s="661" t="s">
        <v>
2146</v>
      </c>
      <c r="C34" s="948" t="s">
        <v>
2145</v>
      </c>
      <c r="D34" s="947">
        <v>
38991</v>
      </c>
      <c r="E34" s="946">
        <v>
465.3</v>
      </c>
      <c r="F34" s="945">
        <v>
87</v>
      </c>
      <c r="G34" s="945">
        <v>
83</v>
      </c>
      <c r="H34" s="577" t="s">
        <v>
2114</v>
      </c>
      <c r="I34" s="577" t="s">
        <v>
2114</v>
      </c>
      <c r="J34" s="577"/>
      <c r="K34" s="674" t="s">
        <v>
2114</v>
      </c>
      <c r="L34" s="944">
        <v>
1</v>
      </c>
    </row>
    <row r="35" spans="1:12" ht="15" customHeight="1">
      <c r="A35" s="663">
        <v>
31</v>
      </c>
      <c r="B35" s="661" t="s">
        <v>
2144</v>
      </c>
      <c r="C35" s="948" t="s">
        <v>
2143</v>
      </c>
      <c r="D35" s="947">
        <v>
39173</v>
      </c>
      <c r="E35" s="946">
        <v>
704.2</v>
      </c>
      <c r="F35" s="945">
        <v>
90</v>
      </c>
      <c r="G35" s="945">
        <v>
83</v>
      </c>
      <c r="H35" s="577" t="s">
        <v>
2114</v>
      </c>
      <c r="I35" s="577" t="s">
        <v>
2114</v>
      </c>
      <c r="J35" s="577"/>
      <c r="K35" s="674" t="s">
        <v>
2114</v>
      </c>
      <c r="L35" s="716" t="s">
        <v>
531</v>
      </c>
    </row>
    <row r="36" spans="1:12" ht="15" customHeight="1">
      <c r="A36" s="663">
        <v>
32</v>
      </c>
      <c r="B36" s="661" t="s">
        <v>
2142</v>
      </c>
      <c r="C36" s="948" t="s">
        <v>
2141</v>
      </c>
      <c r="D36" s="947">
        <v>
40269</v>
      </c>
      <c r="E36" s="946">
        <v>
481.7</v>
      </c>
      <c r="F36" s="945">
        <v>
99</v>
      </c>
      <c r="G36" s="945">
        <v>
95</v>
      </c>
      <c r="H36" s="577" t="s">
        <v>
2114</v>
      </c>
      <c r="I36" s="577" t="s">
        <v>
2114</v>
      </c>
      <c r="J36" s="577"/>
      <c r="K36" s="674" t="s">
        <v>
2114</v>
      </c>
      <c r="L36" s="716" t="s">
        <v>
531</v>
      </c>
    </row>
    <row r="37" spans="1:12" ht="15" customHeight="1">
      <c r="A37" s="663">
        <v>
33</v>
      </c>
      <c r="B37" s="661" t="s">
        <v>
2140</v>
      </c>
      <c r="C37" s="948" t="s">
        <v>
2139</v>
      </c>
      <c r="D37" s="947">
        <v>
41730</v>
      </c>
      <c r="E37" s="946">
        <v>
1045.4000000000001</v>
      </c>
      <c r="F37" s="945">
        <v>
102</v>
      </c>
      <c r="G37" s="945">
        <v>
101</v>
      </c>
      <c r="H37" s="577" t="s">
        <v>
2114</v>
      </c>
      <c r="I37" s="577" t="s">
        <v>
2114</v>
      </c>
      <c r="J37" s="577"/>
      <c r="K37" s="674" t="s">
        <v>
2114</v>
      </c>
      <c r="L37" s="716" t="s">
        <v>
531</v>
      </c>
    </row>
    <row r="38" spans="1:12" ht="15" customHeight="1">
      <c r="A38" s="663">
        <v>
34</v>
      </c>
      <c r="B38" s="661" t="s">
        <v>
2138</v>
      </c>
      <c r="C38" s="948" t="s">
        <v>
2137</v>
      </c>
      <c r="D38" s="947">
        <v>
40634</v>
      </c>
      <c r="E38" s="946">
        <v>
1132</v>
      </c>
      <c r="F38" s="945">
        <v>
99</v>
      </c>
      <c r="G38" s="945">
        <v>
87</v>
      </c>
      <c r="H38" s="577" t="s">
        <v>
2114</v>
      </c>
      <c r="I38" s="577" t="s">
        <v>
2114</v>
      </c>
      <c r="J38" s="577"/>
      <c r="K38" s="674" t="s">
        <v>
2114</v>
      </c>
      <c r="L38" s="944">
        <v>
1</v>
      </c>
    </row>
    <row r="39" spans="1:12" ht="15" customHeight="1">
      <c r="A39" s="663">
        <v>
35</v>
      </c>
      <c r="B39" s="661" t="s">
        <v>
2136</v>
      </c>
      <c r="C39" s="948" t="s">
        <v>
2135</v>
      </c>
      <c r="D39" s="947">
        <v>
40817</v>
      </c>
      <c r="E39" s="946">
        <v>
775</v>
      </c>
      <c r="F39" s="945">
        <v>
72</v>
      </c>
      <c r="G39" s="945">
        <v>
70</v>
      </c>
      <c r="H39" s="577" t="s">
        <v>
2114</v>
      </c>
      <c r="I39" s="577" t="s">
        <v>
2114</v>
      </c>
      <c r="J39" s="577"/>
      <c r="K39" s="674" t="s">
        <v>
2114</v>
      </c>
      <c r="L39" s="716" t="s">
        <v>
531</v>
      </c>
    </row>
    <row r="40" spans="1:12" ht="15" customHeight="1">
      <c r="A40" s="663">
        <v>
36</v>
      </c>
      <c r="B40" s="661" t="s">
        <v>
2134</v>
      </c>
      <c r="C40" s="948" t="s">
        <v>
2133</v>
      </c>
      <c r="D40" s="947">
        <v>
41000</v>
      </c>
      <c r="E40" s="946">
        <v>
264.5</v>
      </c>
      <c r="F40" s="945">
        <v>
36</v>
      </c>
      <c r="G40" s="945">
        <v>
35</v>
      </c>
      <c r="H40" s="577" t="s">
        <v>
2114</v>
      </c>
      <c r="I40" s="577" t="s">
        <v>
2114</v>
      </c>
      <c r="J40" s="577"/>
      <c r="K40" s="674" t="s">
        <v>
2114</v>
      </c>
      <c r="L40" s="716" t="s">
        <v>
531</v>
      </c>
    </row>
    <row r="41" spans="1:12" ht="15" customHeight="1">
      <c r="A41" s="663">
        <v>
37</v>
      </c>
      <c r="B41" s="949" t="s">
        <v>
2132</v>
      </c>
      <c r="C41" s="660" t="s">
        <v>
2131</v>
      </c>
      <c r="D41" s="947">
        <v>
41275</v>
      </c>
      <c r="E41" s="946">
        <v>
461.3</v>
      </c>
      <c r="F41" s="945">
        <v>
72</v>
      </c>
      <c r="G41" s="945">
        <v>
69</v>
      </c>
      <c r="H41" s="577" t="s">
        <v>
2114</v>
      </c>
      <c r="I41" s="577" t="s">
        <v>
2114</v>
      </c>
      <c r="J41" s="577"/>
      <c r="K41" s="674" t="s">
        <v>
2114</v>
      </c>
      <c r="L41" s="716" t="s">
        <v>
531</v>
      </c>
    </row>
    <row r="42" spans="1:12" ht="15" customHeight="1">
      <c r="A42" s="663">
        <v>
38</v>
      </c>
      <c r="B42" s="661" t="s">
        <v>
2130</v>
      </c>
      <c r="C42" s="948" t="s">
        <v>
2129</v>
      </c>
      <c r="D42" s="947">
        <v>
41365</v>
      </c>
      <c r="E42" s="946">
        <v>
969.27</v>
      </c>
      <c r="F42" s="945">
        <v>
130</v>
      </c>
      <c r="G42" s="945">
        <v>
131</v>
      </c>
      <c r="H42" s="577" t="s">
        <v>
2114</v>
      </c>
      <c r="I42" s="577" t="s">
        <v>
2114</v>
      </c>
      <c r="J42" s="577"/>
      <c r="K42" s="674" t="s">
        <v>
2114</v>
      </c>
      <c r="L42" s="716" t="s">
        <v>
531</v>
      </c>
    </row>
    <row r="43" spans="1:12" ht="15" customHeight="1">
      <c r="A43" s="663">
        <v>
39</v>
      </c>
      <c r="B43" s="661" t="s">
        <v>
2128</v>
      </c>
      <c r="C43" s="948" t="s">
        <v>
2127</v>
      </c>
      <c r="D43" s="947">
        <v>
41730</v>
      </c>
      <c r="E43" s="946">
        <v>
926.3</v>
      </c>
      <c r="F43" s="945">
        <v>
109</v>
      </c>
      <c r="G43" s="945">
        <v>
96</v>
      </c>
      <c r="H43" s="577" t="s">
        <v>
2114</v>
      </c>
      <c r="I43" s="577" t="s">
        <v>
2114</v>
      </c>
      <c r="J43" s="577"/>
      <c r="K43" s="674" t="s">
        <v>
2114</v>
      </c>
      <c r="L43" s="944">
        <v>
1</v>
      </c>
    </row>
    <row r="44" spans="1:12" ht="15" customHeight="1">
      <c r="A44" s="663">
        <v>
40</v>
      </c>
      <c r="B44" s="661" t="s">
        <v>
2126</v>
      </c>
      <c r="C44" s="948" t="s">
        <v>
2125</v>
      </c>
      <c r="D44" s="947">
        <v>
42095</v>
      </c>
      <c r="E44" s="946">
        <v>
1214.4000000000001</v>
      </c>
      <c r="F44" s="945">
        <v>
101</v>
      </c>
      <c r="G44" s="945">
        <v>
89</v>
      </c>
      <c r="H44" s="577" t="s">
        <v>
2114</v>
      </c>
      <c r="I44" s="577" t="s">
        <v>
2114</v>
      </c>
      <c r="J44" s="577"/>
      <c r="K44" s="674" t="s">
        <v>
2114</v>
      </c>
      <c r="L44" s="944">
        <v>
1</v>
      </c>
    </row>
    <row r="45" spans="1:12" ht="15" customHeight="1">
      <c r="A45" s="942">
        <v>
41</v>
      </c>
      <c r="B45" s="941" t="s">
        <v>
2124</v>
      </c>
      <c r="C45" s="940" t="s">
        <v>
2123</v>
      </c>
      <c r="D45" s="939">
        <v>
42095</v>
      </c>
      <c r="E45" s="938">
        <v>
999.3</v>
      </c>
      <c r="F45" s="937">
        <v>
67</v>
      </c>
      <c r="G45" s="937">
        <v>
53</v>
      </c>
      <c r="H45" s="936" t="s">
        <v>
2114</v>
      </c>
      <c r="I45" s="935" t="s">
        <v>
2114</v>
      </c>
      <c r="J45" s="935"/>
      <c r="K45" s="934" t="s">
        <v>
2114</v>
      </c>
      <c r="L45" s="716" t="s">
        <v>
531</v>
      </c>
    </row>
    <row r="46" spans="1:12" s="237" customFormat="1" ht="24.95" customHeight="1">
      <c r="A46" s="942">
        <v>
42</v>
      </c>
      <c r="B46" s="943" t="s">
        <v>
2122</v>
      </c>
      <c r="C46" s="940" t="s">
        <v>
2121</v>
      </c>
      <c r="D46" s="939">
        <v>
42186</v>
      </c>
      <c r="E46" s="938">
        <v>
781.33</v>
      </c>
      <c r="F46" s="937">
        <v>
147</v>
      </c>
      <c r="G46" s="937">
        <v>
122</v>
      </c>
      <c r="H46" s="936"/>
      <c r="I46" s="935" t="s">
        <v>
2114</v>
      </c>
      <c r="J46" s="935"/>
      <c r="K46" s="934" t="s">
        <v>
2114</v>
      </c>
      <c r="L46" s="716" t="s">
        <v>
531</v>
      </c>
    </row>
    <row r="47" spans="1:12" ht="15" customHeight="1">
      <c r="A47" s="942">
        <v>
43</v>
      </c>
      <c r="B47" s="941" t="s">
        <v>
2120</v>
      </c>
      <c r="C47" s="940" t="s">
        <v>
2119</v>
      </c>
      <c r="D47" s="939">
        <v>
42461</v>
      </c>
      <c r="E47" s="938">
        <v>
567.29999999999995</v>
      </c>
      <c r="F47" s="937">
        <v>
60</v>
      </c>
      <c r="G47" s="937">
        <v>
56</v>
      </c>
      <c r="H47" s="936" t="s">
        <v>
2114</v>
      </c>
      <c r="I47" s="935" t="s">
        <v>
2114</v>
      </c>
      <c r="J47" s="935"/>
      <c r="K47" s="934" t="s">
        <v>
2114</v>
      </c>
      <c r="L47" s="716" t="s">
        <v>
531</v>
      </c>
    </row>
    <row r="48" spans="1:12" s="237" customFormat="1" ht="24.95" customHeight="1">
      <c r="A48" s="942">
        <v>
44</v>
      </c>
      <c r="B48" s="943" t="s">
        <v>
2118</v>
      </c>
      <c r="C48" s="940" t="s">
        <v>
2117</v>
      </c>
      <c r="D48" s="939">
        <v>
42461</v>
      </c>
      <c r="E48" s="938">
        <v>
248.15</v>
      </c>
      <c r="F48" s="937">
        <v>
40</v>
      </c>
      <c r="G48" s="937">
        <v>
43</v>
      </c>
      <c r="H48" s="936" t="s">
        <v>
2114</v>
      </c>
      <c r="I48" s="935" t="s">
        <v>
2114</v>
      </c>
      <c r="J48" s="935"/>
      <c r="K48" s="934" t="s">
        <v>
2114</v>
      </c>
      <c r="L48" s="716" t="s">
        <v>
531</v>
      </c>
    </row>
    <row r="49" spans="1:12" ht="15" customHeight="1">
      <c r="A49" s="942">
        <v>
45</v>
      </c>
      <c r="B49" s="941" t="s">
        <v>
2116</v>
      </c>
      <c r="C49" s="940" t="s">
        <v>
2115</v>
      </c>
      <c r="D49" s="939">
        <v>
42461</v>
      </c>
      <c r="E49" s="938">
        <v>
371.5</v>
      </c>
      <c r="F49" s="937">
        <v>
60</v>
      </c>
      <c r="G49" s="937">
        <v>
69</v>
      </c>
      <c r="H49" s="936" t="s">
        <v>
2114</v>
      </c>
      <c r="I49" s="935" t="s">
        <v>
2114</v>
      </c>
      <c r="J49" s="935"/>
      <c r="K49" s="934" t="s">
        <v>
2114</v>
      </c>
      <c r="L49" s="933">
        <v>
1</v>
      </c>
    </row>
    <row r="50" spans="1:12" ht="15" customHeight="1">
      <c r="L50" s="476" t="s">
        <v>
454</v>
      </c>
    </row>
    <row r="51" spans="1:12" s="237" customFormat="1" ht="15" customHeight="1">
      <c r="L51" s="231" t="s">
        <v>
2113</v>
      </c>
    </row>
    <row r="52" spans="1:12" ht="13.5">
      <c r="E52" s="476" t="s">
        <v>
2112</v>
      </c>
      <c r="F52" s="476">
        <f>
SUM('39p'!F5:F39)</f>
        <v>
2574</v>
      </c>
      <c r="G52" s="476">
        <f>
SUM('39p'!G5:G39)</f>
        <v>
2044</v>
      </c>
    </row>
    <row r="53" spans="1:12" ht="13.5">
      <c r="E53" s="476" t="s">
        <v>
2111</v>
      </c>
      <c r="F53" s="476">
        <f>
SUM('40p'!F5:F10)</f>
        <v>
478</v>
      </c>
      <c r="G53" s="476">
        <f>
SUM('40p'!G5:G10)</f>
        <v>
241</v>
      </c>
    </row>
    <row r="54" spans="1:12" ht="13.5"/>
    <row r="55" spans="1:12" ht="13.5"/>
    <row r="56" spans="1:12" ht="13.5"/>
  </sheetData>
  <mergeCells count="4">
    <mergeCell ref="C3:D3"/>
    <mergeCell ref="E3:H3"/>
    <mergeCell ref="A1:Z1"/>
    <mergeCell ref="A2:Z2"/>
  </mergeCells>
  <phoneticPr fontId="1"/>
  <pageMargins left="0.78740157480314965" right="0.78740157480314965" top="0.98425196850393704" bottom="0.64" header="0.51181102362204722" footer="0.51181102362204722"/>
  <headerFooter scaleWithDoc="0"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view="pageBreakPreview" zoomScaleNormal="100" zoomScaleSheetLayoutView="100" workbookViewId="0">
      <pane xSplit="1" ySplit="4" topLeftCell="B5" activePane="bottomRight" state="frozen"/>
      <selection activeCell="B6" sqref="B6"/>
      <selection pane="topRight" activeCell="B6" sqref="B6"/>
      <selection pane="bottomLeft" activeCell="B6" sqref="B6"/>
      <selection pane="bottomRight" activeCell="B6" sqref="B6"/>
    </sheetView>
  </sheetViews>
  <sheetFormatPr defaultRowHeight="18" customHeight="1"/>
  <cols>
    <col min="1" max="1" width="3.625" style="459" customWidth="1"/>
    <col min="2" max="2" width="20.625" style="459" customWidth="1"/>
    <col min="3" max="3" width="12.625" style="459" customWidth="1"/>
    <col min="4" max="4" width="7.625" style="931" customWidth="1"/>
    <col min="5" max="5" width="7.625" style="932" customWidth="1"/>
    <col min="6" max="7" width="5.625" style="476" customWidth="1"/>
    <col min="8" max="12" width="5.625" style="931" customWidth="1"/>
    <col min="13" max="13" width="5" style="221" customWidth="1"/>
    <col min="14" max="14" width="5.625" style="221" customWidth="1"/>
    <col min="15" max="20" width="8.625" style="221" customWidth="1"/>
    <col min="21"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8" customHeight="1">
      <c r="A3" s="488" t="s">
        <v>
2283</v>
      </c>
      <c r="L3" s="954" t="s">
        <v>
439</v>
      </c>
    </row>
    <row r="4" spans="1:26" s="237" customFormat="1" ht="24.95" customHeight="1">
      <c r="A4" s="951"/>
      <c r="B4" s="951" t="s">
        <v>
768</v>
      </c>
      <c r="C4" s="951" t="s">
        <v>
767</v>
      </c>
      <c r="D4" s="951" t="s">
        <v>
2211</v>
      </c>
      <c r="E4" s="953" t="s">
        <v>
2210</v>
      </c>
      <c r="F4" s="951" t="s">
        <v>
2209</v>
      </c>
      <c r="G4" s="952" t="s">
        <v>
2208</v>
      </c>
      <c r="H4" s="951" t="s">
        <v>
2207</v>
      </c>
      <c r="I4" s="951" t="s">
        <v>
2206</v>
      </c>
      <c r="J4" s="951" t="s">
        <v>
2205</v>
      </c>
      <c r="K4" s="952" t="s">
        <v>
2204</v>
      </c>
      <c r="L4" s="951" t="s">
        <v>
2092</v>
      </c>
    </row>
    <row r="5" spans="1:26" s="237" customFormat="1" ht="24.95" customHeight="1">
      <c r="A5" s="942">
        <v>
46</v>
      </c>
      <c r="B5" s="943" t="s">
        <v>
2282</v>
      </c>
      <c r="C5" s="940" t="s">
        <v>
2281</v>
      </c>
      <c r="D5" s="939">
        <v>
42461</v>
      </c>
      <c r="E5" s="938">
        <v>
382.5</v>
      </c>
      <c r="F5" s="937">
        <v>
60</v>
      </c>
      <c r="G5" s="937">
        <v>
59</v>
      </c>
      <c r="H5" s="936" t="s">
        <v>
2114</v>
      </c>
      <c r="I5" s="935" t="s">
        <v>
2114</v>
      </c>
      <c r="J5" s="935"/>
      <c r="K5" s="934" t="s">
        <v>
2114</v>
      </c>
      <c r="L5" s="869" t="s">
        <v>
531</v>
      </c>
    </row>
    <row r="6" spans="1:26" ht="15" customHeight="1">
      <c r="A6" s="942">
        <v>
47</v>
      </c>
      <c r="B6" s="941" t="s">
        <v>
2280</v>
      </c>
      <c r="C6" s="940" t="s">
        <v>
2279</v>
      </c>
      <c r="D6" s="939">
        <v>
42461</v>
      </c>
      <c r="E6" s="938">
        <v>
396.3</v>
      </c>
      <c r="F6" s="937">
        <v>
64</v>
      </c>
      <c r="G6" s="962">
        <v>
59</v>
      </c>
      <c r="H6" s="936" t="s">
        <v>
2114</v>
      </c>
      <c r="I6" s="935" t="s">
        <v>
2114</v>
      </c>
      <c r="J6" s="935"/>
      <c r="K6" s="934" t="s">
        <v>
2114</v>
      </c>
      <c r="L6" s="869" t="s">
        <v>
531</v>
      </c>
    </row>
    <row r="7" spans="1:26" ht="15" customHeight="1">
      <c r="A7" s="970">
        <v>
48</v>
      </c>
      <c r="B7" s="969" t="s">
        <v>
2278</v>
      </c>
      <c r="C7" s="968" t="s">
        <v>
2277</v>
      </c>
      <c r="D7" s="967">
        <v>
42461</v>
      </c>
      <c r="E7" s="966">
        <v>
642.20000000000005</v>
      </c>
      <c r="F7" s="937">
        <v>
96</v>
      </c>
      <c r="G7" s="903">
        <v>
83</v>
      </c>
      <c r="H7" s="965" t="s">
        <v>
2114</v>
      </c>
      <c r="I7" s="964" t="s">
        <v>
2114</v>
      </c>
      <c r="J7" s="964"/>
      <c r="K7" s="963" t="s">
        <v>
2114</v>
      </c>
      <c r="L7" s="869" t="s">
        <v>
531</v>
      </c>
    </row>
    <row r="8" spans="1:26" s="237" customFormat="1" ht="24.95" customHeight="1">
      <c r="A8" s="961">
        <v>
49</v>
      </c>
      <c r="B8" s="958" t="s">
        <v>
2276</v>
      </c>
      <c r="C8" s="948" t="s">
        <v>
2275</v>
      </c>
      <c r="D8" s="947">
        <v>
42461</v>
      </c>
      <c r="E8" s="946">
        <v>
393.2</v>
      </c>
      <c r="F8" s="962">
        <v>
60</v>
      </c>
      <c r="G8" s="903">
        <v>
52</v>
      </c>
      <c r="H8" s="577" t="s">
        <v>
2114</v>
      </c>
      <c r="I8" s="577" t="s">
        <v>
2114</v>
      </c>
      <c r="J8" s="577"/>
      <c r="K8" s="674" t="s">
        <v>
2114</v>
      </c>
      <c r="L8" s="869" t="s">
        <v>
531</v>
      </c>
    </row>
    <row r="9" spans="1:26" ht="15" customHeight="1">
      <c r="A9" s="961">
        <v>
50</v>
      </c>
      <c r="B9" s="87" t="s">
        <v>
2274</v>
      </c>
      <c r="C9" s="960" t="s">
        <v>
2273</v>
      </c>
      <c r="D9" s="947">
        <v>
42826</v>
      </c>
      <c r="E9" s="946">
        <v>
450.58</v>
      </c>
      <c r="F9" s="959">
        <v>
64</v>
      </c>
      <c r="G9" s="903">
        <v>
47</v>
      </c>
      <c r="H9" s="577" t="s">
        <v>
2114</v>
      </c>
      <c r="I9" s="577" t="s">
        <v>
2114</v>
      </c>
      <c r="J9" s="577"/>
      <c r="K9" s="674" t="s">
        <v>
2114</v>
      </c>
      <c r="L9" s="869" t="s">
        <v>
531</v>
      </c>
    </row>
    <row r="10" spans="1:26" ht="15" customHeight="1">
      <c r="A10" s="663">
        <v>
51</v>
      </c>
      <c r="B10" s="661" t="s">
        <v>
2272</v>
      </c>
      <c r="C10" s="660" t="s">
        <v>
2271</v>
      </c>
      <c r="D10" s="947">
        <v>
42826</v>
      </c>
      <c r="E10" s="946">
        <v>
104.9</v>
      </c>
      <c r="F10" s="945">
        <v>
20</v>
      </c>
      <c r="G10" s="945">
        <v>
14</v>
      </c>
      <c r="H10" s="577" t="s">
        <v>
2114</v>
      </c>
      <c r="I10" s="577" t="s">
        <v>
2114</v>
      </c>
      <c r="J10" s="577"/>
      <c r="K10" s="674" t="s">
        <v>
2114</v>
      </c>
      <c r="L10" s="869" t="s">
        <v>
531</v>
      </c>
    </row>
    <row r="11" spans="1:26" ht="24.95" customHeight="1">
      <c r="A11" s="663">
        <v>
52</v>
      </c>
      <c r="B11" s="661" t="s">
        <v>
2270</v>
      </c>
      <c r="C11" s="660" t="s">
        <v>
2269</v>
      </c>
      <c r="D11" s="947">
        <v>
42826</v>
      </c>
      <c r="E11" s="946">
        <v>
324.39999999999998</v>
      </c>
      <c r="F11" s="945">
        <v>
59</v>
      </c>
      <c r="G11" s="945">
        <v>
55</v>
      </c>
      <c r="H11" s="577" t="s">
        <v>
2114</v>
      </c>
      <c r="I11" s="577" t="s">
        <v>
2114</v>
      </c>
      <c r="J11" s="577"/>
      <c r="K11" s="674" t="s">
        <v>
2114</v>
      </c>
      <c r="L11" s="869" t="s">
        <v>
531</v>
      </c>
    </row>
    <row r="12" spans="1:26" ht="15" customHeight="1">
      <c r="A12" s="663">
        <v>
53</v>
      </c>
      <c r="B12" s="661" t="s">
        <v>
2268</v>
      </c>
      <c r="C12" s="660" t="s">
        <v>
2267</v>
      </c>
      <c r="D12" s="947">
        <v>
42826</v>
      </c>
      <c r="E12" s="946">
        <v>
562.67999999999995</v>
      </c>
      <c r="F12" s="945">
        <v>
90</v>
      </c>
      <c r="G12" s="945">
        <v>
78</v>
      </c>
      <c r="H12" s="577" t="s">
        <v>
2114</v>
      </c>
      <c r="I12" s="577" t="s">
        <v>
2114</v>
      </c>
      <c r="J12" s="577"/>
      <c r="K12" s="674" t="s">
        <v>
2114</v>
      </c>
      <c r="L12" s="869" t="s">
        <v>
531</v>
      </c>
    </row>
    <row r="13" spans="1:26" ht="15" customHeight="1">
      <c r="A13" s="663">
        <v>
54</v>
      </c>
      <c r="B13" s="661" t="s">
        <v>
2266</v>
      </c>
      <c r="C13" s="660" t="s">
        <v>
2265</v>
      </c>
      <c r="D13" s="947">
        <v>
42826</v>
      </c>
      <c r="E13" s="946">
        <v>
285.77999999999997</v>
      </c>
      <c r="F13" s="945">
        <v>
60</v>
      </c>
      <c r="G13" s="945">
        <v>
57</v>
      </c>
      <c r="H13" s="577"/>
      <c r="I13" s="577" t="s">
        <v>
2114</v>
      </c>
      <c r="J13" s="577"/>
      <c r="K13" s="674" t="s">
        <v>
2114</v>
      </c>
      <c r="L13" s="869" t="s">
        <v>
531</v>
      </c>
    </row>
    <row r="14" spans="1:26" ht="24.95" customHeight="1">
      <c r="A14" s="663">
        <v>
55</v>
      </c>
      <c r="B14" s="661" t="s">
        <v>
2264</v>
      </c>
      <c r="C14" s="660" t="s">
        <v>
2263</v>
      </c>
      <c r="D14" s="947">
        <v>
42826</v>
      </c>
      <c r="E14" s="946">
        <v>
328.91</v>
      </c>
      <c r="F14" s="945">
        <v>
57</v>
      </c>
      <c r="G14" s="945">
        <v>
52</v>
      </c>
      <c r="H14" s="577" t="s">
        <v>
2114</v>
      </c>
      <c r="I14" s="577" t="s">
        <v>
2114</v>
      </c>
      <c r="J14" s="577"/>
      <c r="K14" s="674" t="s">
        <v>
2114</v>
      </c>
      <c r="L14" s="869" t="s">
        <v>
531</v>
      </c>
    </row>
    <row r="15" spans="1:26" ht="15" customHeight="1">
      <c r="A15" s="663">
        <v>
56</v>
      </c>
      <c r="B15" s="661" t="s">
        <v>
2262</v>
      </c>
      <c r="C15" s="660" t="s">
        <v>
2261</v>
      </c>
      <c r="D15" s="947">
        <v>
42826</v>
      </c>
      <c r="E15" s="946">
        <v>
562.67999999999995</v>
      </c>
      <c r="F15" s="945">
        <v>
90</v>
      </c>
      <c r="G15" s="945">
        <v>
84</v>
      </c>
      <c r="H15" s="577" t="s">
        <v>
2114</v>
      </c>
      <c r="I15" s="577" t="s">
        <v>
2114</v>
      </c>
      <c r="J15" s="577"/>
      <c r="K15" s="674" t="s">
        <v>
2114</v>
      </c>
      <c r="L15" s="869" t="s">
        <v>
531</v>
      </c>
    </row>
    <row r="16" spans="1:26" ht="15" customHeight="1">
      <c r="A16" s="663">
        <v>
57</v>
      </c>
      <c r="B16" s="661" t="s">
        <v>
2260</v>
      </c>
      <c r="C16" s="660" t="s">
        <v>
2259</v>
      </c>
      <c r="D16" s="947">
        <v>
43191</v>
      </c>
      <c r="E16" s="946">
        <v>
1120</v>
      </c>
      <c r="F16" s="945">
        <v>
131</v>
      </c>
      <c r="G16" s="945">
        <v>
124</v>
      </c>
      <c r="H16" s="577" t="s">
        <v>
2114</v>
      </c>
      <c r="I16" s="577" t="s">
        <v>
2114</v>
      </c>
      <c r="J16" s="577"/>
      <c r="K16" s="674" t="s">
        <v>
2114</v>
      </c>
      <c r="L16" s="869" t="s">
        <v>
531</v>
      </c>
    </row>
    <row r="17" spans="1:22" ht="15" customHeight="1">
      <c r="A17" s="663">
        <v>
58</v>
      </c>
      <c r="B17" s="661" t="s">
        <v>
2258</v>
      </c>
      <c r="C17" s="660" t="s">
        <v>
2257</v>
      </c>
      <c r="D17" s="947">
        <v>
43191</v>
      </c>
      <c r="E17" s="946">
        <v>
845.4</v>
      </c>
      <c r="F17" s="945">
        <v>
102</v>
      </c>
      <c r="G17" s="945">
        <v>
88</v>
      </c>
      <c r="H17" s="577" t="s">
        <v>
2114</v>
      </c>
      <c r="I17" s="577" t="s">
        <v>
2114</v>
      </c>
      <c r="J17" s="577"/>
      <c r="K17" s="674" t="s">
        <v>
2114</v>
      </c>
      <c r="L17" s="869" t="s">
        <v>
531</v>
      </c>
    </row>
    <row r="18" spans="1:22" ht="15" customHeight="1">
      <c r="A18" s="663">
        <v>
59</v>
      </c>
      <c r="B18" s="661" t="s">
        <v>
2256</v>
      </c>
      <c r="C18" s="660" t="s">
        <v>
2255</v>
      </c>
      <c r="D18" s="947">
        <v>
43191</v>
      </c>
      <c r="E18" s="946">
        <v>
447.9</v>
      </c>
      <c r="F18" s="945">
        <v>
63</v>
      </c>
      <c r="G18" s="945">
        <v>
48</v>
      </c>
      <c r="H18" s="577" t="s">
        <v>
2114</v>
      </c>
      <c r="I18" s="577" t="s">
        <v>
2114</v>
      </c>
      <c r="J18" s="577"/>
      <c r="K18" s="674" t="s">
        <v>
2114</v>
      </c>
      <c r="L18" s="869" t="s">
        <v>
531</v>
      </c>
    </row>
    <row r="19" spans="1:22" ht="24.95" customHeight="1">
      <c r="A19" s="663">
        <v>
60</v>
      </c>
      <c r="B19" s="661" t="s">
        <v>
2254</v>
      </c>
      <c r="C19" s="660" t="s">
        <v>
2253</v>
      </c>
      <c r="D19" s="947">
        <v>
43191</v>
      </c>
      <c r="E19" s="946">
        <v>
494.1</v>
      </c>
      <c r="F19" s="945">
        <v>
90</v>
      </c>
      <c r="G19" s="945">
        <v>
55</v>
      </c>
      <c r="H19" s="577" t="s">
        <v>
2114</v>
      </c>
      <c r="I19" s="577" t="s">
        <v>
2114</v>
      </c>
      <c r="J19" s="577"/>
      <c r="K19" s="674" t="s">
        <v>
2114</v>
      </c>
      <c r="L19" s="869" t="s">
        <v>
531</v>
      </c>
    </row>
    <row r="20" spans="1:22" ht="24.95" customHeight="1">
      <c r="A20" s="663">
        <v>
61</v>
      </c>
      <c r="B20" s="661" t="s">
        <v>
2252</v>
      </c>
      <c r="C20" s="660" t="s">
        <v>
2251</v>
      </c>
      <c r="D20" s="947">
        <v>
43191</v>
      </c>
      <c r="E20" s="946">
        <v>
377.8</v>
      </c>
      <c r="F20" s="945">
        <v>
60</v>
      </c>
      <c r="G20" s="945">
        <v>
57</v>
      </c>
      <c r="H20" s="577"/>
      <c r="I20" s="577" t="s">
        <v>
2114</v>
      </c>
      <c r="J20" s="577"/>
      <c r="K20" s="674" t="s">
        <v>
2114</v>
      </c>
      <c r="L20" s="869" t="s">
        <v>
531</v>
      </c>
    </row>
    <row r="21" spans="1:22" ht="15" customHeight="1">
      <c r="A21" s="663">
        <v>
62</v>
      </c>
      <c r="B21" s="661" t="s">
        <v>
2250</v>
      </c>
      <c r="C21" s="660" t="s">
        <v>
2249</v>
      </c>
      <c r="D21" s="947">
        <v>
43191</v>
      </c>
      <c r="E21" s="946">
        <v>
267.8</v>
      </c>
      <c r="F21" s="945">
        <v>
40</v>
      </c>
      <c r="G21" s="945">
        <v>
47</v>
      </c>
      <c r="H21" s="577" t="s">
        <v>
2114</v>
      </c>
      <c r="I21" s="577" t="s">
        <v>
2114</v>
      </c>
      <c r="J21" s="577"/>
      <c r="K21" s="674" t="s">
        <v>
2114</v>
      </c>
      <c r="L21" s="869" t="s">
        <v>
531</v>
      </c>
      <c r="N21" s="402"/>
      <c r="O21" s="402"/>
      <c r="P21" s="402"/>
      <c r="Q21" s="402"/>
      <c r="R21" s="402"/>
      <c r="S21" s="402"/>
      <c r="T21" s="402"/>
      <c r="U21" s="402"/>
      <c r="V21" s="402"/>
    </row>
    <row r="22" spans="1:22" ht="15" customHeight="1">
      <c r="A22" s="663">
        <v>
63</v>
      </c>
      <c r="B22" s="661" t="s">
        <v>
2248</v>
      </c>
      <c r="C22" s="660" t="s">
        <v>
2247</v>
      </c>
      <c r="D22" s="947">
        <v>
43313</v>
      </c>
      <c r="E22" s="946">
        <v>
328.23</v>
      </c>
      <c r="F22" s="945">
        <v>
50</v>
      </c>
      <c r="G22" s="945">
        <v>
45</v>
      </c>
      <c r="H22" s="577"/>
      <c r="I22" s="577" t="s">
        <v>
2114</v>
      </c>
      <c r="J22" s="577"/>
      <c r="K22" s="674" t="s">
        <v>
2114</v>
      </c>
      <c r="L22" s="869" t="s">
        <v>
531</v>
      </c>
      <c r="N22" s="402"/>
      <c r="O22" s="402"/>
      <c r="P22" s="402"/>
      <c r="Q22" s="402"/>
      <c r="R22" s="402"/>
      <c r="S22" s="402"/>
      <c r="T22" s="402"/>
      <c r="U22" s="402"/>
      <c r="V22" s="402"/>
    </row>
    <row r="23" spans="1:22" ht="15" customHeight="1">
      <c r="A23" s="663">
        <v>
64</v>
      </c>
      <c r="B23" s="661" t="s">
        <v>
2246</v>
      </c>
      <c r="C23" s="660" t="s">
        <v>
2245</v>
      </c>
      <c r="D23" s="947">
        <v>
43556</v>
      </c>
      <c r="E23" s="946">
        <v>
914.53</v>
      </c>
      <c r="F23" s="945">
        <v>
102</v>
      </c>
      <c r="G23" s="945">
        <v>
85</v>
      </c>
      <c r="H23" s="577" t="s">
        <v>
2114</v>
      </c>
      <c r="I23" s="577" t="s">
        <v>
2114</v>
      </c>
      <c r="J23" s="577"/>
      <c r="K23" s="674" t="s">
        <v>
2114</v>
      </c>
      <c r="L23" s="869" t="s">
        <v>
531</v>
      </c>
      <c r="N23" s="402"/>
      <c r="O23" s="402"/>
      <c r="P23" s="402"/>
      <c r="Q23" s="402"/>
      <c r="R23" s="402"/>
      <c r="S23" s="402"/>
      <c r="T23" s="402"/>
      <c r="U23" s="402"/>
      <c r="V23" s="402"/>
    </row>
    <row r="24" spans="1:22" ht="15" customHeight="1">
      <c r="A24" s="663">
        <v>
65</v>
      </c>
      <c r="B24" s="661" t="s">
        <v>
2244</v>
      </c>
      <c r="C24" s="660" t="s">
        <v>
2243</v>
      </c>
      <c r="D24" s="947">
        <v>
43556</v>
      </c>
      <c r="E24" s="946">
        <v>
1046.8800000000001</v>
      </c>
      <c r="F24" s="945">
        <v>
117</v>
      </c>
      <c r="G24" s="945">
        <v>
114</v>
      </c>
      <c r="H24" s="577" t="s">
        <v>
2114</v>
      </c>
      <c r="I24" s="577" t="s">
        <v>
2114</v>
      </c>
      <c r="J24" s="577"/>
      <c r="K24" s="674" t="s">
        <v>
2114</v>
      </c>
      <c r="L24" s="945">
        <v>
2</v>
      </c>
      <c r="N24" s="402"/>
      <c r="O24" s="402"/>
      <c r="P24" s="402"/>
      <c r="Q24" s="402"/>
      <c r="R24" s="402"/>
      <c r="S24" s="402"/>
      <c r="T24" s="402"/>
      <c r="U24" s="402"/>
      <c r="V24" s="402"/>
    </row>
    <row r="25" spans="1:22" ht="15" customHeight="1">
      <c r="A25" s="663">
        <v>
66</v>
      </c>
      <c r="B25" s="661" t="s">
        <v>
2242</v>
      </c>
      <c r="C25" s="660" t="s">
        <v>
2241</v>
      </c>
      <c r="D25" s="947">
        <v>
43556</v>
      </c>
      <c r="E25" s="946">
        <v>
519</v>
      </c>
      <c r="F25" s="945">
        <v>
90</v>
      </c>
      <c r="G25" s="945">
        <v>
62</v>
      </c>
      <c r="H25" s="577" t="s">
        <v>
2114</v>
      </c>
      <c r="I25" s="577" t="s">
        <v>
2114</v>
      </c>
      <c r="J25" s="577"/>
      <c r="K25" s="674" t="s">
        <v>
2114</v>
      </c>
      <c r="L25" s="869" t="s">
        <v>
531</v>
      </c>
      <c r="N25" s="402"/>
      <c r="O25" s="402"/>
      <c r="P25" s="402"/>
      <c r="Q25" s="402"/>
      <c r="R25" s="402"/>
      <c r="S25" s="402"/>
      <c r="T25" s="402"/>
      <c r="U25" s="402"/>
      <c r="V25" s="402"/>
    </row>
    <row r="26" spans="1:22" ht="24.95" customHeight="1">
      <c r="A26" s="663">
        <v>
67</v>
      </c>
      <c r="B26" s="958" t="s">
        <v>
2240</v>
      </c>
      <c r="C26" s="660" t="s">
        <v>
2239</v>
      </c>
      <c r="D26" s="947">
        <v>
43556</v>
      </c>
      <c r="E26" s="946">
        <v>
549.09</v>
      </c>
      <c r="F26" s="945">
        <v>
72</v>
      </c>
      <c r="G26" s="945">
        <v>
63</v>
      </c>
      <c r="H26" s="577" t="s">
        <v>
2114</v>
      </c>
      <c r="I26" s="577" t="s">
        <v>
2114</v>
      </c>
      <c r="J26" s="577"/>
      <c r="K26" s="674" t="s">
        <v>
2114</v>
      </c>
      <c r="L26" s="869" t="s">
        <v>
531</v>
      </c>
      <c r="N26" s="402"/>
      <c r="O26" s="402"/>
      <c r="P26" s="402"/>
      <c r="Q26" s="402"/>
      <c r="R26" s="402"/>
      <c r="S26" s="402"/>
      <c r="T26" s="402"/>
      <c r="U26" s="402"/>
      <c r="V26" s="402"/>
    </row>
    <row r="27" spans="1:22" ht="15" customHeight="1">
      <c r="A27" s="663">
        <v>
68</v>
      </c>
      <c r="B27" s="661" t="s">
        <v>
2238</v>
      </c>
      <c r="C27" s="660" t="s">
        <v>
2237</v>
      </c>
      <c r="D27" s="947">
        <v>
43556</v>
      </c>
      <c r="E27" s="946">
        <v>
458.9</v>
      </c>
      <c r="F27" s="945">
        <v>
78</v>
      </c>
      <c r="G27" s="945">
        <v>
62</v>
      </c>
      <c r="H27" s="577" t="s">
        <v>
2114</v>
      </c>
      <c r="I27" s="577" t="s">
        <v>
2114</v>
      </c>
      <c r="J27" s="577"/>
      <c r="K27" s="674" t="s">
        <v>
2114</v>
      </c>
      <c r="L27" s="869" t="s">
        <v>
531</v>
      </c>
      <c r="U27" s="402"/>
      <c r="V27" s="402"/>
    </row>
    <row r="28" spans="1:22" ht="24.95" customHeight="1">
      <c r="A28" s="606">
        <v>
69</v>
      </c>
      <c r="B28" s="760" t="s">
        <v>
2236</v>
      </c>
      <c r="C28" s="604" t="s">
        <v>
2235</v>
      </c>
      <c r="D28" s="957">
        <v>
43922</v>
      </c>
      <c r="E28" s="956">
        <v>
488.5</v>
      </c>
      <c r="F28" s="945">
        <v>
73</v>
      </c>
      <c r="G28" s="945">
        <v>
32</v>
      </c>
      <c r="H28" s="674" t="s">
        <v>
2114</v>
      </c>
      <c r="I28" s="674" t="s">
        <v>
2114</v>
      </c>
      <c r="J28" s="674"/>
      <c r="K28" s="674" t="s">
        <v>
2114</v>
      </c>
      <c r="L28" s="869" t="s">
        <v>
531</v>
      </c>
    </row>
    <row r="29" spans="1:22" ht="15" customHeight="1">
      <c r="A29" s="606">
        <v>
70</v>
      </c>
      <c r="B29" s="657" t="s">
        <v>
2234</v>
      </c>
      <c r="C29" s="604" t="s">
        <v>
2233</v>
      </c>
      <c r="D29" s="957">
        <v>
43922</v>
      </c>
      <c r="E29" s="956">
        <v>
613.70000000000005</v>
      </c>
      <c r="F29" s="945">
        <v>
81</v>
      </c>
      <c r="G29" s="945">
        <v>
53</v>
      </c>
      <c r="H29" s="674" t="s">
        <v>
2114</v>
      </c>
      <c r="I29" s="674" t="s">
        <v>
2114</v>
      </c>
      <c r="J29" s="674"/>
      <c r="K29" s="674" t="s">
        <v>
2114</v>
      </c>
      <c r="L29" s="869" t="s">
        <v>
531</v>
      </c>
    </row>
    <row r="30" spans="1:22" ht="15" customHeight="1">
      <c r="A30" s="606">
        <v>
71</v>
      </c>
      <c r="B30" s="657" t="s">
        <v>
2232</v>
      </c>
      <c r="C30" s="604" t="s">
        <v>
2231</v>
      </c>
      <c r="D30" s="957">
        <v>
43922</v>
      </c>
      <c r="E30" s="956">
        <v>
397.6</v>
      </c>
      <c r="F30" s="945">
        <v>
60</v>
      </c>
      <c r="G30" s="945">
        <v>
41</v>
      </c>
      <c r="H30" s="674" t="s">
        <v>
2114</v>
      </c>
      <c r="I30" s="674" t="s">
        <v>
2114</v>
      </c>
      <c r="J30" s="674"/>
      <c r="K30" s="674" t="s">
        <v>
2114</v>
      </c>
      <c r="L30" s="869" t="s">
        <v>
531</v>
      </c>
    </row>
    <row r="31" spans="1:22" ht="24.95" customHeight="1">
      <c r="A31" s="606">
        <v>
72</v>
      </c>
      <c r="B31" s="760" t="s">
        <v>
2230</v>
      </c>
      <c r="C31" s="607" t="s">
        <v>
2229</v>
      </c>
      <c r="D31" s="957">
        <v>
43922</v>
      </c>
      <c r="E31" s="956">
        <v>
133.9</v>
      </c>
      <c r="F31" s="945">
        <v>
32</v>
      </c>
      <c r="G31" s="945">
        <v>
24</v>
      </c>
      <c r="H31" s="674" t="s">
        <v>
2114</v>
      </c>
      <c r="I31" s="674" t="s">
        <v>
2114</v>
      </c>
      <c r="J31" s="674"/>
      <c r="K31" s="674" t="s">
        <v>
2114</v>
      </c>
      <c r="L31" s="869" t="s">
        <v>
531</v>
      </c>
      <c r="N31" s="402"/>
      <c r="O31" s="402"/>
      <c r="P31" s="402"/>
      <c r="Q31" s="402"/>
      <c r="R31" s="402"/>
      <c r="S31" s="402"/>
    </row>
    <row r="32" spans="1:22" ht="24.95" customHeight="1">
      <c r="A32" s="606">
        <v>
73</v>
      </c>
      <c r="B32" s="657" t="s">
        <v>
2228</v>
      </c>
      <c r="C32" s="604" t="s">
        <v>
2227</v>
      </c>
      <c r="D32" s="957">
        <v>
43922</v>
      </c>
      <c r="E32" s="956">
        <v>
428.4</v>
      </c>
      <c r="F32" s="945">
        <v>
60</v>
      </c>
      <c r="G32" s="945">
        <v>
34</v>
      </c>
      <c r="H32" s="674" t="s">
        <v>
2114</v>
      </c>
      <c r="I32" s="674" t="s">
        <v>
2114</v>
      </c>
      <c r="J32" s="674"/>
      <c r="K32" s="674" t="s">
        <v>
2114</v>
      </c>
      <c r="L32" s="869" t="s">
        <v>
531</v>
      </c>
    </row>
    <row r="33" spans="1:22" ht="24.95" customHeight="1">
      <c r="A33" s="606">
        <v>
74</v>
      </c>
      <c r="B33" s="760" t="s">
        <v>
2226</v>
      </c>
      <c r="C33" s="604" t="s">
        <v>
2225</v>
      </c>
      <c r="D33" s="957">
        <v>
43922</v>
      </c>
      <c r="E33" s="956">
        <v>
630</v>
      </c>
      <c r="F33" s="945">
        <v>
66</v>
      </c>
      <c r="G33" s="945">
        <v>
50</v>
      </c>
      <c r="H33" s="674" t="s">
        <v>
2114</v>
      </c>
      <c r="I33" s="674" t="s">
        <v>
2114</v>
      </c>
      <c r="J33" s="674"/>
      <c r="K33" s="674" t="s">
        <v>
2114</v>
      </c>
      <c r="L33" s="869" t="s">
        <v>
531</v>
      </c>
      <c r="N33" s="402"/>
      <c r="O33" s="402"/>
      <c r="P33" s="402"/>
      <c r="Q33" s="402"/>
      <c r="R33" s="402"/>
      <c r="S33" s="402"/>
    </row>
    <row r="34" spans="1:22" ht="24.95" customHeight="1">
      <c r="A34" s="606">
        <v>
75</v>
      </c>
      <c r="B34" s="760" t="s">
        <v>
2224</v>
      </c>
      <c r="C34" s="604" t="s">
        <v>
2223</v>
      </c>
      <c r="D34" s="957">
        <v>
43922</v>
      </c>
      <c r="E34" s="956">
        <v>
461.8</v>
      </c>
      <c r="F34" s="945">
        <v>
60</v>
      </c>
      <c r="G34" s="945">
        <v>
34</v>
      </c>
      <c r="H34" s="674" t="s">
        <v>
2114</v>
      </c>
      <c r="I34" s="674" t="s">
        <v>
2114</v>
      </c>
      <c r="J34" s="674"/>
      <c r="K34" s="674" t="s">
        <v>
2114</v>
      </c>
      <c r="L34" s="869" t="s">
        <v>
531</v>
      </c>
      <c r="N34" s="402"/>
      <c r="O34" s="402"/>
      <c r="P34" s="402"/>
      <c r="Q34" s="402"/>
      <c r="R34" s="402"/>
      <c r="S34" s="402"/>
    </row>
    <row r="35" spans="1:22" ht="15" customHeight="1">
      <c r="A35" s="606">
        <v>
76</v>
      </c>
      <c r="B35" s="657" t="s">
        <v>
2222</v>
      </c>
      <c r="C35" s="604" t="s">
        <v>
2221</v>
      </c>
      <c r="D35" s="957">
        <v>
43922</v>
      </c>
      <c r="E35" s="956">
        <v>
657</v>
      </c>
      <c r="F35" s="945">
        <v>
73</v>
      </c>
      <c r="G35" s="945">
        <v>
50</v>
      </c>
      <c r="H35" s="674" t="s">
        <v>
2114</v>
      </c>
      <c r="I35" s="674" t="s">
        <v>
2114</v>
      </c>
      <c r="J35" s="674"/>
      <c r="K35" s="674" t="s">
        <v>
2114</v>
      </c>
      <c r="L35" s="869" t="s">
        <v>
531</v>
      </c>
    </row>
    <row r="36" spans="1:22" ht="24.95" customHeight="1">
      <c r="A36" s="606">
        <v>
77</v>
      </c>
      <c r="B36" s="760" t="s">
        <v>
2220</v>
      </c>
      <c r="C36" s="604" t="s">
        <v>
2219</v>
      </c>
      <c r="D36" s="957">
        <v>
43922</v>
      </c>
      <c r="E36" s="956">
        <v>
405.6</v>
      </c>
      <c r="F36" s="945">
        <v>
60</v>
      </c>
      <c r="G36" s="945">
        <v>
34</v>
      </c>
      <c r="H36" s="674" t="s">
        <v>
2114</v>
      </c>
      <c r="I36" s="674" t="s">
        <v>
2114</v>
      </c>
      <c r="J36" s="674"/>
      <c r="K36" s="674" t="s">
        <v>
2114</v>
      </c>
      <c r="L36" s="869" t="s">
        <v>
531</v>
      </c>
    </row>
    <row r="37" spans="1:22" ht="15" customHeight="1">
      <c r="A37" s="606">
        <v>
78</v>
      </c>
      <c r="B37" s="657" t="s">
        <v>
2218</v>
      </c>
      <c r="C37" s="604" t="s">
        <v>
2217</v>
      </c>
      <c r="D37" s="957">
        <v>
43922</v>
      </c>
      <c r="E37" s="956">
        <v>
464.5</v>
      </c>
      <c r="F37" s="945">
        <v>
68</v>
      </c>
      <c r="G37" s="945">
        <v>
44</v>
      </c>
      <c r="H37" s="674" t="s">
        <v>
2114</v>
      </c>
      <c r="I37" s="674" t="s">
        <v>
2114</v>
      </c>
      <c r="J37" s="674"/>
      <c r="K37" s="674" t="s">
        <v>
2114</v>
      </c>
      <c r="L37" s="869" t="s">
        <v>
531</v>
      </c>
    </row>
    <row r="38" spans="1:22" ht="15" customHeight="1">
      <c r="A38" s="606">
        <v>
79</v>
      </c>
      <c r="B38" s="657" t="s">
        <v>
2216</v>
      </c>
      <c r="C38" s="604" t="s">
        <v>
2215</v>
      </c>
      <c r="D38" s="957">
        <v>
43922</v>
      </c>
      <c r="E38" s="956">
        <v>
1227.8</v>
      </c>
      <c r="F38" s="945">
        <v>
166</v>
      </c>
      <c r="G38" s="945">
        <v>
143</v>
      </c>
      <c r="H38" s="577" t="s">
        <v>
2114</v>
      </c>
      <c r="I38" s="674" t="s">
        <v>
2114</v>
      </c>
      <c r="J38" s="674"/>
      <c r="K38" s="674" t="s">
        <v>
2114</v>
      </c>
      <c r="L38" s="869" t="s">
        <v>
531</v>
      </c>
    </row>
    <row r="39" spans="1:22" ht="24.95" customHeight="1">
      <c r="A39" s="606">
        <v>
80</v>
      </c>
      <c r="B39" s="657" t="s">
        <v>
2214</v>
      </c>
      <c r="C39" s="604" t="s">
        <v>
2213</v>
      </c>
      <c r="D39" s="957">
        <v>
44287</v>
      </c>
      <c r="E39" s="956">
        <v>
577.5</v>
      </c>
      <c r="F39" s="945">
        <v>
60</v>
      </c>
      <c r="G39" s="945">
        <v>
15</v>
      </c>
      <c r="H39" s="674" t="s">
        <v>
2114</v>
      </c>
      <c r="I39" s="674" t="s">
        <v>
2114</v>
      </c>
      <c r="J39" s="674"/>
      <c r="K39" s="674" t="s">
        <v>
2114</v>
      </c>
      <c r="L39" s="869" t="s">
        <v>
531</v>
      </c>
    </row>
    <row r="40" spans="1:22" s="932" customFormat="1" ht="15" customHeight="1">
      <c r="A40" s="459"/>
      <c r="B40" s="459"/>
      <c r="C40" s="459"/>
      <c r="D40" s="931"/>
      <c r="F40" s="476"/>
      <c r="G40" s="476"/>
      <c r="H40" s="931"/>
      <c r="I40" s="931"/>
      <c r="J40" s="931"/>
      <c r="K40" s="931"/>
      <c r="L40" s="476" t="s">
        <v>
454</v>
      </c>
      <c r="M40" s="221"/>
      <c r="N40" s="221"/>
      <c r="O40" s="221"/>
      <c r="P40" s="221"/>
      <c r="Q40" s="221"/>
      <c r="R40" s="221"/>
      <c r="S40" s="221"/>
      <c r="T40" s="221"/>
      <c r="U40" s="221"/>
      <c r="V40" s="221"/>
    </row>
    <row r="41" spans="1:22" s="932" customFormat="1" ht="13.5">
      <c r="A41" s="459"/>
      <c r="B41" s="459"/>
      <c r="C41" s="459"/>
      <c r="D41" s="955"/>
      <c r="F41" s="476"/>
      <c r="G41" s="476"/>
      <c r="H41" s="931"/>
      <c r="I41" s="931"/>
      <c r="J41" s="931"/>
      <c r="K41" s="931"/>
      <c r="L41" s="231" t="s">
        <v>
2113</v>
      </c>
      <c r="M41" s="221"/>
      <c r="N41" s="221"/>
      <c r="O41" s="221"/>
      <c r="P41" s="221"/>
      <c r="Q41" s="221"/>
      <c r="R41" s="221"/>
      <c r="S41" s="221"/>
      <c r="T41" s="221"/>
      <c r="U41" s="221"/>
      <c r="V41" s="221"/>
    </row>
    <row r="42" spans="1:22" s="932" customFormat="1" ht="13.5">
      <c r="A42" s="459"/>
      <c r="B42" s="459"/>
      <c r="C42" s="459"/>
      <c r="D42" s="931"/>
      <c r="F42" s="476"/>
      <c r="G42" s="476"/>
      <c r="H42" s="931"/>
      <c r="I42" s="931"/>
      <c r="J42" s="931"/>
      <c r="K42" s="931"/>
      <c r="L42" s="931"/>
      <c r="M42" s="221"/>
      <c r="N42" s="221"/>
      <c r="O42" s="221"/>
      <c r="P42" s="221"/>
      <c r="Q42" s="221"/>
      <c r="R42" s="221"/>
      <c r="S42" s="221"/>
      <c r="T42" s="221"/>
      <c r="U42" s="221"/>
      <c r="V42" s="221"/>
    </row>
    <row r="43" spans="1:22" s="932" customFormat="1" ht="13.5">
      <c r="A43" s="459"/>
      <c r="B43" s="459"/>
      <c r="C43" s="459"/>
      <c r="D43" s="931"/>
      <c r="F43" s="476"/>
      <c r="G43" s="476"/>
      <c r="H43" s="931"/>
      <c r="I43" s="931"/>
      <c r="J43" s="931"/>
      <c r="K43" s="931"/>
      <c r="L43" s="931"/>
      <c r="M43" s="221"/>
      <c r="N43" s="221"/>
      <c r="O43" s="221"/>
      <c r="P43" s="221"/>
      <c r="Q43" s="221"/>
      <c r="R43" s="221"/>
      <c r="S43" s="221"/>
      <c r="T43" s="221"/>
      <c r="U43" s="221"/>
      <c r="V43" s="221"/>
    </row>
    <row r="44" spans="1:22" s="932" customFormat="1" ht="13.5">
      <c r="A44" s="459"/>
      <c r="B44" s="459"/>
      <c r="C44" s="459"/>
      <c r="D44" s="931"/>
      <c r="F44" s="476"/>
      <c r="G44" s="476"/>
      <c r="H44" s="931"/>
      <c r="I44" s="931"/>
      <c r="J44" s="931"/>
      <c r="K44" s="931"/>
      <c r="L44" s="931"/>
      <c r="M44" s="221"/>
      <c r="N44" s="221"/>
      <c r="O44" s="221"/>
      <c r="P44" s="221"/>
      <c r="Q44" s="221"/>
      <c r="R44" s="221"/>
      <c r="S44" s="221"/>
      <c r="T44" s="221"/>
      <c r="U44" s="221"/>
      <c r="V44" s="221"/>
    </row>
    <row r="45" spans="1:22" s="932" customFormat="1" ht="13.5">
      <c r="A45" s="459"/>
      <c r="B45" s="459"/>
      <c r="C45" s="459"/>
      <c r="D45" s="931"/>
      <c r="F45" s="476"/>
      <c r="G45" s="476"/>
      <c r="H45" s="931"/>
      <c r="I45" s="931"/>
      <c r="J45" s="931"/>
      <c r="K45" s="931"/>
      <c r="L45" s="931"/>
      <c r="M45" s="221"/>
      <c r="N45" s="221"/>
      <c r="O45" s="221"/>
      <c r="P45" s="221"/>
      <c r="Q45" s="221"/>
      <c r="R45" s="221"/>
      <c r="S45" s="221"/>
      <c r="T45" s="221"/>
      <c r="U45" s="221"/>
      <c r="V45" s="221"/>
    </row>
    <row r="46" spans="1:22" s="932" customFormat="1" ht="13.5">
      <c r="A46" s="459"/>
      <c r="B46" s="459"/>
      <c r="C46" s="459"/>
      <c r="D46" s="931"/>
      <c r="F46" s="476"/>
      <c r="G46" s="476"/>
      <c r="H46" s="931"/>
      <c r="I46" s="931"/>
      <c r="J46" s="931"/>
      <c r="K46" s="931"/>
      <c r="L46" s="931"/>
      <c r="M46" s="221"/>
      <c r="N46" s="221"/>
      <c r="O46" s="221"/>
      <c r="P46" s="221"/>
      <c r="Q46" s="221"/>
      <c r="R46" s="221"/>
      <c r="S46" s="221"/>
      <c r="T46" s="221"/>
      <c r="U46" s="221"/>
      <c r="V46" s="221"/>
    </row>
  </sheetData>
  <mergeCells count="2">
    <mergeCell ref="A1:Z1"/>
    <mergeCell ref="A2:Z2"/>
  </mergeCells>
  <phoneticPr fontId="1"/>
  <pageMargins left="0.78740157480314965" right="0.78740157480314965" top="0.98425196850393704" bottom="0.62992125984251968" header="0.51181102362204722" footer="0.51181102362204722"/>
  <headerFooter scaleWithDoc="0"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view="pageBreakPreview" zoomScaleNormal="100" zoomScaleSheetLayoutView="100" workbookViewId="0">
      <selection activeCell="B6" sqref="B6"/>
    </sheetView>
  </sheetViews>
  <sheetFormatPr defaultRowHeight="18" customHeight="1"/>
  <cols>
    <col min="1" max="1" width="3.125" style="459" customWidth="1"/>
    <col min="2" max="2" width="20.625" style="459" customWidth="1"/>
    <col min="3" max="3" width="9.625" style="459" customWidth="1"/>
    <col min="4" max="4" width="7.625" style="931" customWidth="1"/>
    <col min="5" max="5" width="7.625" style="932" customWidth="1"/>
    <col min="6" max="7" width="6.625" style="476" customWidth="1"/>
    <col min="8" max="9" width="6.625" style="931" customWidth="1"/>
    <col min="10" max="12" width="5.125" style="931" customWidth="1"/>
    <col min="13" max="13" width="5" style="221" customWidth="1"/>
    <col min="14" max="14" width="14.625" style="221" customWidth="1"/>
    <col min="15" max="17" width="8.625" style="221" customWidth="1"/>
    <col min="18"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8" customHeight="1">
      <c r="A3" s="488" t="s">
        <v>
2283</v>
      </c>
      <c r="L3" s="954" t="s">
        <v>
439</v>
      </c>
    </row>
    <row r="4" spans="1:26" s="237" customFormat="1" ht="24.95" customHeight="1">
      <c r="A4" s="951"/>
      <c r="B4" s="951" t="s">
        <v>
768</v>
      </c>
      <c r="C4" s="951" t="s">
        <v>
767</v>
      </c>
      <c r="D4" s="951" t="s">
        <v>
2211</v>
      </c>
      <c r="E4" s="953" t="s">
        <v>
2210</v>
      </c>
      <c r="F4" s="951" t="s">
        <v>
2209</v>
      </c>
      <c r="G4" s="952" t="s">
        <v>
2208</v>
      </c>
      <c r="H4" s="951" t="s">
        <v>
2207</v>
      </c>
      <c r="I4" s="951" t="s">
        <v>
2206</v>
      </c>
      <c r="J4" s="951" t="s">
        <v>
2205</v>
      </c>
      <c r="K4" s="952" t="s">
        <v>
2204</v>
      </c>
      <c r="L4" s="951" t="s">
        <v>
2092</v>
      </c>
    </row>
    <row r="5" spans="1:26" ht="15" customHeight="1">
      <c r="A5" s="606">
        <v>
81</v>
      </c>
      <c r="B5" s="657" t="s">
        <v>
2330</v>
      </c>
      <c r="C5" s="604" t="s">
        <v>
2329</v>
      </c>
      <c r="D5" s="957">
        <v>
44287</v>
      </c>
      <c r="E5" s="956">
        <v>
509.3</v>
      </c>
      <c r="F5" s="945">
        <v>
60</v>
      </c>
      <c r="G5" s="945">
        <v>
20</v>
      </c>
      <c r="H5" s="674" t="s">
        <v>
2114</v>
      </c>
      <c r="I5" s="674" t="s">
        <v>
2114</v>
      </c>
      <c r="J5" s="674"/>
      <c r="K5" s="674" t="s">
        <v>
2114</v>
      </c>
      <c r="L5" s="869" t="s">
        <v>
531</v>
      </c>
    </row>
    <row r="6" spans="1:26" ht="24.95" customHeight="1">
      <c r="A6" s="606">
        <v>
82</v>
      </c>
      <c r="B6" s="760" t="s">
        <v>
2328</v>
      </c>
      <c r="C6" s="604" t="s">
        <v>
2327</v>
      </c>
      <c r="D6" s="957">
        <v>
44287</v>
      </c>
      <c r="E6" s="956">
        <v>
499.7</v>
      </c>
      <c r="F6" s="945">
        <v>
73</v>
      </c>
      <c r="G6" s="945">
        <v>
11</v>
      </c>
      <c r="H6" s="674" t="s">
        <v>
2114</v>
      </c>
      <c r="I6" s="674" t="s">
        <v>
2114</v>
      </c>
      <c r="J6" s="674"/>
      <c r="K6" s="674" t="s">
        <v>
2114</v>
      </c>
      <c r="L6" s="869" t="s">
        <v>
531</v>
      </c>
    </row>
    <row r="7" spans="1:26" ht="15" customHeight="1">
      <c r="A7" s="606">
        <v>
83</v>
      </c>
      <c r="B7" s="657" t="s">
        <v>
2326</v>
      </c>
      <c r="C7" s="604" t="s">
        <v>
2325</v>
      </c>
      <c r="D7" s="957">
        <v>
44287</v>
      </c>
      <c r="E7" s="956">
        <v>
519.29999999999995</v>
      </c>
      <c r="F7" s="945">
        <v>
60</v>
      </c>
      <c r="G7" s="945">
        <v>
31</v>
      </c>
      <c r="H7" s="674" t="s">
        <v>
2114</v>
      </c>
      <c r="I7" s="674" t="s">
        <v>
2114</v>
      </c>
      <c r="J7" s="674"/>
      <c r="K7" s="674" t="s">
        <v>
2114</v>
      </c>
      <c r="L7" s="869" t="s">
        <v>
531</v>
      </c>
    </row>
    <row r="8" spans="1:26" ht="15" customHeight="1">
      <c r="A8" s="606">
        <v>
84</v>
      </c>
      <c r="B8" s="657" t="s">
        <v>
2324</v>
      </c>
      <c r="C8" s="604" t="s">
        <v>
2323</v>
      </c>
      <c r="D8" s="957">
        <v>
44287</v>
      </c>
      <c r="E8" s="956">
        <v>
409.9</v>
      </c>
      <c r="F8" s="945">
        <v>
60</v>
      </c>
      <c r="G8" s="945">
        <v>
14</v>
      </c>
      <c r="H8" s="674" t="s">
        <v>
2114</v>
      </c>
      <c r="I8" s="674" t="s">
        <v>
2114</v>
      </c>
      <c r="J8" s="674"/>
      <c r="K8" s="674" t="s">
        <v>
2114</v>
      </c>
      <c r="L8" s="869" t="s">
        <v>
531</v>
      </c>
    </row>
    <row r="9" spans="1:26" ht="15" customHeight="1">
      <c r="A9" s="606">
        <v>
85</v>
      </c>
      <c r="B9" s="657" t="s">
        <v>
2322</v>
      </c>
      <c r="C9" s="604" t="s">
        <v>
2321</v>
      </c>
      <c r="D9" s="957">
        <v>
44287</v>
      </c>
      <c r="E9" s="956">
        <v>
1380.6</v>
      </c>
      <c r="F9" s="945">
        <v>
165</v>
      </c>
      <c r="G9" s="945">
        <v>
156</v>
      </c>
      <c r="H9" s="674" t="s">
        <v>
2114</v>
      </c>
      <c r="I9" s="674" t="s">
        <v>
2114</v>
      </c>
      <c r="J9" s="674"/>
      <c r="K9" s="674" t="s">
        <v>
2114</v>
      </c>
      <c r="L9" s="945">
        <v>
1</v>
      </c>
    </row>
    <row r="10" spans="1:26" ht="24.95" customHeight="1">
      <c r="A10" s="606">
        <v>
86</v>
      </c>
      <c r="B10" s="760" t="s">
        <v>
2320</v>
      </c>
      <c r="C10" s="604" t="s">
        <v>
2319</v>
      </c>
      <c r="D10" s="957">
        <v>
44287</v>
      </c>
      <c r="E10" s="956">
        <v>
493.9</v>
      </c>
      <c r="F10" s="945">
        <v>
60</v>
      </c>
      <c r="G10" s="945">
        <v>
9</v>
      </c>
      <c r="H10" s="674" t="s">
        <v>
2114</v>
      </c>
      <c r="I10" s="674" t="s">
        <v>
2114</v>
      </c>
      <c r="J10" s="674"/>
      <c r="K10" s="674" t="s">
        <v>
2114</v>
      </c>
      <c r="L10" s="869" t="s">
        <v>
531</v>
      </c>
    </row>
    <row r="11" spans="1:26" ht="15" customHeight="1">
      <c r="A11" s="584"/>
      <c r="B11" s="37"/>
      <c r="C11" s="992"/>
      <c r="D11" s="991"/>
      <c r="E11" s="990"/>
      <c r="F11" s="402"/>
      <c r="G11" s="5"/>
      <c r="H11" s="584"/>
      <c r="I11" s="584"/>
      <c r="J11" s="459"/>
      <c r="K11" s="327"/>
      <c r="L11" s="231" t="s">
        <v>
2113</v>
      </c>
      <c r="R11" s="402"/>
      <c r="S11" s="402"/>
    </row>
    <row r="12" spans="1:26" ht="15" customHeight="1">
      <c r="A12" s="584"/>
      <c r="B12" s="37"/>
      <c r="C12" s="992"/>
      <c r="D12" s="991"/>
      <c r="E12" s="990"/>
      <c r="F12" s="402"/>
      <c r="G12" s="5"/>
      <c r="H12" s="584"/>
      <c r="I12" s="584"/>
      <c r="J12" s="459"/>
      <c r="K12" s="327"/>
      <c r="L12" s="231"/>
      <c r="M12" s="989"/>
      <c r="R12" s="402"/>
      <c r="S12" s="402"/>
    </row>
    <row r="13" spans="1:26" ht="18" customHeight="1">
      <c r="A13" s="488" t="s">
        <v>
2318</v>
      </c>
      <c r="C13" s="221"/>
      <c r="D13" s="221"/>
      <c r="E13" s="221"/>
      <c r="F13" s="221"/>
      <c r="G13" s="221"/>
      <c r="H13" s="221"/>
      <c r="I13" s="221"/>
      <c r="J13" s="221"/>
      <c r="K13" s="221"/>
      <c r="L13" s="221"/>
      <c r="N13" s="402"/>
    </row>
    <row r="14" spans="1:26" ht="18" customHeight="1">
      <c r="A14" s="488"/>
      <c r="C14" s="2467">
        <f>
SUM(F17:F21)</f>
        <v>
1221</v>
      </c>
      <c r="D14" s="2467"/>
      <c r="E14" s="2487">
        <f>
SUM(G17:I21)</f>
        <v>
1043</v>
      </c>
      <c r="F14" s="2487"/>
      <c r="G14" s="2487"/>
      <c r="H14" s="988"/>
      <c r="I14" s="221"/>
      <c r="J14" s="221"/>
      <c r="K14" s="221"/>
      <c r="L14" s="954" t="s">
        <v>
439</v>
      </c>
      <c r="N14" s="402"/>
    </row>
    <row r="15" spans="1:26" ht="15" customHeight="1">
      <c r="A15" s="2484"/>
      <c r="B15" s="2486" t="s">
        <v>
768</v>
      </c>
      <c r="C15" s="2486" t="s">
        <v>
767</v>
      </c>
      <c r="D15" s="2476" t="s">
        <v>
2211</v>
      </c>
      <c r="E15" s="2478" t="s">
        <v>
2210</v>
      </c>
      <c r="F15" s="2486" t="s">
        <v>
2209</v>
      </c>
      <c r="G15" s="2488" t="s">
        <v>
2317</v>
      </c>
      <c r="H15" s="2489"/>
      <c r="I15" s="2490"/>
      <c r="J15" s="2476" t="s">
        <v>
2207</v>
      </c>
      <c r="K15" s="2486" t="s">
        <v>
2206</v>
      </c>
      <c r="L15" s="2476" t="s">
        <v>
2092</v>
      </c>
      <c r="N15" s="402"/>
    </row>
    <row r="16" spans="1:26" ht="15" customHeight="1">
      <c r="A16" s="2485"/>
      <c r="B16" s="2477"/>
      <c r="C16" s="2477"/>
      <c r="D16" s="2477"/>
      <c r="E16" s="2479"/>
      <c r="F16" s="2477"/>
      <c r="G16" s="439" t="s">
        <v>
2316</v>
      </c>
      <c r="H16" s="439" t="s">
        <v>
2315</v>
      </c>
      <c r="I16" s="439" t="s">
        <v>
2314</v>
      </c>
      <c r="J16" s="2477"/>
      <c r="K16" s="2477"/>
      <c r="L16" s="2477"/>
      <c r="N16" s="402"/>
    </row>
    <row r="17" spans="1:19" ht="24.95" customHeight="1">
      <c r="A17" s="663">
        <v>
1</v>
      </c>
      <c r="B17" s="987" t="s">
        <v>
2313</v>
      </c>
      <c r="C17" s="948" t="s">
        <v>
2312</v>
      </c>
      <c r="D17" s="947">
        <v>
41730</v>
      </c>
      <c r="E17" s="986">
        <v>
1173.79</v>
      </c>
      <c r="F17" s="869">
        <v>
156</v>
      </c>
      <c r="G17" s="982">
        <v>
76</v>
      </c>
      <c r="H17" s="978">
        <v>
33</v>
      </c>
      <c r="I17" s="982">
        <v>
27</v>
      </c>
      <c r="J17" s="663" t="s">
        <v>
1979</v>
      </c>
      <c r="K17" s="663" t="s">
        <v>
1979</v>
      </c>
      <c r="L17" s="869" t="s">
        <v>
531</v>
      </c>
      <c r="N17" s="402"/>
    </row>
    <row r="18" spans="1:19" ht="24.95" customHeight="1">
      <c r="A18" s="663">
        <v>
2</v>
      </c>
      <c r="B18" s="987" t="s">
        <v>
2311</v>
      </c>
      <c r="C18" s="948" t="s">
        <v>
2310</v>
      </c>
      <c r="D18" s="947">
        <v>
42094</v>
      </c>
      <c r="E18" s="986">
        <v>
2790.17</v>
      </c>
      <c r="F18" s="869">
        <v>
423</v>
      </c>
      <c r="G18" s="982">
        <v>
269</v>
      </c>
      <c r="H18" s="978">
        <v>
92</v>
      </c>
      <c r="I18" s="982">
        <v>
57</v>
      </c>
      <c r="J18" s="663" t="s">
        <v>
1979</v>
      </c>
      <c r="K18" s="663" t="s">
        <v>
1979</v>
      </c>
      <c r="L18" s="869" t="s">
        <v>
531</v>
      </c>
      <c r="N18" s="402"/>
    </row>
    <row r="19" spans="1:19" ht="24.95" customHeight="1">
      <c r="A19" s="663">
        <v>
3</v>
      </c>
      <c r="B19" s="987" t="s">
        <v>
2309</v>
      </c>
      <c r="C19" s="948" t="s">
        <v>
2308</v>
      </c>
      <c r="D19" s="947">
        <v>
42094</v>
      </c>
      <c r="E19" s="986">
        <v>
2062.29</v>
      </c>
      <c r="F19" s="869">
        <v>
381</v>
      </c>
      <c r="G19" s="982">
        <v>
258</v>
      </c>
      <c r="H19" s="978">
        <v>
34</v>
      </c>
      <c r="I19" s="982">
        <v>
19</v>
      </c>
      <c r="J19" s="663" t="s">
        <v>
1979</v>
      </c>
      <c r="K19" s="663" t="s">
        <v>
2114</v>
      </c>
      <c r="L19" s="869" t="s">
        <v>
531</v>
      </c>
      <c r="N19" s="402"/>
    </row>
    <row r="20" spans="1:19" ht="24.95" customHeight="1">
      <c r="A20" s="663">
        <v>
4</v>
      </c>
      <c r="B20" s="987" t="s">
        <v>
2307</v>
      </c>
      <c r="C20" s="948" t="s">
        <v>
2306</v>
      </c>
      <c r="D20" s="947">
        <v>
42461</v>
      </c>
      <c r="E20" s="986">
        <v>
740</v>
      </c>
      <c r="F20" s="869">
        <v>
161</v>
      </c>
      <c r="G20" s="982">
        <v>
68</v>
      </c>
      <c r="H20" s="978">
        <v>
47</v>
      </c>
      <c r="I20" s="982">
        <v>
14</v>
      </c>
      <c r="J20" s="663"/>
      <c r="K20" s="663" t="s">
        <v>
1979</v>
      </c>
      <c r="L20" s="869" t="s">
        <v>
531</v>
      </c>
      <c r="N20" s="402"/>
    </row>
    <row r="21" spans="1:19" ht="24.95" customHeight="1">
      <c r="A21" s="606">
        <v>
5</v>
      </c>
      <c r="B21" s="985" t="s">
        <v>
2305</v>
      </c>
      <c r="C21" s="984" t="s">
        <v>
2304</v>
      </c>
      <c r="D21" s="957">
        <v>
43922</v>
      </c>
      <c r="E21" s="983">
        <v>
545.80999999999995</v>
      </c>
      <c r="F21" s="869">
        <v>
100</v>
      </c>
      <c r="G21" s="982">
        <v>
42</v>
      </c>
      <c r="H21" s="982">
        <v>
7</v>
      </c>
      <c r="I21" s="869" t="s">
        <v>
531</v>
      </c>
      <c r="J21" s="606"/>
      <c r="K21" s="606"/>
      <c r="L21" s="869" t="s">
        <v>
531</v>
      </c>
      <c r="N21" s="402"/>
    </row>
    <row r="22" spans="1:19" ht="18" customHeight="1">
      <c r="F22" s="459"/>
      <c r="G22" s="459"/>
      <c r="I22" s="459"/>
      <c r="J22" s="459"/>
      <c r="L22" s="231" t="s">
        <v>
2113</v>
      </c>
      <c r="Q22" s="402"/>
      <c r="R22" s="402"/>
      <c r="S22" s="402"/>
    </row>
    <row r="23" spans="1:19" ht="15" customHeight="1">
      <c r="F23" s="459"/>
      <c r="G23" s="459"/>
      <c r="I23" s="459"/>
      <c r="J23" s="459"/>
      <c r="L23" s="476"/>
      <c r="R23" s="402"/>
      <c r="S23" s="402"/>
    </row>
    <row r="24" spans="1:19" ht="18" customHeight="1">
      <c r="A24" s="488" t="s">
        <v>
2303</v>
      </c>
      <c r="H24" s="221"/>
      <c r="Q24" s="402"/>
      <c r="R24" s="402"/>
      <c r="S24" s="402"/>
    </row>
    <row r="25" spans="1:19" ht="18" customHeight="1">
      <c r="A25" s="560" t="s">
        <v>
870</v>
      </c>
      <c r="H25" s="981" t="s">
        <v>
2302</v>
      </c>
      <c r="Q25" s="402"/>
      <c r="R25" s="402"/>
      <c r="S25" s="402"/>
    </row>
    <row r="26" spans="1:19" ht="18" customHeight="1">
      <c r="A26" s="2469" t="s">
        <v>
1551</v>
      </c>
      <c r="B26" s="2470"/>
      <c r="C26" s="2473" t="s">
        <v>
2301</v>
      </c>
      <c r="D26" s="2474"/>
      <c r="E26" s="2475"/>
      <c r="F26" s="2473" t="s">
        <v>
2300</v>
      </c>
      <c r="G26" s="2474"/>
      <c r="H26" s="2475"/>
      <c r="Q26" s="402"/>
      <c r="R26" s="402"/>
      <c r="S26" s="402"/>
    </row>
    <row r="27" spans="1:19" ht="24.95" customHeight="1">
      <c r="A27" s="2471"/>
      <c r="B27" s="2472"/>
      <c r="C27" s="975" t="s">
        <v>
534</v>
      </c>
      <c r="D27" s="975" t="s">
        <v>
2286</v>
      </c>
      <c r="E27" s="975" t="s">
        <v>
2285</v>
      </c>
      <c r="F27" s="975" t="s">
        <v>
2299</v>
      </c>
      <c r="G27" s="975" t="s">
        <v>
2298</v>
      </c>
      <c r="H27" s="980" t="s">
        <v>
2297</v>
      </c>
      <c r="L27" s="459"/>
      <c r="R27" s="402"/>
      <c r="S27" s="402"/>
    </row>
    <row r="28" spans="1:19" ht="15" customHeight="1">
      <c r="A28" s="2465" t="s">
        <v>
2296</v>
      </c>
      <c r="B28" s="2466"/>
      <c r="C28" s="869">
        <v>
8071</v>
      </c>
      <c r="D28" s="978">
        <v>
4623</v>
      </c>
      <c r="E28" s="978">
        <v>
3448</v>
      </c>
      <c r="F28" s="978">
        <v>
2187</v>
      </c>
      <c r="G28" s="796">
        <v>
1752</v>
      </c>
      <c r="H28" s="979">
        <v>
80.099999999999994</v>
      </c>
      <c r="L28" s="459"/>
    </row>
    <row r="29" spans="1:19" ht="15" customHeight="1">
      <c r="A29" s="2465">
        <v>
25</v>
      </c>
      <c r="B29" s="2466"/>
      <c r="C29" s="869">
        <v>
8231</v>
      </c>
      <c r="D29" s="978">
        <v>
4543</v>
      </c>
      <c r="E29" s="978">
        <v>
3688</v>
      </c>
      <c r="F29" s="978">
        <v>
2270</v>
      </c>
      <c r="G29" s="796">
        <v>
1793</v>
      </c>
      <c r="H29" s="979">
        <v>
79</v>
      </c>
      <c r="L29" s="459"/>
    </row>
    <row r="30" spans="1:19" ht="15" customHeight="1">
      <c r="A30" s="2465">
        <v>
26</v>
      </c>
      <c r="B30" s="2466"/>
      <c r="C30" s="869">
        <v>
8485</v>
      </c>
      <c r="D30" s="978">
        <v>
4595</v>
      </c>
      <c r="E30" s="978">
        <v>
3890</v>
      </c>
      <c r="F30" s="978">
        <v>
2590</v>
      </c>
      <c r="G30" s="796">
        <v>
1869</v>
      </c>
      <c r="H30" s="979">
        <v>
72.2</v>
      </c>
      <c r="L30" s="459"/>
    </row>
    <row r="31" spans="1:19" ht="15" customHeight="1">
      <c r="A31" s="2465">
        <v>
27</v>
      </c>
      <c r="B31" s="2466"/>
      <c r="C31" s="869">
        <v>
8710</v>
      </c>
      <c r="D31" s="978">
        <v>
4649</v>
      </c>
      <c r="E31" s="978">
        <v>
4061</v>
      </c>
      <c r="F31" s="978">
        <v>
2996</v>
      </c>
      <c r="G31" s="796">
        <v>
2062</v>
      </c>
      <c r="H31" s="979">
        <v>
68.8</v>
      </c>
      <c r="L31" s="459"/>
    </row>
    <row r="32" spans="1:19" ht="15" customHeight="1">
      <c r="A32" s="2465">
        <v>
28</v>
      </c>
      <c r="B32" s="2466"/>
      <c r="C32" s="869">
        <v>
9075</v>
      </c>
      <c r="D32" s="978">
        <v>
4632</v>
      </c>
      <c r="E32" s="978">
        <v>
4443</v>
      </c>
      <c r="F32" s="978">
        <v>
2976</v>
      </c>
      <c r="G32" s="796">
        <v>
2156</v>
      </c>
      <c r="H32" s="979">
        <v>
72.400000000000006</v>
      </c>
      <c r="L32" s="459"/>
    </row>
    <row r="33" spans="1:19" ht="15" customHeight="1">
      <c r="A33" s="2465">
        <v>
29</v>
      </c>
      <c r="B33" s="2466"/>
      <c r="C33" s="869">
        <v>
9540</v>
      </c>
      <c r="D33" s="978">
        <v>
4694</v>
      </c>
      <c r="E33" s="978">
        <v>
4846</v>
      </c>
      <c r="F33" s="978">
        <v>
3300</v>
      </c>
      <c r="G33" s="796">
        <v>
2325</v>
      </c>
      <c r="H33" s="979">
        <v>
70.5</v>
      </c>
      <c r="L33" s="459"/>
    </row>
    <row r="34" spans="1:19" ht="15" customHeight="1">
      <c r="A34" s="2465">
        <v>
30</v>
      </c>
      <c r="B34" s="2466"/>
      <c r="C34" s="869">
        <v>
9820</v>
      </c>
      <c r="D34" s="978">
        <v>
4561</v>
      </c>
      <c r="E34" s="978">
        <v>
5259</v>
      </c>
      <c r="F34" s="978">
        <v>
3273</v>
      </c>
      <c r="G34" s="796">
        <v>
2534</v>
      </c>
      <c r="H34" s="979">
        <v>
77.400000000000006</v>
      </c>
      <c r="L34" s="459"/>
    </row>
    <row r="35" spans="1:19" ht="15" customHeight="1">
      <c r="A35" s="2465">
        <v>
31</v>
      </c>
      <c r="B35" s="2466"/>
      <c r="C35" s="869">
        <v>
10021</v>
      </c>
      <c r="D35" s="978">
        <v>
4389</v>
      </c>
      <c r="E35" s="978">
        <v>
5632</v>
      </c>
      <c r="F35" s="978">
        <v>
3095</v>
      </c>
      <c r="G35" s="796">
        <v>
2353</v>
      </c>
      <c r="H35" s="979">
        <v>
76</v>
      </c>
      <c r="L35" s="459"/>
    </row>
    <row r="36" spans="1:19" ht="15" customHeight="1">
      <c r="A36" s="2465" t="s">
        <v>
440</v>
      </c>
      <c r="B36" s="2466"/>
      <c r="C36" s="869">
        <v>
10331</v>
      </c>
      <c r="D36" s="978">
        <v>
4202</v>
      </c>
      <c r="E36" s="978">
        <v>
6129</v>
      </c>
      <c r="F36" s="978">
        <v>
3039</v>
      </c>
      <c r="G36" s="796">
        <v>
2409</v>
      </c>
      <c r="H36" s="979">
        <v>
79.3</v>
      </c>
      <c r="L36" s="459"/>
    </row>
    <row r="37" spans="1:19" s="932" customFormat="1" ht="15" customHeight="1">
      <c r="A37" s="2468">
        <v>
3</v>
      </c>
      <c r="B37" s="2468"/>
      <c r="C37" s="869">
        <f>
SUM(D37:E37)</f>
        <v>
10271</v>
      </c>
      <c r="D37" s="978">
        <v>
3908</v>
      </c>
      <c r="E37" s="869">
        <v>
6363</v>
      </c>
      <c r="F37" s="869">
        <v>
2650</v>
      </c>
      <c r="G37" s="796">
        <v>
2058</v>
      </c>
      <c r="H37" s="977">
        <f>
ROUND(G37/F37*100,1)</f>
        <v>
77.7</v>
      </c>
      <c r="I37" s="560" t="s">
        <v>
2295</v>
      </c>
      <c r="J37" s="931"/>
      <c r="K37" s="931"/>
      <c r="L37" s="459"/>
      <c r="M37" s="221"/>
      <c r="N37" s="221"/>
      <c r="O37" s="221"/>
      <c r="P37" s="221"/>
      <c r="Q37" s="221"/>
      <c r="R37" s="221"/>
      <c r="S37" s="221"/>
    </row>
    <row r="38" spans="1:19" s="932" customFormat="1" ht="15" customHeight="1">
      <c r="A38" s="459"/>
      <c r="B38" s="459"/>
      <c r="C38" s="459"/>
      <c r="D38" s="459"/>
      <c r="F38" s="931"/>
      <c r="G38" s="476"/>
      <c r="I38" s="931"/>
      <c r="J38" s="931"/>
      <c r="K38" s="931"/>
      <c r="L38" s="459"/>
      <c r="M38" s="221"/>
      <c r="N38" s="221"/>
      <c r="O38" s="221"/>
      <c r="P38" s="221"/>
      <c r="Q38" s="221"/>
      <c r="R38" s="221"/>
      <c r="S38" s="221"/>
    </row>
    <row r="39" spans="1:19" ht="18" customHeight="1">
      <c r="A39" s="470" t="s">
        <v>
2294</v>
      </c>
      <c r="D39" s="459"/>
      <c r="E39" s="459"/>
      <c r="F39" s="931"/>
      <c r="G39" s="932"/>
      <c r="H39" s="221"/>
      <c r="I39" s="221"/>
      <c r="J39" s="221"/>
      <c r="K39" s="221"/>
      <c r="L39" s="221"/>
    </row>
    <row r="40" spans="1:19" ht="18" customHeight="1">
      <c r="A40" s="560" t="s">
        <v>
2293</v>
      </c>
      <c r="D40" s="459"/>
      <c r="E40" s="459"/>
      <c r="F40" s="931"/>
      <c r="G40" s="932"/>
      <c r="H40" s="954" t="s">
        <v>
439</v>
      </c>
      <c r="I40" s="221"/>
      <c r="J40" s="221"/>
      <c r="K40" s="221"/>
      <c r="L40" s="221"/>
    </row>
    <row r="41" spans="1:19" ht="22.5" customHeight="1">
      <c r="A41" s="2480"/>
      <c r="B41" s="2481"/>
      <c r="C41" s="618" t="s">
        <v>
2292</v>
      </c>
      <c r="D41" s="976" t="s">
        <v>
2094</v>
      </c>
      <c r="E41" s="976" t="s">
        <v>
2291</v>
      </c>
      <c r="F41" s="975" t="s">
        <v>
2204</v>
      </c>
      <c r="G41" s="974" t="s">
        <v>
2290</v>
      </c>
      <c r="H41" s="973" t="s">
        <v>
2289</v>
      </c>
      <c r="I41" s="221"/>
      <c r="J41" s="221"/>
      <c r="K41" s="221"/>
      <c r="L41" s="221"/>
    </row>
    <row r="42" spans="1:19" ht="15" customHeight="1">
      <c r="A42" s="2482" t="s">
        <v>
2288</v>
      </c>
      <c r="B42" s="2483"/>
      <c r="C42" s="130">
        <f t="shared" ref="C42:H42" si="0">
SUM(C43,C44)</f>
        <v>
85</v>
      </c>
      <c r="D42" s="130">
        <f t="shared" si="0"/>
        <v>
113</v>
      </c>
      <c r="E42" s="130">
        <f t="shared" si="0"/>
        <v>
6</v>
      </c>
      <c r="F42" s="130">
        <f t="shared" si="0"/>
        <v>
124</v>
      </c>
      <c r="G42" s="130">
        <f t="shared" si="0"/>
        <v>
38</v>
      </c>
      <c r="H42" s="130">
        <f t="shared" si="0"/>
        <v>
124</v>
      </c>
      <c r="I42" s="221"/>
      <c r="J42" s="221"/>
      <c r="K42" s="221"/>
      <c r="L42" s="221"/>
    </row>
    <row r="43" spans="1:19" ht="15" customHeight="1">
      <c r="A43" s="2463" t="s">
        <v>
2287</v>
      </c>
      <c r="B43" s="575" t="s">
        <v>
2286</v>
      </c>
      <c r="C43" s="130">
        <v>
6</v>
      </c>
      <c r="D43" s="130">
        <v>
30</v>
      </c>
      <c r="E43" s="130">
        <v>
5</v>
      </c>
      <c r="F43" s="130">
        <v>
38</v>
      </c>
      <c r="G43" s="130">
        <v>
38</v>
      </c>
      <c r="H43" s="971">
        <v>
38</v>
      </c>
      <c r="I43" s="221"/>
      <c r="J43" s="221"/>
      <c r="K43" s="221"/>
      <c r="L43" s="221"/>
    </row>
    <row r="44" spans="1:19" ht="15" customHeight="1">
      <c r="A44" s="2464"/>
      <c r="B44" s="575" t="s">
        <v>
2285</v>
      </c>
      <c r="C44" s="972">
        <v>
79</v>
      </c>
      <c r="D44" s="972">
        <v>
83</v>
      </c>
      <c r="E44" s="972">
        <v>
1</v>
      </c>
      <c r="F44" s="972">
        <v>
86</v>
      </c>
      <c r="G44" s="869" t="s">
        <v>
531</v>
      </c>
      <c r="H44" s="971">
        <v>
86</v>
      </c>
      <c r="I44" s="221"/>
      <c r="J44" s="221"/>
      <c r="K44" s="221"/>
      <c r="L44" s="221"/>
    </row>
    <row r="45" spans="1:19" ht="18" customHeight="1">
      <c r="D45" s="459"/>
      <c r="E45" s="459"/>
      <c r="F45" s="931"/>
      <c r="G45" s="459"/>
      <c r="H45" s="231" t="s">
        <v>
2284</v>
      </c>
      <c r="I45" s="221"/>
      <c r="K45" s="221"/>
      <c r="L45" s="221"/>
    </row>
    <row r="46" spans="1:19" ht="15" customHeight="1">
      <c r="D46" s="459"/>
      <c r="E46" s="459"/>
      <c r="F46" s="931"/>
      <c r="G46" s="459"/>
      <c r="K46" s="221"/>
      <c r="L46" s="221"/>
    </row>
    <row r="47" spans="1:19" s="932" customFormat="1" ht="15" customHeight="1">
      <c r="A47" s="459"/>
      <c r="B47" s="459"/>
      <c r="C47" s="459"/>
      <c r="D47" s="931"/>
      <c r="F47" s="476"/>
      <c r="G47" s="476"/>
      <c r="H47" s="931"/>
      <c r="I47" s="931"/>
      <c r="J47" s="931"/>
      <c r="K47" s="931"/>
      <c r="L47" s="931"/>
      <c r="M47" s="221"/>
      <c r="N47" s="221"/>
      <c r="O47" s="221"/>
      <c r="P47" s="221"/>
      <c r="Q47" s="221"/>
      <c r="R47" s="221"/>
      <c r="S47" s="221"/>
    </row>
    <row r="48" spans="1:19" s="932" customFormat="1" ht="13.5">
      <c r="A48" s="459"/>
      <c r="B48" s="459"/>
      <c r="C48" s="459"/>
      <c r="D48" s="955"/>
      <c r="F48" s="476"/>
      <c r="G48" s="476"/>
      <c r="H48" s="931"/>
      <c r="I48" s="931"/>
      <c r="J48" s="931"/>
      <c r="K48" s="931"/>
      <c r="L48" s="931"/>
      <c r="M48" s="221"/>
      <c r="N48" s="221"/>
      <c r="O48" s="221"/>
      <c r="P48" s="221"/>
      <c r="Q48" s="221"/>
      <c r="R48" s="221"/>
      <c r="S48" s="221"/>
    </row>
    <row r="49" spans="1:19" s="932" customFormat="1" ht="13.5">
      <c r="A49" s="459"/>
      <c r="B49" s="459"/>
      <c r="C49" s="459"/>
      <c r="D49" s="931"/>
      <c r="F49" s="476"/>
      <c r="G49" s="476"/>
      <c r="H49" s="931"/>
      <c r="I49" s="931"/>
      <c r="J49" s="931"/>
      <c r="K49" s="931"/>
      <c r="L49" s="931"/>
      <c r="M49" s="221"/>
      <c r="N49" s="221"/>
      <c r="O49" s="221"/>
      <c r="P49" s="221"/>
      <c r="Q49" s="221"/>
      <c r="R49" s="221"/>
      <c r="S49" s="221"/>
    </row>
    <row r="50" spans="1:19" s="932" customFormat="1" ht="13.5">
      <c r="A50" s="459"/>
      <c r="B50" s="459"/>
      <c r="C50" s="459"/>
      <c r="D50" s="931"/>
      <c r="F50" s="476"/>
      <c r="G50" s="476"/>
      <c r="H50" s="931"/>
      <c r="I50" s="931"/>
      <c r="J50" s="931"/>
      <c r="K50" s="931"/>
      <c r="L50" s="931"/>
      <c r="M50" s="221"/>
      <c r="N50" s="221"/>
      <c r="O50" s="221"/>
      <c r="P50" s="221"/>
      <c r="Q50" s="221"/>
      <c r="R50" s="221"/>
      <c r="S50" s="221"/>
    </row>
    <row r="51" spans="1:19" s="932" customFormat="1" ht="13.5">
      <c r="A51" s="459"/>
      <c r="B51" s="459"/>
      <c r="C51" s="459"/>
      <c r="D51" s="931"/>
      <c r="F51" s="476"/>
      <c r="G51" s="476"/>
      <c r="H51" s="931"/>
      <c r="I51" s="931"/>
      <c r="J51" s="931"/>
      <c r="K51" s="931"/>
      <c r="L51" s="931"/>
      <c r="M51" s="221"/>
      <c r="N51" s="221"/>
      <c r="O51" s="221"/>
      <c r="P51" s="221"/>
      <c r="Q51" s="221"/>
      <c r="R51" s="221"/>
      <c r="S51" s="221"/>
    </row>
    <row r="52" spans="1:19" s="932" customFormat="1" ht="13.5">
      <c r="A52" s="459"/>
      <c r="B52" s="459"/>
      <c r="C52" s="459"/>
      <c r="D52" s="931"/>
      <c r="F52" s="476"/>
      <c r="G52" s="476"/>
      <c r="H52" s="931"/>
      <c r="I52" s="931"/>
      <c r="J52" s="931"/>
      <c r="K52" s="931"/>
      <c r="L52" s="931"/>
      <c r="M52" s="221"/>
      <c r="N52" s="221"/>
      <c r="O52" s="221"/>
      <c r="P52" s="221"/>
      <c r="Q52" s="221"/>
      <c r="R52" s="221"/>
      <c r="S52" s="221"/>
    </row>
    <row r="53" spans="1:19" s="932" customFormat="1" ht="13.5">
      <c r="A53" s="459"/>
      <c r="B53" s="459"/>
      <c r="C53" s="459"/>
      <c r="D53" s="931"/>
      <c r="F53" s="476"/>
      <c r="G53" s="476"/>
      <c r="H53" s="931"/>
      <c r="I53" s="931"/>
      <c r="J53" s="931"/>
      <c r="K53" s="931"/>
      <c r="L53" s="931"/>
      <c r="M53" s="221"/>
      <c r="N53" s="221"/>
      <c r="O53" s="221"/>
      <c r="P53" s="221"/>
      <c r="Q53" s="221"/>
      <c r="R53" s="221"/>
      <c r="S53" s="221"/>
    </row>
  </sheetData>
  <mergeCells count="30">
    <mergeCell ref="A1:Z1"/>
    <mergeCell ref="A2:Z2"/>
    <mergeCell ref="L15:L16"/>
    <mergeCell ref="A41:B41"/>
    <mergeCell ref="A42:B42"/>
    <mergeCell ref="A35:B35"/>
    <mergeCell ref="A15:A16"/>
    <mergeCell ref="B15:B16"/>
    <mergeCell ref="C15:C16"/>
    <mergeCell ref="J15:J16"/>
    <mergeCell ref="K15:K16"/>
    <mergeCell ref="E14:G14"/>
    <mergeCell ref="F26:H26"/>
    <mergeCell ref="G15:I15"/>
    <mergeCell ref="F15:F16"/>
    <mergeCell ref="A43:A44"/>
    <mergeCell ref="A29:B29"/>
    <mergeCell ref="C14:D14"/>
    <mergeCell ref="A36:B36"/>
    <mergeCell ref="A37:B37"/>
    <mergeCell ref="A30:B30"/>
    <mergeCell ref="A31:B31"/>
    <mergeCell ref="A32:B32"/>
    <mergeCell ref="A33:B33"/>
    <mergeCell ref="A34:B34"/>
    <mergeCell ref="A28:B28"/>
    <mergeCell ref="A26:B27"/>
    <mergeCell ref="C26:E26"/>
    <mergeCell ref="D15:D16"/>
    <mergeCell ref="E15:E16"/>
  </mergeCells>
  <phoneticPr fontId="1"/>
  <pageMargins left="0.78740157480314965" right="0.78740157480314965" top="0.98425196850393704" bottom="0.64" header="0.51181102362204722" footer="0.51181102362204722"/>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0"/>
  <sheetViews>
    <sheetView view="pageBreakPreview" zoomScaleNormal="100" zoomScaleSheetLayoutView="100" workbookViewId="0">
      <selection activeCell="F9" sqref="F9:F10"/>
    </sheetView>
  </sheetViews>
  <sheetFormatPr defaultColWidth="12.625" defaultRowHeight="19.5" customHeight="1"/>
  <cols>
    <col min="1" max="7" width="13.125" style="221" customWidth="1"/>
    <col min="8" max="8" width="5.625" style="221" customWidth="1"/>
    <col min="9" max="13" width="10.625" style="221" customWidth="1"/>
    <col min="14" max="16384" width="12.625" style="221"/>
  </cols>
  <sheetData>
    <row r="1" spans="1:26" s="325" customFormat="1" ht="20.100000000000001" customHeight="1">
      <c r="A1" s="2023" t="str">
        <f>
HYPERLINK("#目次!A1","【目次に戻る】")</f>
        <v>
【目次に戻る】</v>
      </c>
      <c r="B1" s="2023"/>
      <c r="C1" s="2023"/>
      <c r="D1" s="2023"/>
      <c r="E1" s="2023"/>
      <c r="F1" s="2023"/>
      <c r="G1" s="2023"/>
      <c r="H1" s="2023"/>
      <c r="I1" s="2023"/>
      <c r="J1" s="2023"/>
      <c r="K1" s="2023"/>
      <c r="L1" s="2023"/>
      <c r="M1" s="2023"/>
      <c r="N1" s="2023"/>
      <c r="O1" s="2023"/>
      <c r="P1" s="2023"/>
      <c r="Q1" s="2023"/>
      <c r="R1" s="2023"/>
      <c r="S1" s="2023"/>
      <c r="T1" s="2023"/>
      <c r="U1" s="2023"/>
      <c r="V1" s="2023"/>
      <c r="W1" s="2023"/>
      <c r="X1" s="2023"/>
      <c r="Y1" s="2023"/>
      <c r="Z1" s="2023"/>
    </row>
    <row r="2" spans="1:26" s="325" customFormat="1" ht="20.100000000000001" customHeight="1">
      <c r="A2" s="2023" t="str">
        <f>
HYPERLINK("#業務所管課別目次!A1","【業務所管課別目次に戻る】")</f>
        <v>
【業務所管課別目次に戻る】</v>
      </c>
      <c r="B2" s="2023"/>
      <c r="C2" s="2023"/>
      <c r="D2" s="2023"/>
      <c r="E2" s="2023"/>
      <c r="F2" s="2023"/>
      <c r="G2" s="2023"/>
      <c r="H2" s="2023"/>
      <c r="I2" s="2023"/>
      <c r="J2" s="2023"/>
      <c r="K2" s="2023"/>
      <c r="L2" s="2023"/>
      <c r="M2" s="2023"/>
      <c r="N2" s="2023"/>
      <c r="O2" s="2023"/>
      <c r="P2" s="2023"/>
      <c r="Q2" s="2023"/>
      <c r="R2" s="2023"/>
      <c r="S2" s="2023"/>
      <c r="T2" s="2023"/>
      <c r="U2" s="2023"/>
      <c r="V2" s="2023"/>
      <c r="W2" s="2023"/>
      <c r="X2" s="2023"/>
      <c r="Y2" s="2023"/>
      <c r="Z2" s="2023"/>
    </row>
    <row r="3" spans="1:26" ht="25.9" customHeight="1">
      <c r="A3" s="3" t="s">
        <v>
6173</v>
      </c>
      <c r="B3" s="402"/>
      <c r="C3" s="402"/>
      <c r="D3" s="402"/>
      <c r="E3" s="402"/>
      <c r="F3" s="402"/>
      <c r="G3" s="402"/>
      <c r="I3" s="402"/>
      <c r="J3" s="402"/>
      <c r="K3" s="402"/>
      <c r="L3" s="402"/>
      <c r="M3" s="402"/>
      <c r="N3" s="402"/>
      <c r="O3" s="402"/>
      <c r="P3" s="402"/>
      <c r="Q3" s="402"/>
    </row>
    <row r="4" spans="1:26" ht="19.5" customHeight="1">
      <c r="A4" s="402" t="s">
        <v>
6172</v>
      </c>
      <c r="B4" s="402"/>
      <c r="C4" s="402"/>
      <c r="D4" s="402"/>
      <c r="E4" s="402"/>
      <c r="F4" s="402"/>
      <c r="G4" s="402"/>
      <c r="I4" s="402"/>
      <c r="J4" s="402"/>
      <c r="K4" s="402"/>
      <c r="L4" s="402"/>
      <c r="M4" s="402"/>
      <c r="N4" s="402"/>
      <c r="O4" s="402"/>
      <c r="P4" s="402"/>
      <c r="Q4" s="402"/>
    </row>
    <row r="5" spans="1:26" ht="19.5" customHeight="1">
      <c r="A5" s="402" t="s">
        <v>
6171</v>
      </c>
      <c r="B5" s="402"/>
      <c r="C5" s="402"/>
      <c r="D5" s="402"/>
      <c r="E5" s="402"/>
      <c r="F5" s="402"/>
      <c r="G5" s="402"/>
      <c r="I5" s="402"/>
      <c r="J5" s="402"/>
      <c r="K5" s="402"/>
      <c r="L5" s="402"/>
      <c r="M5" s="402"/>
      <c r="N5" s="402"/>
      <c r="O5" s="402"/>
      <c r="P5" s="402"/>
      <c r="Q5" s="402"/>
    </row>
    <row r="6" spans="1:26" ht="19.5" customHeight="1">
      <c r="A6" s="402"/>
      <c r="B6" s="402"/>
      <c r="C6" s="402"/>
      <c r="D6" s="402"/>
      <c r="E6" s="402"/>
      <c r="F6" s="402"/>
      <c r="G6" s="402"/>
      <c r="I6" s="402"/>
      <c r="J6" s="402"/>
      <c r="K6" s="402"/>
      <c r="L6" s="402"/>
      <c r="M6" s="402"/>
      <c r="N6" s="402"/>
      <c r="O6" s="402"/>
      <c r="P6" s="402"/>
      <c r="Q6" s="402"/>
    </row>
    <row r="7" spans="1:26" s="243" customFormat="1" ht="19.5" customHeight="1">
      <c r="A7" s="1091" t="s">
        <v>
6170</v>
      </c>
      <c r="B7" s="1091"/>
      <c r="C7" s="1091"/>
      <c r="D7" s="1091"/>
      <c r="E7" s="1091"/>
      <c r="F7" s="1091"/>
      <c r="G7" s="1091"/>
      <c r="I7" s="1091"/>
      <c r="J7" s="1091"/>
      <c r="K7" s="1091"/>
      <c r="L7" s="1091"/>
      <c r="M7" s="1091"/>
      <c r="N7" s="1091"/>
      <c r="O7" s="1091"/>
      <c r="P7" s="1091"/>
      <c r="Q7" s="1091"/>
    </row>
    <row r="8" spans="1:26" ht="19.5" customHeight="1">
      <c r="A8" s="402"/>
      <c r="B8" s="402"/>
      <c r="C8" s="402"/>
      <c r="D8" s="402"/>
      <c r="E8" s="402"/>
      <c r="F8" s="401" t="s">
        <v>
4728</v>
      </c>
      <c r="G8" s="401"/>
      <c r="I8" s="402"/>
      <c r="J8" s="402"/>
      <c r="K8" s="402"/>
      <c r="L8" s="402"/>
      <c r="M8" s="402"/>
      <c r="N8" s="402"/>
      <c r="O8" s="402"/>
      <c r="P8" s="402"/>
      <c r="Q8" s="402"/>
    </row>
    <row r="9" spans="1:26" ht="19.5" customHeight="1">
      <c r="A9" s="2018" t="s">
        <v>
6169</v>
      </c>
      <c r="B9" s="2019" t="s">
        <v>
6168</v>
      </c>
      <c r="C9" s="2020" t="s">
        <v>
6167</v>
      </c>
      <c r="D9" s="2021"/>
      <c r="E9" s="2021"/>
      <c r="F9" s="2022" t="s">
        <v>
6166</v>
      </c>
      <c r="G9" s="1909"/>
      <c r="H9" s="402"/>
      <c r="I9" s="402"/>
      <c r="J9" s="402"/>
      <c r="K9" s="402"/>
      <c r="L9" s="402"/>
      <c r="M9" s="402"/>
      <c r="N9" s="402"/>
    </row>
    <row r="10" spans="1:26" ht="19.5" customHeight="1">
      <c r="A10" s="2019"/>
      <c r="B10" s="2019"/>
      <c r="C10" s="1912" t="s">
        <v>
6165</v>
      </c>
      <c r="D10" s="1911" t="s">
        <v>
2</v>
      </c>
      <c r="E10" s="1910" t="s">
        <v>
1</v>
      </c>
      <c r="F10" s="2022"/>
      <c r="G10" s="1909"/>
      <c r="H10" s="402"/>
      <c r="I10" s="402"/>
      <c r="J10" s="402"/>
      <c r="K10" s="402"/>
      <c r="L10" s="402"/>
      <c r="M10" s="402"/>
      <c r="N10" s="402"/>
    </row>
    <row r="11" spans="1:26" ht="19.5" customHeight="1">
      <c r="A11" s="1908">
        <v>
34.799999999999997</v>
      </c>
      <c r="B11" s="1907">
        <v>
239400</v>
      </c>
      <c r="C11" s="1906">
        <f>
SUM(D11:E11)</f>
        <v>
463176</v>
      </c>
      <c r="D11" s="1905">
        <v>
231290</v>
      </c>
      <c r="E11" s="1905">
        <v>
231886</v>
      </c>
      <c r="F11" s="1904">
        <f>
C11/34.8</f>
        <v>
13309.655172413793</v>
      </c>
      <c r="G11" s="1903"/>
      <c r="H11" s="402"/>
      <c r="I11" s="402"/>
      <c r="J11" s="402"/>
      <c r="K11" s="402"/>
      <c r="L11" s="402"/>
      <c r="M11" s="402"/>
      <c r="N11" s="402"/>
    </row>
    <row r="12" spans="1:26" ht="19.5" customHeight="1">
      <c r="A12" s="402"/>
      <c r="B12" s="402"/>
      <c r="C12" s="402"/>
      <c r="D12" s="402"/>
      <c r="E12" s="402"/>
      <c r="F12" s="401" t="s">
        <v>
6158</v>
      </c>
      <c r="G12" s="401"/>
      <c r="H12" s="402"/>
      <c r="I12" s="402"/>
      <c r="J12" s="402"/>
      <c r="K12" s="402"/>
      <c r="L12" s="402"/>
      <c r="M12" s="402"/>
      <c r="N12" s="402"/>
    </row>
    <row r="13" spans="1:26" ht="19.5" customHeight="1">
      <c r="A13" s="402"/>
      <c r="B13" s="402"/>
      <c r="C13" s="402"/>
      <c r="D13" s="402"/>
      <c r="E13" s="402"/>
      <c r="F13" s="402"/>
      <c r="G13" s="402"/>
      <c r="H13" s="402"/>
      <c r="I13" s="402"/>
      <c r="J13" s="402"/>
      <c r="K13" s="402"/>
      <c r="L13" s="402"/>
      <c r="M13" s="402"/>
      <c r="N13" s="402"/>
      <c r="O13" s="402"/>
    </row>
    <row r="14" spans="1:26" s="243" customFormat="1" ht="19.5" customHeight="1">
      <c r="A14" s="1091" t="s">
        <v>
5907</v>
      </c>
      <c r="B14" s="1091"/>
      <c r="C14" s="1091"/>
      <c r="D14" s="1091"/>
      <c r="E14" s="1091"/>
      <c r="F14" s="1091"/>
      <c r="G14" s="1091"/>
      <c r="H14" s="1091"/>
      <c r="I14" s="1091"/>
      <c r="J14" s="1091"/>
      <c r="K14" s="1091"/>
      <c r="L14" s="1091"/>
      <c r="M14" s="1091"/>
      <c r="N14" s="1091"/>
      <c r="O14" s="1091"/>
    </row>
    <row r="15" spans="1:26" s="326" customFormat="1" ht="19.5" customHeight="1">
      <c r="A15" s="1045" t="s">
        <v>
5908</v>
      </c>
      <c r="B15" s="1045"/>
      <c r="C15" s="1045"/>
      <c r="D15" s="1045"/>
      <c r="E15" s="1045"/>
      <c r="G15" s="401" t="s">
        <v>
6164</v>
      </c>
      <c r="H15" s="1045"/>
      <c r="I15" s="1896" t="s">
        <v>
6163</v>
      </c>
      <c r="J15" s="1045"/>
      <c r="K15" s="1045"/>
      <c r="L15" s="1045"/>
      <c r="M15" s="1045"/>
      <c r="N15" s="1045"/>
      <c r="O15" s="1045"/>
      <c r="P15" s="1045"/>
      <c r="Q15" s="1045"/>
    </row>
    <row r="16" spans="1:26" ht="19.5" customHeight="1">
      <c r="A16" s="402"/>
      <c r="B16" s="402"/>
      <c r="C16" s="402"/>
      <c r="D16" s="402"/>
      <c r="H16" s="402"/>
      <c r="I16" s="1902"/>
      <c r="J16" s="323" t="s">
        <v>
6162</v>
      </c>
      <c r="K16" s="323" t="s">
        <v>
6161</v>
      </c>
      <c r="L16" s="323" t="s">
        <v>
534</v>
      </c>
      <c r="M16" s="402"/>
      <c r="N16" s="402"/>
      <c r="O16" s="402"/>
      <c r="P16" s="402"/>
      <c r="Q16" s="402"/>
    </row>
    <row r="17" spans="1:19" ht="19.5" customHeight="1">
      <c r="H17" s="402"/>
      <c r="I17" s="317" t="s">
        <v>
614</v>
      </c>
      <c r="J17" s="972">
        <v>
6310</v>
      </c>
      <c r="K17" s="972">
        <v>
7891</v>
      </c>
      <c r="L17" s="972">
        <v>
14201</v>
      </c>
    </row>
    <row r="18" spans="1:19" ht="19.5" customHeight="1">
      <c r="H18" s="402"/>
      <c r="I18" s="312">
        <v>
25</v>
      </c>
      <c r="J18" s="972">
        <v>
6060</v>
      </c>
      <c r="K18" s="972">
        <v>
7622</v>
      </c>
      <c r="L18" s="972">
        <v>
13682</v>
      </c>
    </row>
    <row r="19" spans="1:19" ht="19.5" customHeight="1">
      <c r="H19" s="402"/>
      <c r="I19" s="312">
        <v>
26</v>
      </c>
      <c r="J19" s="972">
        <v>
6363</v>
      </c>
      <c r="K19" s="972">
        <v>
7781</v>
      </c>
      <c r="L19" s="972">
        <v>
14144</v>
      </c>
    </row>
    <row r="20" spans="1:19" ht="19.5" customHeight="1">
      <c r="H20" s="402"/>
      <c r="I20" s="1901">
        <v>
27</v>
      </c>
      <c r="J20" s="1899">
        <v>
7032</v>
      </c>
      <c r="K20" s="1899">
        <v>
8233</v>
      </c>
      <c r="L20" s="972">
        <v>
15265</v>
      </c>
      <c r="N20" s="402"/>
    </row>
    <row r="21" spans="1:19" ht="19.5" customHeight="1">
      <c r="A21" s="402"/>
      <c r="B21" s="402"/>
      <c r="C21" s="402"/>
      <c r="D21" s="402"/>
      <c r="E21" s="402"/>
      <c r="H21" s="402"/>
      <c r="I21" s="640">
        <v>
28</v>
      </c>
      <c r="J21" s="1899">
        <v>
7987</v>
      </c>
      <c r="K21" s="1899">
        <v>
9031</v>
      </c>
      <c r="L21" s="972">
        <v>
17018</v>
      </c>
      <c r="M21" s="402"/>
      <c r="N21" s="402"/>
      <c r="O21" s="402"/>
      <c r="P21" s="402"/>
      <c r="Q21" s="402"/>
    </row>
    <row r="22" spans="1:19" ht="19.5" customHeight="1">
      <c r="A22" s="402"/>
      <c r="B22" s="2"/>
      <c r="C22" s="2"/>
      <c r="D22" s="2"/>
      <c r="E22" s="2"/>
      <c r="F22" s="2"/>
      <c r="G22" s="2"/>
      <c r="H22" s="402"/>
      <c r="I22" s="640">
        <v>
29</v>
      </c>
      <c r="J22" s="1899">
        <v>
9084</v>
      </c>
      <c r="K22" s="1899">
        <v>
9955</v>
      </c>
      <c r="L22" s="972">
        <v>
19039</v>
      </c>
      <c r="M22" s="402"/>
      <c r="N22" s="402"/>
      <c r="O22" s="402"/>
      <c r="P22" s="402"/>
      <c r="Q22" s="402"/>
      <c r="R22" s="402"/>
    </row>
    <row r="23" spans="1:19" s="326" customFormat="1" ht="19.5" customHeight="1">
      <c r="A23" s="1045"/>
      <c r="B23" s="1045"/>
      <c r="C23" s="1045"/>
      <c r="D23" s="1045"/>
      <c r="E23" s="1045"/>
      <c r="F23" s="1045"/>
      <c r="G23" s="1045"/>
      <c r="H23" s="1045"/>
      <c r="I23" s="640">
        <v>
30</v>
      </c>
      <c r="J23" s="1899">
        <v>
10004</v>
      </c>
      <c r="K23" s="1899">
        <v>
10694</v>
      </c>
      <c r="L23" s="972">
        <v>
20698</v>
      </c>
      <c r="M23" s="1045"/>
      <c r="N23" s="1045"/>
      <c r="O23" s="1045"/>
      <c r="P23" s="1045"/>
      <c r="Q23" s="1045"/>
      <c r="R23" s="1045"/>
    </row>
    <row r="24" spans="1:19" ht="19.5" customHeight="1">
      <c r="A24" s="1045"/>
      <c r="B24" s="1045"/>
      <c r="C24" s="1045"/>
      <c r="D24" s="1045"/>
      <c r="E24" s="1045"/>
      <c r="F24" s="1045"/>
      <c r="G24" s="1045"/>
      <c r="H24" s="1045"/>
      <c r="I24" s="640">
        <v>
31</v>
      </c>
      <c r="J24" s="1899">
        <v>
10487</v>
      </c>
      <c r="K24" s="1899">
        <v>
11352</v>
      </c>
      <c r="L24" s="972">
        <v>
21839</v>
      </c>
      <c r="M24" s="402"/>
      <c r="N24" s="402"/>
      <c r="O24" s="402"/>
      <c r="P24" s="402"/>
      <c r="Q24" s="402"/>
      <c r="R24" s="402"/>
    </row>
    <row r="25" spans="1:19" ht="19.5" customHeight="1">
      <c r="A25" s="265"/>
      <c r="B25" s="307"/>
      <c r="E25" s="402"/>
      <c r="F25" s="402"/>
      <c r="G25" s="402"/>
      <c r="H25" s="402"/>
      <c r="I25" s="1900" t="s">
        <v>
6160</v>
      </c>
      <c r="J25" s="1899">
        <v>
11184</v>
      </c>
      <c r="K25" s="1899">
        <v>
11867</v>
      </c>
      <c r="L25" s="1898">
        <v>
23051</v>
      </c>
      <c r="M25" s="402"/>
      <c r="N25" s="402"/>
      <c r="O25" s="402"/>
      <c r="P25" s="402"/>
      <c r="Q25" s="402"/>
      <c r="R25" s="402"/>
    </row>
    <row r="26" spans="1:19" ht="19.5" customHeight="1">
      <c r="A26" s="265"/>
      <c r="B26" s="307"/>
      <c r="E26" s="402"/>
      <c r="F26" s="402"/>
      <c r="G26" s="402"/>
      <c r="H26" s="402"/>
      <c r="I26" s="640">
        <v>
3</v>
      </c>
      <c r="J26" s="1899">
        <v>
10800</v>
      </c>
      <c r="K26" s="1899">
        <v>
11386</v>
      </c>
      <c r="L26" s="1898">
        <f>
SUM(J26:K26)</f>
        <v>
22186</v>
      </c>
      <c r="M26" s="1897"/>
      <c r="N26" s="402"/>
      <c r="O26" s="402"/>
      <c r="P26" s="402"/>
      <c r="Q26" s="402"/>
      <c r="R26" s="402"/>
      <c r="S26" s="402"/>
    </row>
    <row r="27" spans="1:19" ht="19.5" customHeight="1">
      <c r="A27" s="221" t="s">
        <v>
6159</v>
      </c>
      <c r="E27" s="402"/>
      <c r="G27" s="401" t="s">
        <v>
6158</v>
      </c>
      <c r="H27" s="402"/>
      <c r="I27" s="402"/>
      <c r="J27" s="402"/>
      <c r="K27" s="402"/>
      <c r="L27" s="402"/>
      <c r="M27" s="1897"/>
      <c r="N27" s="402"/>
      <c r="O27" s="402"/>
      <c r="P27" s="402"/>
      <c r="Q27" s="402"/>
      <c r="R27" s="402"/>
      <c r="S27" s="402"/>
    </row>
    <row r="28" spans="1:19" ht="19.5" customHeight="1">
      <c r="E28" s="402"/>
      <c r="F28" s="402"/>
      <c r="G28" s="402"/>
      <c r="H28" s="402"/>
      <c r="I28" s="1897"/>
      <c r="J28" s="1897"/>
      <c r="K28" s="1897"/>
      <c r="L28" s="1897"/>
      <c r="M28" s="402"/>
      <c r="N28" s="402"/>
      <c r="O28" s="402"/>
      <c r="P28" s="402"/>
      <c r="Q28" s="402"/>
      <c r="R28" s="402"/>
      <c r="S28" s="402"/>
    </row>
    <row r="29" spans="1:19" ht="19.5" customHeight="1">
      <c r="A29" s="1045" t="s">
        <v>
5909</v>
      </c>
      <c r="E29" s="402"/>
      <c r="H29" s="402"/>
      <c r="I29" s="1896" t="s">
        <v>
6157</v>
      </c>
      <c r="J29" s="402"/>
      <c r="K29" s="402"/>
      <c r="L29" s="402"/>
      <c r="M29" s="402"/>
      <c r="N29" s="402"/>
      <c r="O29" s="402"/>
      <c r="P29" s="402"/>
      <c r="Q29" s="402"/>
      <c r="R29" s="402"/>
      <c r="S29" s="402"/>
    </row>
    <row r="30" spans="1:19" ht="19.5" customHeight="1">
      <c r="A30" s="1893" t="s">
        <v>
6156</v>
      </c>
      <c r="B30" s="616">
        <f>
SUM(J31:J41)</f>
        <v>
22186</v>
      </c>
      <c r="E30" s="402"/>
      <c r="G30" s="1895" t="s">
        <v>
4728</v>
      </c>
      <c r="H30" s="402"/>
      <c r="I30" s="1894" t="s">
        <v>
6155</v>
      </c>
      <c r="J30" s="1893" t="s">
        <v>
6154</v>
      </c>
      <c r="K30" s="402"/>
      <c r="L30" s="402"/>
      <c r="M30" s="402"/>
      <c r="N30" s="402"/>
      <c r="O30" s="402"/>
    </row>
    <row r="31" spans="1:19" ht="19.5" customHeight="1">
      <c r="E31" s="656"/>
      <c r="F31" s="402"/>
      <c r="G31" s="402"/>
      <c r="H31" s="402"/>
      <c r="I31" s="1888" t="s">
        <v>
6153</v>
      </c>
      <c r="J31" s="1892">
        <v>
11432</v>
      </c>
      <c r="K31" s="402"/>
      <c r="L31" s="402"/>
      <c r="M31" s="402"/>
      <c r="N31" s="402"/>
      <c r="O31" s="402"/>
    </row>
    <row r="32" spans="1:19" ht="19.5" customHeight="1">
      <c r="E32" s="656"/>
      <c r="F32" s="402"/>
      <c r="G32" s="402"/>
      <c r="H32" s="402"/>
      <c r="I32" s="1888" t="s">
        <v>
6152</v>
      </c>
      <c r="J32" s="1892">
        <v>
3274</v>
      </c>
      <c r="K32" s="402"/>
      <c r="L32" s="402"/>
      <c r="M32" s="402"/>
      <c r="N32" s="402"/>
      <c r="O32" s="402"/>
    </row>
    <row r="33" spans="1:18" ht="19.5" customHeight="1">
      <c r="E33" s="656"/>
      <c r="F33" s="402"/>
      <c r="G33" s="402"/>
      <c r="H33" s="402"/>
      <c r="I33" s="1888" t="s">
        <v>
6151</v>
      </c>
      <c r="J33" s="1892">
        <v>
1602</v>
      </c>
      <c r="K33" s="402"/>
      <c r="L33" s="402"/>
      <c r="M33" s="402"/>
      <c r="N33" s="402"/>
      <c r="O33" s="402"/>
    </row>
    <row r="34" spans="1:18" ht="19.5" customHeight="1">
      <c r="E34" s="656"/>
      <c r="F34" s="402"/>
      <c r="G34" s="402"/>
      <c r="H34" s="402"/>
      <c r="I34" s="1888" t="s">
        <v>
6150</v>
      </c>
      <c r="J34" s="1891">
        <v>
1407</v>
      </c>
      <c r="K34" s="402"/>
      <c r="L34" s="402"/>
      <c r="M34" s="402"/>
      <c r="N34" s="402"/>
      <c r="O34" s="402"/>
    </row>
    <row r="35" spans="1:18" ht="19.5" customHeight="1">
      <c r="E35" s="656"/>
      <c r="F35" s="402"/>
      <c r="G35" s="402"/>
      <c r="H35" s="402"/>
      <c r="I35" s="1888" t="s">
        <v>
6149</v>
      </c>
      <c r="J35" s="1889">
        <v>
946</v>
      </c>
      <c r="K35" s="402"/>
      <c r="L35" s="402"/>
      <c r="M35" s="402"/>
      <c r="N35" s="402"/>
      <c r="O35" s="402"/>
    </row>
    <row r="36" spans="1:18" ht="19.5" customHeight="1">
      <c r="E36" s="656"/>
      <c r="F36" s="402"/>
      <c r="G36" s="402"/>
      <c r="H36" s="402"/>
      <c r="I36" s="1888" t="s">
        <v>
6148</v>
      </c>
      <c r="J36" s="1889">
        <v>
694</v>
      </c>
      <c r="K36" s="402"/>
      <c r="L36" s="402"/>
      <c r="M36" s="402"/>
      <c r="N36" s="402"/>
      <c r="O36" s="402"/>
    </row>
    <row r="37" spans="1:18" ht="19.5" customHeight="1">
      <c r="E37" s="656"/>
      <c r="F37" s="402"/>
      <c r="G37" s="402"/>
      <c r="H37" s="402"/>
      <c r="I37" s="1888" t="s">
        <v>
6147</v>
      </c>
      <c r="J37" s="1889">
        <v>
431</v>
      </c>
      <c r="K37" s="402"/>
      <c r="L37" s="402"/>
      <c r="M37" s="402"/>
      <c r="N37" s="402"/>
      <c r="O37" s="402"/>
    </row>
    <row r="38" spans="1:18" ht="19.5" customHeight="1">
      <c r="E38" s="373"/>
      <c r="F38" s="402"/>
      <c r="G38" s="402"/>
      <c r="H38" s="402"/>
      <c r="I38" s="1890" t="s">
        <v>
6146</v>
      </c>
      <c r="J38" s="1889">
        <v>
262</v>
      </c>
      <c r="K38" s="402"/>
      <c r="L38" s="402"/>
      <c r="M38" s="402"/>
      <c r="N38" s="402"/>
      <c r="O38" s="402"/>
    </row>
    <row r="39" spans="1:18" ht="19.5" customHeight="1">
      <c r="E39" s="402"/>
      <c r="F39" s="402"/>
      <c r="G39" s="402"/>
      <c r="H39" s="402"/>
      <c r="I39" s="1890" t="s">
        <v>
6145</v>
      </c>
      <c r="J39" s="1889">
        <v>
260</v>
      </c>
      <c r="K39" s="402"/>
      <c r="L39" s="402"/>
      <c r="M39" s="402"/>
      <c r="N39" s="402"/>
      <c r="O39" s="402"/>
    </row>
    <row r="40" spans="1:18" ht="19.5" customHeight="1">
      <c r="F40" s="402"/>
      <c r="G40" s="402"/>
      <c r="H40" s="402"/>
      <c r="I40" s="1890" t="s">
        <v>
6144</v>
      </c>
      <c r="J40" s="1889">
        <v>
191</v>
      </c>
      <c r="K40" s="402"/>
      <c r="L40" s="402"/>
      <c r="M40" s="402"/>
      <c r="N40" s="402"/>
      <c r="O40" s="402"/>
    </row>
    <row r="41" spans="1:18" ht="19.5" customHeight="1">
      <c r="F41" s="402"/>
      <c r="G41" s="402"/>
      <c r="H41" s="402"/>
      <c r="I41" s="1888" t="s">
        <v>
6143</v>
      </c>
      <c r="J41" s="554">
        <f>
L26-SUM(J31:J40)</f>
        <v>
1687</v>
      </c>
      <c r="K41" s="402"/>
      <c r="L41" s="402"/>
      <c r="M41" s="402"/>
      <c r="N41" s="402"/>
      <c r="O41" s="402"/>
    </row>
    <row r="42" spans="1:18" ht="19.5" customHeight="1">
      <c r="F42" s="402"/>
      <c r="G42" s="402"/>
      <c r="H42" s="402"/>
      <c r="I42" s="1887" t="s">
        <v>
534</v>
      </c>
      <c r="J42" s="1886">
        <f>
SUM(J31:J41)</f>
        <v>
22186</v>
      </c>
      <c r="K42" s="402"/>
      <c r="L42" s="402"/>
      <c r="M42" s="402"/>
      <c r="N42" s="402"/>
    </row>
    <row r="43" spans="1:18" ht="19.5" customHeight="1">
      <c r="A43" s="402"/>
      <c r="E43" s="402"/>
      <c r="G43" s="401" t="s">
        <v>
6142</v>
      </c>
      <c r="H43" s="402"/>
      <c r="I43" s="402"/>
      <c r="J43" s="402"/>
      <c r="K43" s="402"/>
      <c r="L43" s="402"/>
      <c r="M43" s="402"/>
      <c r="N43" s="402"/>
      <c r="O43" s="402"/>
      <c r="P43" s="402"/>
      <c r="Q43" s="402"/>
      <c r="R43" s="402"/>
    </row>
    <row r="44" spans="1:18" ht="19.5" customHeight="1">
      <c r="A44" s="402"/>
      <c r="B44" s="402"/>
      <c r="C44" s="402"/>
      <c r="D44" s="402"/>
      <c r="E44" s="402"/>
      <c r="F44" s="402"/>
      <c r="G44" s="402"/>
      <c r="H44" s="402"/>
      <c r="I44" s="402"/>
      <c r="J44" s="402"/>
      <c r="K44" s="402"/>
      <c r="L44" s="402"/>
      <c r="M44" s="402"/>
      <c r="N44" s="402"/>
      <c r="O44" s="402"/>
      <c r="P44" s="402"/>
      <c r="Q44" s="402"/>
      <c r="R44" s="402"/>
    </row>
    <row r="45" spans="1:18" ht="19.5" customHeight="1">
      <c r="A45" s="402"/>
      <c r="B45" s="402"/>
      <c r="C45" s="402"/>
      <c r="D45" s="375"/>
      <c r="E45" s="1"/>
      <c r="F45" s="402"/>
      <c r="G45" s="402"/>
      <c r="H45" s="402"/>
      <c r="I45" s="402"/>
      <c r="J45" s="402"/>
      <c r="K45" s="402"/>
      <c r="L45" s="402"/>
      <c r="M45" s="402"/>
      <c r="N45" s="402"/>
      <c r="O45" s="402"/>
      <c r="P45" s="402"/>
      <c r="Q45" s="402"/>
      <c r="R45" s="402"/>
    </row>
    <row r="46" spans="1:18" ht="19.5" customHeight="1">
      <c r="A46" s="402"/>
      <c r="B46" s="402"/>
      <c r="E46" s="402"/>
      <c r="F46" s="402"/>
      <c r="G46" s="402"/>
      <c r="H46" s="402"/>
      <c r="I46" s="402"/>
      <c r="J46" s="402"/>
      <c r="K46" s="402"/>
      <c r="L46" s="402"/>
      <c r="M46" s="402"/>
      <c r="N46" s="402"/>
      <c r="O46" s="402"/>
      <c r="P46" s="402"/>
      <c r="Q46" s="402"/>
      <c r="R46" s="402"/>
    </row>
    <row r="47" spans="1:18" ht="19.5" customHeight="1">
      <c r="A47" s="402"/>
      <c r="B47" s="402"/>
      <c r="C47" s="402"/>
      <c r="D47" s="402"/>
      <c r="E47" s="402"/>
      <c r="F47" s="402"/>
      <c r="G47" s="402"/>
      <c r="H47" s="402"/>
      <c r="I47" s="402"/>
      <c r="J47" s="402"/>
      <c r="K47" s="402"/>
      <c r="L47" s="402"/>
      <c r="M47" s="402"/>
      <c r="N47" s="402"/>
      <c r="O47" s="402"/>
      <c r="P47" s="402"/>
      <c r="Q47" s="402"/>
      <c r="R47" s="402"/>
    </row>
    <row r="48" spans="1:18" ht="19.5" customHeight="1">
      <c r="A48" s="402"/>
      <c r="B48" s="402"/>
      <c r="C48" s="402"/>
      <c r="D48" s="402"/>
      <c r="E48" s="402"/>
      <c r="F48" s="402"/>
      <c r="G48" s="402"/>
      <c r="H48" s="402"/>
      <c r="I48" s="402"/>
      <c r="J48" s="402"/>
      <c r="K48" s="402"/>
      <c r="L48" s="402"/>
      <c r="M48" s="402"/>
      <c r="N48" s="402"/>
      <c r="O48" s="402"/>
      <c r="P48" s="402"/>
      <c r="Q48" s="402"/>
      <c r="R48" s="402"/>
    </row>
    <row r="49" spans="1:18" ht="19.5" customHeight="1">
      <c r="A49" s="402"/>
      <c r="B49" s="402"/>
      <c r="C49" s="402"/>
      <c r="D49" s="402"/>
      <c r="E49" s="402"/>
      <c r="F49" s="402"/>
      <c r="G49" s="402"/>
      <c r="H49" s="402"/>
      <c r="I49" s="402"/>
      <c r="J49" s="402"/>
      <c r="K49" s="402"/>
      <c r="L49" s="402"/>
      <c r="M49" s="402"/>
      <c r="N49" s="402"/>
      <c r="O49" s="402"/>
      <c r="P49" s="402"/>
      <c r="Q49" s="402"/>
      <c r="R49" s="402"/>
    </row>
    <row r="50" spans="1:18" ht="19.5" customHeight="1">
      <c r="A50" s="402"/>
      <c r="B50" s="402"/>
      <c r="C50" s="402"/>
      <c r="D50" s="402"/>
      <c r="E50" s="402"/>
      <c r="F50" s="402"/>
      <c r="G50" s="402"/>
      <c r="H50" s="402"/>
      <c r="I50" s="402"/>
      <c r="J50" s="402"/>
      <c r="K50" s="402"/>
      <c r="L50" s="402"/>
      <c r="M50" s="402"/>
      <c r="N50" s="402"/>
      <c r="O50" s="402"/>
      <c r="P50" s="402"/>
      <c r="Q50" s="402"/>
      <c r="R50" s="402"/>
    </row>
    <row r="51" spans="1:18" ht="19.5" customHeight="1">
      <c r="A51" s="402"/>
      <c r="B51" s="402"/>
      <c r="E51" s="402"/>
      <c r="F51" s="402"/>
      <c r="G51" s="402"/>
      <c r="H51" s="402"/>
      <c r="I51" s="402"/>
      <c r="J51" s="402"/>
      <c r="K51" s="402"/>
      <c r="L51" s="402"/>
      <c r="M51" s="402"/>
      <c r="N51" s="402"/>
      <c r="O51" s="402"/>
      <c r="P51" s="402"/>
      <c r="Q51" s="402"/>
      <c r="R51" s="402"/>
    </row>
    <row r="52" spans="1:18" ht="19.5" customHeight="1">
      <c r="A52" s="402"/>
      <c r="B52" s="402"/>
      <c r="C52" s="402"/>
      <c r="D52" s="402"/>
      <c r="E52" s="402"/>
      <c r="F52" s="402"/>
      <c r="G52" s="402"/>
      <c r="H52" s="402"/>
      <c r="I52" s="402"/>
      <c r="J52" s="402"/>
      <c r="K52" s="402"/>
      <c r="L52" s="402"/>
      <c r="M52" s="402"/>
      <c r="N52" s="402"/>
      <c r="O52" s="402"/>
      <c r="P52" s="402"/>
      <c r="Q52" s="402"/>
      <c r="R52" s="402"/>
    </row>
    <row r="53" spans="1:18" ht="19.5" customHeight="1">
      <c r="A53" s="402"/>
      <c r="B53" s="402"/>
      <c r="C53" s="402"/>
      <c r="D53" s="402"/>
      <c r="E53" s="402"/>
      <c r="F53" s="402"/>
      <c r="G53" s="402"/>
      <c r="H53" s="402"/>
      <c r="I53" s="402"/>
      <c r="J53" s="402"/>
      <c r="K53" s="402"/>
      <c r="L53" s="402"/>
      <c r="M53" s="402"/>
      <c r="N53" s="402"/>
      <c r="O53" s="402"/>
      <c r="P53" s="402"/>
      <c r="Q53" s="402"/>
      <c r="R53" s="402"/>
    </row>
    <row r="54" spans="1:18" ht="19.5" customHeight="1">
      <c r="A54" s="402"/>
      <c r="B54" s="402"/>
      <c r="C54" s="402"/>
      <c r="D54" s="402"/>
      <c r="E54" s="402"/>
      <c r="F54" s="402"/>
      <c r="G54" s="402"/>
      <c r="H54" s="402"/>
      <c r="I54" s="402"/>
      <c r="J54" s="402"/>
      <c r="K54" s="402"/>
      <c r="L54" s="402"/>
      <c r="M54" s="402"/>
      <c r="N54" s="402"/>
      <c r="O54" s="402"/>
      <c r="P54" s="402"/>
      <c r="Q54" s="402"/>
      <c r="R54" s="402"/>
    </row>
    <row r="55" spans="1:18" ht="19.5" customHeight="1">
      <c r="A55" s="402"/>
      <c r="B55" s="402"/>
      <c r="C55" s="402"/>
      <c r="D55" s="402"/>
      <c r="E55" s="402"/>
      <c r="F55" s="402"/>
      <c r="G55" s="402"/>
      <c r="H55" s="402"/>
      <c r="I55" s="402"/>
      <c r="J55" s="402"/>
      <c r="K55" s="402"/>
      <c r="L55" s="402"/>
      <c r="M55" s="402"/>
      <c r="N55" s="402"/>
      <c r="O55" s="402"/>
      <c r="P55" s="402"/>
      <c r="Q55" s="402"/>
      <c r="R55" s="402"/>
    </row>
    <row r="56" spans="1:18" ht="19.5" customHeight="1">
      <c r="A56" s="402"/>
      <c r="B56" s="402"/>
      <c r="C56" s="402"/>
      <c r="D56" s="402"/>
      <c r="E56" s="402"/>
      <c r="F56" s="402"/>
      <c r="G56" s="402"/>
      <c r="H56" s="402"/>
      <c r="I56" s="402"/>
      <c r="J56" s="402"/>
      <c r="K56" s="402"/>
      <c r="L56" s="402"/>
      <c r="M56" s="402"/>
      <c r="N56" s="402"/>
      <c r="O56" s="402"/>
      <c r="P56" s="402"/>
      <c r="Q56" s="402"/>
      <c r="R56" s="402"/>
    </row>
    <row r="57" spans="1:18" ht="19.5" customHeight="1">
      <c r="A57" s="402"/>
      <c r="B57" s="402"/>
      <c r="C57" s="402"/>
      <c r="D57" s="402"/>
      <c r="E57" s="402"/>
      <c r="F57" s="402"/>
      <c r="G57" s="402"/>
      <c r="H57" s="402"/>
      <c r="I57" s="402"/>
      <c r="J57" s="402"/>
      <c r="K57" s="402"/>
      <c r="L57" s="402"/>
      <c r="M57" s="402"/>
      <c r="N57" s="402"/>
      <c r="O57" s="402"/>
      <c r="P57" s="402"/>
      <c r="Q57" s="402"/>
      <c r="R57" s="402"/>
    </row>
    <row r="58" spans="1:18" ht="19.5" customHeight="1">
      <c r="A58" s="402"/>
      <c r="B58" s="402"/>
      <c r="C58" s="402"/>
      <c r="D58" s="402"/>
      <c r="E58" s="402"/>
      <c r="F58" s="402"/>
      <c r="G58" s="402"/>
      <c r="H58" s="402"/>
      <c r="L58" s="402"/>
    </row>
    <row r="59" spans="1:18" ht="19.5" customHeight="1">
      <c r="A59" s="402"/>
      <c r="B59" s="402"/>
      <c r="C59" s="402"/>
      <c r="D59" s="402"/>
      <c r="E59" s="402"/>
      <c r="F59" s="402"/>
      <c r="G59" s="402"/>
      <c r="H59" s="402"/>
      <c r="L59" s="402"/>
    </row>
    <row r="60" spans="1:18" ht="19.5" customHeight="1">
      <c r="A60" s="402"/>
      <c r="B60" s="402"/>
      <c r="C60" s="402"/>
      <c r="D60" s="402"/>
      <c r="E60" s="402"/>
      <c r="F60" s="402"/>
      <c r="G60" s="402"/>
      <c r="H60" s="402"/>
    </row>
  </sheetData>
  <mergeCells count="6">
    <mergeCell ref="A9:A10"/>
    <mergeCell ref="B9:B10"/>
    <mergeCell ref="C9:E9"/>
    <mergeCell ref="F9:F10"/>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view="pageBreakPreview" zoomScaleNormal="100" zoomScaleSheetLayoutView="100" workbookViewId="0">
      <selection activeCell="A6" sqref="A6:B6"/>
    </sheetView>
  </sheetViews>
  <sheetFormatPr defaultRowHeight="18" customHeight="1"/>
  <cols>
    <col min="1" max="1" width="3.625" style="2" customWidth="1"/>
    <col min="2" max="3" width="12.625" style="2" customWidth="1"/>
    <col min="4" max="10" width="8.625" style="2" customWidth="1"/>
    <col min="11" max="11" width="3.5" style="2" customWidth="1"/>
    <col min="12"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ht="15" customHeight="1">
      <c r="A3" s="31" t="s">
        <v>
2388</v>
      </c>
      <c r="G3" s="954" t="s">
        <v>
439</v>
      </c>
      <c r="H3" s="8"/>
      <c r="I3" s="864"/>
    </row>
    <row r="4" spans="1:26" ht="15" customHeight="1">
      <c r="A4" s="2327" t="s">
        <v>
2331</v>
      </c>
      <c r="B4" s="2328"/>
      <c r="C4" s="2491" t="s">
        <v>
804</v>
      </c>
      <c r="D4" s="2063" t="s">
        <v>
2386</v>
      </c>
      <c r="E4" s="2063"/>
      <c r="F4" s="2063"/>
      <c r="G4" s="2063"/>
      <c r="H4" s="8"/>
      <c r="I4" s="864"/>
    </row>
    <row r="5" spans="1:26" ht="15" customHeight="1">
      <c r="A5" s="2329"/>
      <c r="B5" s="2330"/>
      <c r="C5" s="2492"/>
      <c r="D5" s="710" t="s">
        <v>
534</v>
      </c>
      <c r="E5" s="207" t="s">
        <v>
2383</v>
      </c>
      <c r="F5" s="207" t="s">
        <v>
2382</v>
      </c>
      <c r="G5" s="207" t="s">
        <v>
2381</v>
      </c>
      <c r="H5" s="8"/>
      <c r="I5" s="864"/>
    </row>
    <row r="6" spans="1:26" ht="15" customHeight="1">
      <c r="A6" s="2493">
        <v>
19</v>
      </c>
      <c r="B6" s="2494"/>
      <c r="C6" s="1009">
        <v>
78</v>
      </c>
      <c r="D6" s="1005">
        <v>
60</v>
      </c>
      <c r="E6" s="1005">
        <v>
4</v>
      </c>
      <c r="F6" s="1005">
        <v>
25</v>
      </c>
      <c r="G6" s="1005">
        <v>
31</v>
      </c>
      <c r="I6" s="864"/>
    </row>
    <row r="7" spans="1:26" ht="15" customHeight="1">
      <c r="A7" s="8"/>
      <c r="B7" s="8"/>
      <c r="C7" s="8"/>
      <c r="D7" s="8"/>
      <c r="E7" s="8"/>
      <c r="F7" s="8"/>
      <c r="G7" s="231" t="s">
        <v>
2113</v>
      </c>
      <c r="H7" s="1008"/>
      <c r="I7" s="864"/>
    </row>
    <row r="8" spans="1:26" ht="15" customHeight="1">
      <c r="G8" s="232"/>
      <c r="H8" s="920"/>
      <c r="I8" s="864"/>
    </row>
    <row r="9" spans="1:26" ht="15" customHeight="1">
      <c r="A9" s="30" t="s">
        <v>
2387</v>
      </c>
      <c r="G9" s="954" t="s">
        <v>
439</v>
      </c>
      <c r="H9" s="920"/>
      <c r="I9" s="864"/>
    </row>
    <row r="10" spans="1:26" ht="15" customHeight="1">
      <c r="A10" s="2327" t="s">
        <v>
2331</v>
      </c>
      <c r="B10" s="2328"/>
      <c r="C10" s="2501" t="s">
        <v>
804</v>
      </c>
      <c r="D10" s="2063" t="s">
        <v>
2386</v>
      </c>
      <c r="E10" s="2063"/>
      <c r="F10" s="2063"/>
      <c r="G10" s="2063"/>
      <c r="H10" s="920"/>
      <c r="I10" s="864"/>
    </row>
    <row r="11" spans="1:26" ht="15" customHeight="1">
      <c r="A11" s="2329"/>
      <c r="B11" s="2330"/>
      <c r="C11" s="2502"/>
      <c r="D11" s="710" t="s">
        <v>
534</v>
      </c>
      <c r="E11" s="207" t="s">
        <v>
2383</v>
      </c>
      <c r="F11" s="207" t="s">
        <v>
2382</v>
      </c>
      <c r="G11" s="207" t="s">
        <v>
2381</v>
      </c>
      <c r="H11" s="920"/>
      <c r="I11" s="864"/>
    </row>
    <row r="12" spans="1:26" ht="15" customHeight="1">
      <c r="A12" s="2493">
        <v>
16</v>
      </c>
      <c r="B12" s="2494"/>
      <c r="C12" s="1007">
        <v>
288</v>
      </c>
      <c r="D12" s="1005">
        <v>
229</v>
      </c>
      <c r="E12" s="1005">
        <v>
25</v>
      </c>
      <c r="F12" s="1005">
        <v>
99</v>
      </c>
      <c r="G12" s="1005">
        <v>
105</v>
      </c>
      <c r="I12" s="864"/>
    </row>
    <row r="13" spans="1:26" ht="15" customHeight="1">
      <c r="A13" s="8"/>
      <c r="B13" s="8"/>
      <c r="C13" s="8"/>
      <c r="D13" s="8"/>
      <c r="E13" s="8"/>
      <c r="F13" s="8"/>
      <c r="G13" s="231" t="s">
        <v>
2113</v>
      </c>
      <c r="H13" s="1008"/>
      <c r="I13" s="864"/>
    </row>
    <row r="14" spans="1:26" ht="15" customHeight="1">
      <c r="A14" s="8"/>
      <c r="B14" s="8"/>
      <c r="C14" s="8"/>
      <c r="D14" s="8"/>
      <c r="E14" s="8"/>
      <c r="F14" s="8"/>
      <c r="G14" s="232"/>
      <c r="H14" s="8"/>
      <c r="I14" s="8"/>
    </row>
    <row r="15" spans="1:26" ht="15" customHeight="1">
      <c r="A15" s="31" t="s">
        <v>
2385</v>
      </c>
      <c r="B15" s="9"/>
      <c r="C15" s="9"/>
      <c r="D15" s="9"/>
      <c r="E15" s="9"/>
      <c r="F15" s="9"/>
      <c r="G15" s="9"/>
      <c r="H15" s="9"/>
      <c r="I15" s="9"/>
      <c r="J15" s="476" t="s">
        <v>
2338</v>
      </c>
    </row>
    <row r="16" spans="1:26" ht="15" customHeight="1">
      <c r="A16" s="2495" t="s">
        <v>
2331</v>
      </c>
      <c r="B16" s="2496"/>
      <c r="C16" s="2499" t="s">
        <v>
804</v>
      </c>
      <c r="D16" s="2507" t="s">
        <v>
2384</v>
      </c>
      <c r="E16" s="2508"/>
      <c r="F16" s="2508"/>
      <c r="G16" s="2508"/>
      <c r="H16" s="2508"/>
      <c r="I16" s="2508"/>
      <c r="J16" s="2509"/>
    </row>
    <row r="17" spans="1:11" ht="15" customHeight="1">
      <c r="A17" s="2497"/>
      <c r="B17" s="2498"/>
      <c r="C17" s="2500"/>
      <c r="D17" s="710" t="s">
        <v>
534</v>
      </c>
      <c r="E17" s="207" t="s">
        <v>
2383</v>
      </c>
      <c r="F17" s="207" t="s">
        <v>
2382</v>
      </c>
      <c r="G17" s="207" t="s">
        <v>
2381</v>
      </c>
      <c r="H17" s="29" t="s">
        <v>
2380</v>
      </c>
      <c r="I17" s="29" t="s">
        <v>
2379</v>
      </c>
      <c r="J17" s="29" t="s">
        <v>
2378</v>
      </c>
    </row>
    <row r="18" spans="1:11" ht="15" customHeight="1">
      <c r="A18" s="2493">
        <v>
9</v>
      </c>
      <c r="B18" s="2494"/>
      <c r="C18" s="1007">
        <v>
286</v>
      </c>
      <c r="D18" s="1006">
        <v>
246</v>
      </c>
      <c r="E18" s="1005">
        <v>
29</v>
      </c>
      <c r="F18" s="1005">
        <v>
57</v>
      </c>
      <c r="G18" s="1005">
        <v>
59</v>
      </c>
      <c r="H18" s="1005">
        <v>
48</v>
      </c>
      <c r="I18" s="1005">
        <v>
29</v>
      </c>
      <c r="J18" s="1005">
        <v>
24</v>
      </c>
    </row>
    <row r="19" spans="1:11" ht="15" customHeight="1">
      <c r="A19" s="9"/>
      <c r="B19" s="9"/>
      <c r="C19" s="9"/>
      <c r="D19" s="9"/>
      <c r="E19" s="9"/>
      <c r="F19" s="9"/>
      <c r="G19" s="9"/>
      <c r="H19" s="459"/>
      <c r="I19" s="9"/>
      <c r="J19" s="476" t="s">
        <v>
2377</v>
      </c>
    </row>
    <row r="20" spans="1:11" ht="15" customHeight="1">
      <c r="A20" s="30" t="s">
        <v>
2376</v>
      </c>
    </row>
    <row r="21" spans="1:11" ht="15" customHeight="1">
      <c r="A21" s="305" t="s">
        <v>
2100</v>
      </c>
      <c r="D21" s="2510">
        <f>
SUM(G23:G43)</f>
        <v>
1174</v>
      </c>
      <c r="E21" s="2510"/>
      <c r="F21" s="2510"/>
      <c r="G21" s="1004"/>
      <c r="H21" s="1004"/>
      <c r="I21" s="1004"/>
      <c r="J21" s="954" t="s">
        <v>
439</v>
      </c>
    </row>
    <row r="22" spans="1:11" ht="24.95" customHeight="1">
      <c r="A22" s="710"/>
      <c r="B22" s="710" t="s">
        <v>
768</v>
      </c>
      <c r="C22" s="710" t="s">
        <v>
767</v>
      </c>
      <c r="D22" s="1003" t="s">
        <v>
1522</v>
      </c>
      <c r="E22" s="710" t="s">
        <v>
765</v>
      </c>
      <c r="F22" s="1003" t="s">
        <v>
1606</v>
      </c>
      <c r="G22" s="210" t="s">
        <v>
2375</v>
      </c>
      <c r="H22" s="215" t="s">
        <v>
2374</v>
      </c>
      <c r="I22" s="2456" t="s">
        <v>
708</v>
      </c>
      <c r="J22" s="2456"/>
    </row>
    <row r="23" spans="1:11" ht="15" customHeight="1">
      <c r="A23" s="206">
        <v>
1</v>
      </c>
      <c r="B23" s="414" t="s">
        <v>
1909</v>
      </c>
      <c r="C23" s="771" t="s">
        <v>
1908</v>
      </c>
      <c r="D23" s="1000" t="s">
        <v>
2373</v>
      </c>
      <c r="E23" s="999" t="s">
        <v>
1906</v>
      </c>
      <c r="F23" s="704">
        <v>
69.400000000000006</v>
      </c>
      <c r="G23" s="1002">
        <v>
68</v>
      </c>
      <c r="H23" s="1001">
        <v>
2</v>
      </c>
      <c r="I23" s="2505" t="s">
        <v>
2372</v>
      </c>
      <c r="J23" s="2505"/>
    </row>
    <row r="24" spans="1:11" ht="15" customHeight="1">
      <c r="A24" s="206">
        <v>
2</v>
      </c>
      <c r="B24" s="414" t="s">
        <v>
1961</v>
      </c>
      <c r="C24" s="771" t="s">
        <v>
1960</v>
      </c>
      <c r="D24" s="1000" t="s">
        <v>
2371</v>
      </c>
      <c r="E24" s="999" t="s">
        <v>
1958</v>
      </c>
      <c r="F24" s="704">
        <v>
96.3</v>
      </c>
      <c r="G24" s="1002">
        <v>
58</v>
      </c>
      <c r="H24" s="1001">
        <v>
7</v>
      </c>
      <c r="I24" s="2505" t="s">
        <v>
2370</v>
      </c>
      <c r="J24" s="2505"/>
    </row>
    <row r="25" spans="1:11" ht="15" customHeight="1">
      <c r="A25" s="206">
        <v>
3</v>
      </c>
      <c r="B25" s="414" t="s">
        <v>
1957</v>
      </c>
      <c r="C25" s="771" t="s">
        <v>
1956</v>
      </c>
      <c r="D25" s="1000" t="s">
        <v>
2369</v>
      </c>
      <c r="E25" s="999" t="s">
        <v>
1954</v>
      </c>
      <c r="F25" s="704">
        <v>
65.400000000000006</v>
      </c>
      <c r="G25" s="1002">
        <v>
39</v>
      </c>
      <c r="H25" s="1001">
        <v>
2</v>
      </c>
      <c r="I25" s="2505" t="s">
        <v>
2368</v>
      </c>
      <c r="J25" s="2505"/>
    </row>
    <row r="26" spans="1:11" ht="15" customHeight="1">
      <c r="A26" s="206">
        <v>
4</v>
      </c>
      <c r="B26" s="414" t="s">
        <v>
1949</v>
      </c>
      <c r="C26" s="771" t="s">
        <v>
1948</v>
      </c>
      <c r="D26" s="1000" t="s">
        <v>
1947</v>
      </c>
      <c r="E26" s="999" t="s">
        <v>
1946</v>
      </c>
      <c r="F26" s="704">
        <v>
81.7</v>
      </c>
      <c r="G26" s="1002">
        <v>
58</v>
      </c>
      <c r="H26" s="1001">
        <v>
2</v>
      </c>
      <c r="I26" s="2505" t="s">
        <v>
2367</v>
      </c>
      <c r="J26" s="2505"/>
      <c r="K26" s="5"/>
    </row>
    <row r="27" spans="1:11" ht="15" customHeight="1">
      <c r="A27" s="206">
        <v>
5</v>
      </c>
      <c r="B27" s="414" t="s">
        <v>
1945</v>
      </c>
      <c r="C27" s="771" t="s">
        <v>
1944</v>
      </c>
      <c r="D27" s="1000" t="s">
        <v>
1939</v>
      </c>
      <c r="E27" s="999" t="s">
        <v>
1938</v>
      </c>
      <c r="F27" s="704">
        <v>
64.599999999999994</v>
      </c>
      <c r="G27" s="1002">
        <v>
37</v>
      </c>
      <c r="H27" s="1001">
        <v>
3</v>
      </c>
      <c r="I27" s="2505" t="s">
        <v>
2366</v>
      </c>
      <c r="J27" s="2505"/>
    </row>
    <row r="28" spans="1:11" ht="15" customHeight="1">
      <c r="A28" s="206">
        <v>
6</v>
      </c>
      <c r="B28" s="414" t="s">
        <v>
1943</v>
      </c>
      <c r="C28" s="771" t="s">
        <v>
1942</v>
      </c>
      <c r="D28" s="1000" t="s">
        <v>
1939</v>
      </c>
      <c r="E28" s="999" t="s">
        <v>
1938</v>
      </c>
      <c r="F28" s="704">
        <v>
71.099999999999994</v>
      </c>
      <c r="G28" s="1002">
        <v>
52</v>
      </c>
      <c r="H28" s="1001">
        <v>
2</v>
      </c>
      <c r="I28" s="2505" t="s">
        <v>
2365</v>
      </c>
      <c r="J28" s="2505"/>
    </row>
    <row r="29" spans="1:11" ht="15" customHeight="1">
      <c r="A29" s="206">
        <v>
7</v>
      </c>
      <c r="B29" s="414" t="s">
        <v>
1933</v>
      </c>
      <c r="C29" s="771" t="s">
        <v>
1932</v>
      </c>
      <c r="D29" s="1000" t="s">
        <v>
1927</v>
      </c>
      <c r="E29" s="999" t="s">
        <v>
1926</v>
      </c>
      <c r="F29" s="704">
        <v>
72.5</v>
      </c>
      <c r="G29" s="1002">
        <v>
73</v>
      </c>
      <c r="H29" s="1001">
        <v>
1</v>
      </c>
      <c r="I29" s="2505" t="s">
        <v>
2364</v>
      </c>
      <c r="J29" s="2505"/>
    </row>
    <row r="30" spans="1:11" ht="15" customHeight="1">
      <c r="A30" s="206">
        <v>
8</v>
      </c>
      <c r="B30" s="414" t="s">
        <v>
1931</v>
      </c>
      <c r="C30" s="771" t="s">
        <v>
1930</v>
      </c>
      <c r="D30" s="1000" t="s">
        <v>
1927</v>
      </c>
      <c r="E30" s="999" t="s">
        <v>
1926</v>
      </c>
      <c r="F30" s="704">
        <v>
71.3</v>
      </c>
      <c r="G30" s="1002">
        <v>
55</v>
      </c>
      <c r="H30" s="1001">
        <v>
3</v>
      </c>
      <c r="I30" s="2505" t="s">
        <v>
2363</v>
      </c>
      <c r="J30" s="2505"/>
    </row>
    <row r="31" spans="1:11" ht="15" customHeight="1">
      <c r="A31" s="206">
        <v>
9</v>
      </c>
      <c r="B31" s="414" t="s">
        <v>
1929</v>
      </c>
      <c r="C31" s="771" t="s">
        <v>
1928</v>
      </c>
      <c r="D31" s="1000" t="s">
        <v>
1927</v>
      </c>
      <c r="E31" s="999" t="s">
        <v>
1926</v>
      </c>
      <c r="F31" s="704">
        <v>
66.8</v>
      </c>
      <c r="G31" s="1002">
        <v>
67</v>
      </c>
      <c r="H31" s="1001">
        <v>
1</v>
      </c>
      <c r="I31" s="2505" t="s">
        <v>
2362</v>
      </c>
      <c r="J31" s="2505"/>
    </row>
    <row r="32" spans="1:11" ht="15" customHeight="1">
      <c r="A32" s="206">
        <v>
10</v>
      </c>
      <c r="B32" s="414" t="s">
        <v>
1925</v>
      </c>
      <c r="C32" s="771" t="s">
        <v>
1924</v>
      </c>
      <c r="D32" s="1000" t="s">
        <v>
2361</v>
      </c>
      <c r="E32" s="999" t="s">
        <v>
1922</v>
      </c>
      <c r="F32" s="704">
        <v>
87.1</v>
      </c>
      <c r="G32" s="1002">
        <v>
27</v>
      </c>
      <c r="H32" s="869" t="s">
        <v>
531</v>
      </c>
      <c r="I32" s="2505" t="s">
        <v>
2360</v>
      </c>
      <c r="J32" s="2505"/>
      <c r="K32" s="5"/>
    </row>
    <row r="33" spans="1:11" ht="15" customHeight="1">
      <c r="A33" s="206">
        <v>
11</v>
      </c>
      <c r="B33" s="414" t="s">
        <v>
1921</v>
      </c>
      <c r="C33" s="771" t="s">
        <v>
1920</v>
      </c>
      <c r="D33" s="1000" t="s">
        <v>
1919</v>
      </c>
      <c r="E33" s="999" t="s">
        <v>
1918</v>
      </c>
      <c r="F33" s="704">
        <v>
79.2</v>
      </c>
      <c r="G33" s="1002">
        <v>
44</v>
      </c>
      <c r="H33" s="1001">
        <v>
1</v>
      </c>
      <c r="I33" s="2505" t="s">
        <v>
2359</v>
      </c>
      <c r="J33" s="2505"/>
      <c r="K33" s="5"/>
    </row>
    <row r="34" spans="1:11" ht="15" customHeight="1">
      <c r="A34" s="206">
        <v>
12</v>
      </c>
      <c r="B34" s="414" t="s">
        <v>
1917</v>
      </c>
      <c r="C34" s="771" t="s">
        <v>
1916</v>
      </c>
      <c r="D34" s="1000" t="s">
        <v>
2358</v>
      </c>
      <c r="E34" s="999" t="s">
        <v>
1914</v>
      </c>
      <c r="F34" s="704">
        <v>
83.7</v>
      </c>
      <c r="G34" s="1002">
        <v>
57</v>
      </c>
      <c r="H34" s="1001">
        <v>
3</v>
      </c>
      <c r="I34" s="2505" t="s">
        <v>
2357</v>
      </c>
      <c r="J34" s="2505"/>
    </row>
    <row r="35" spans="1:11" ht="15" customHeight="1">
      <c r="A35" s="206">
        <v>
13</v>
      </c>
      <c r="B35" s="414" t="s">
        <v>
1913</v>
      </c>
      <c r="C35" s="771" t="s">
        <v>
1912</v>
      </c>
      <c r="D35" s="1000" t="s">
        <v>
2356</v>
      </c>
      <c r="E35" s="999" t="s">
        <v>
1910</v>
      </c>
      <c r="F35" s="704">
        <v>
90.9</v>
      </c>
      <c r="G35" s="1002">
        <v>
58</v>
      </c>
      <c r="H35" s="869" t="s">
        <v>
531</v>
      </c>
      <c r="I35" s="2505" t="s">
        <v>
2355</v>
      </c>
      <c r="J35" s="2505"/>
    </row>
    <row r="36" spans="1:11" ht="15" customHeight="1">
      <c r="A36" s="206">
        <v>
14</v>
      </c>
      <c r="B36" s="414" t="s">
        <v>
1905</v>
      </c>
      <c r="C36" s="771" t="s">
        <v>
1904</v>
      </c>
      <c r="D36" s="1000" t="s">
        <v>
2354</v>
      </c>
      <c r="E36" s="999" t="s">
        <v>
1902</v>
      </c>
      <c r="F36" s="704">
        <v>
69.400000000000006</v>
      </c>
      <c r="G36" s="1002">
        <v>
63</v>
      </c>
      <c r="H36" s="1001">
        <v>
5</v>
      </c>
      <c r="I36" s="2452" t="s">
        <v>
2353</v>
      </c>
      <c r="J36" s="2452"/>
    </row>
    <row r="37" spans="1:11" ht="15" customHeight="1">
      <c r="A37" s="206">
        <v>
15</v>
      </c>
      <c r="B37" s="414" t="s">
        <v>
1901</v>
      </c>
      <c r="C37" s="771" t="s">
        <v>
1900</v>
      </c>
      <c r="D37" s="1000" t="s">
        <v>
2352</v>
      </c>
      <c r="E37" s="999" t="s">
        <v>
679</v>
      </c>
      <c r="F37" s="704">
        <v>
90.9</v>
      </c>
      <c r="G37" s="1002">
        <v>
64</v>
      </c>
      <c r="H37" s="1001">
        <v>
5</v>
      </c>
      <c r="I37" s="2505" t="s">
        <v>
2351</v>
      </c>
      <c r="J37" s="2505"/>
    </row>
    <row r="38" spans="1:11" ht="15" customHeight="1">
      <c r="A38" s="206">
        <v>
16</v>
      </c>
      <c r="B38" s="414" t="s">
        <v>
1898</v>
      </c>
      <c r="C38" s="771" t="s">
        <v>
1897</v>
      </c>
      <c r="D38" s="1000" t="s">
        <v>
1896</v>
      </c>
      <c r="E38" s="999" t="s">
        <v>
679</v>
      </c>
      <c r="F38" s="704">
        <v>
84.9</v>
      </c>
      <c r="G38" s="1002">
        <v>
49</v>
      </c>
      <c r="H38" s="869" t="s">
        <v>
531</v>
      </c>
      <c r="I38" s="2505" t="s">
        <v>
2350</v>
      </c>
      <c r="J38" s="2505"/>
      <c r="K38" s="5"/>
    </row>
    <row r="39" spans="1:11" ht="15" customHeight="1">
      <c r="A39" s="206">
        <v>
17</v>
      </c>
      <c r="B39" s="414" t="s">
        <v>
1895</v>
      </c>
      <c r="C39" s="771" t="s">
        <v>
1894</v>
      </c>
      <c r="D39" s="1000" t="s">
        <v>
1893</v>
      </c>
      <c r="E39" s="999" t="s">
        <v>
679</v>
      </c>
      <c r="F39" s="704">
        <v>
93.1</v>
      </c>
      <c r="G39" s="1002">
        <v>
48</v>
      </c>
      <c r="H39" s="1001">
        <v>
5</v>
      </c>
      <c r="I39" s="2505" t="s">
        <v>
2349</v>
      </c>
      <c r="J39" s="2505"/>
      <c r="K39" s="5"/>
    </row>
    <row r="40" spans="1:11" ht="15" customHeight="1">
      <c r="A40" s="206">
        <v>
18</v>
      </c>
      <c r="B40" s="414" t="s">
        <v>
1892</v>
      </c>
      <c r="C40" s="771" t="s">
        <v>
1891</v>
      </c>
      <c r="D40" s="1000" t="s">
        <v>
1890</v>
      </c>
      <c r="E40" s="999" t="s">
        <v>
2348</v>
      </c>
      <c r="F40" s="704">
        <v>
85</v>
      </c>
      <c r="G40" s="1002">
        <v>
53</v>
      </c>
      <c r="H40" s="1001">
        <v>
4</v>
      </c>
      <c r="I40" s="2505" t="s">
        <v>
2347</v>
      </c>
      <c r="J40" s="2505"/>
      <c r="K40" s="5"/>
    </row>
    <row r="41" spans="1:11" ht="15" customHeight="1">
      <c r="A41" s="206">
        <v>
19</v>
      </c>
      <c r="B41" s="414" t="s">
        <v>
1888</v>
      </c>
      <c r="C41" s="771" t="s">
        <v>
1887</v>
      </c>
      <c r="D41" s="1000" t="s">
        <v>
2346</v>
      </c>
      <c r="E41" s="999" t="s">
        <v>
2345</v>
      </c>
      <c r="F41" s="704">
        <v>
97.1</v>
      </c>
      <c r="G41" s="1002">
        <v>
49</v>
      </c>
      <c r="H41" s="1001">
        <v>
1</v>
      </c>
      <c r="I41" s="2505" t="s">
        <v>
2344</v>
      </c>
      <c r="J41" s="2505"/>
      <c r="K41" s="5"/>
    </row>
    <row r="42" spans="1:11" ht="15" customHeight="1">
      <c r="A42" s="206">
        <v>
20</v>
      </c>
      <c r="B42" s="657" t="s">
        <v>
1885</v>
      </c>
      <c r="C42" s="225" t="s">
        <v>
1884</v>
      </c>
      <c r="D42" s="1000" t="s">
        <v>
2343</v>
      </c>
      <c r="E42" s="606" t="s">
        <v>
2342</v>
      </c>
      <c r="F42" s="998">
        <v>
129</v>
      </c>
      <c r="G42" s="997">
        <v>
82</v>
      </c>
      <c r="H42" s="996">
        <v>
1</v>
      </c>
      <c r="I42" s="2506" t="s">
        <v>
2341</v>
      </c>
      <c r="J42" s="2506"/>
      <c r="K42" s="5"/>
    </row>
    <row r="43" spans="1:11" ht="15" customHeight="1">
      <c r="A43" s="206">
        <v>
21</v>
      </c>
      <c r="B43" s="657" t="s">
        <v>
1881</v>
      </c>
      <c r="C43" s="225" t="s">
        <v>
1880</v>
      </c>
      <c r="D43" s="1000" t="s">
        <v>
1879</v>
      </c>
      <c r="E43" s="999" t="s">
        <v>
679</v>
      </c>
      <c r="F43" s="998">
        <v>
79.8</v>
      </c>
      <c r="G43" s="997">
        <v>
73</v>
      </c>
      <c r="H43" s="996">
        <v>
1</v>
      </c>
      <c r="I43" s="2506" t="s">
        <v>
2340</v>
      </c>
      <c r="J43" s="2506"/>
    </row>
    <row r="44" spans="1:11" ht="15" customHeight="1">
      <c r="A44" s="504"/>
      <c r="B44" s="656"/>
      <c r="C44" s="375"/>
      <c r="D44" s="375"/>
      <c r="E44" s="995"/>
      <c r="F44" s="5"/>
      <c r="G44" s="8"/>
      <c r="H44" s="8"/>
      <c r="J44" s="401" t="s">
        <v>
1865</v>
      </c>
      <c r="K44" s="5"/>
    </row>
    <row r="45" spans="1:11" s="221" customFormat="1" ht="15" customHeight="1">
      <c r="A45" s="404" t="s">
        <v>
2339</v>
      </c>
      <c r="H45" s="476" t="s">
        <v>
2338</v>
      </c>
      <c r="K45" s="2"/>
    </row>
    <row r="46" spans="1:11" s="221" customFormat="1" ht="15" customHeight="1">
      <c r="A46" s="2503" t="s">
        <v>
2337</v>
      </c>
      <c r="B46" s="2504"/>
      <c r="C46" s="439" t="s">
        <v>
2336</v>
      </c>
      <c r="D46" s="439" t="s">
        <v>
2335</v>
      </c>
      <c r="E46" s="439" t="s">
        <v>
2334</v>
      </c>
      <c r="F46" s="619" t="s">
        <v>
2333</v>
      </c>
      <c r="G46" s="668" t="s">
        <v>
1556</v>
      </c>
      <c r="H46" s="439" t="s">
        <v>
2332</v>
      </c>
      <c r="I46" s="336"/>
      <c r="J46" s="238"/>
    </row>
    <row r="47" spans="1:11" s="221" customFormat="1" ht="15" customHeight="1">
      <c r="A47" s="2238" t="s">
        <v>
2331</v>
      </c>
      <c r="B47" s="2238"/>
      <c r="C47" s="994">
        <v>
21</v>
      </c>
      <c r="D47" s="869" t="s">
        <v>
531</v>
      </c>
      <c r="E47" s="869" t="s">
        <v>
531</v>
      </c>
      <c r="F47" s="869" t="s">
        <v>
531</v>
      </c>
      <c r="G47" s="869" t="s">
        <v>
531</v>
      </c>
      <c r="H47" s="869" t="s">
        <v>
531</v>
      </c>
      <c r="I47" s="993" t="s">
        <v>
1865</v>
      </c>
      <c r="J47" s="238"/>
    </row>
    <row r="48" spans="1:11" ht="18" customHeight="1">
      <c r="K48" s="221"/>
    </row>
    <row r="49" spans="11:11" ht="18" customHeight="1">
      <c r="K49" s="221"/>
    </row>
    <row r="51" spans="11:11" ht="18" customHeight="1">
      <c r="K51" s="221"/>
    </row>
    <row r="52" spans="11:11" ht="18" customHeight="1">
      <c r="K52" s="221"/>
    </row>
    <row r="53" spans="11:11" ht="18" customHeight="1">
      <c r="K53" s="221"/>
    </row>
  </sheetData>
  <mergeCells count="39">
    <mergeCell ref="I30:J30"/>
    <mergeCell ref="D21:F21"/>
    <mergeCell ref="I22:J22"/>
    <mergeCell ref="I34:J34"/>
    <mergeCell ref="I38:J38"/>
    <mergeCell ref="I35:J35"/>
    <mergeCell ref="I36:J36"/>
    <mergeCell ref="A1:Z1"/>
    <mergeCell ref="A2:Z2"/>
    <mergeCell ref="I32:J32"/>
    <mergeCell ref="I33:J33"/>
    <mergeCell ref="D4:G4"/>
    <mergeCell ref="D10:G10"/>
    <mergeCell ref="D16:J16"/>
    <mergeCell ref="I31:J31"/>
    <mergeCell ref="I28:J28"/>
    <mergeCell ref="I29:J29"/>
    <mergeCell ref="I26:J26"/>
    <mergeCell ref="I27:J27"/>
    <mergeCell ref="I23:J23"/>
    <mergeCell ref="I24:J24"/>
    <mergeCell ref="I25:J25"/>
    <mergeCell ref="A4:B5"/>
    <mergeCell ref="A47:B47"/>
    <mergeCell ref="A46:B46"/>
    <mergeCell ref="I40:J40"/>
    <mergeCell ref="I37:J37"/>
    <mergeCell ref="I39:J39"/>
    <mergeCell ref="I41:J41"/>
    <mergeCell ref="I43:J43"/>
    <mergeCell ref="I42:J42"/>
    <mergeCell ref="C4:C5"/>
    <mergeCell ref="A18:B18"/>
    <mergeCell ref="A6:B6"/>
    <mergeCell ref="A16:B17"/>
    <mergeCell ref="C16:C17"/>
    <mergeCell ref="A10:B11"/>
    <mergeCell ref="C10:C11"/>
    <mergeCell ref="A12:B12"/>
  </mergeCells>
  <phoneticPr fontId="1"/>
  <pageMargins left="0.78740157480314965" right="0.78740157480314965" top="0.98425196850393704" bottom="0.98425196850393704" header="0.51181102362204722" footer="0.51181102362204722"/>
  <headerFooter alignWithMargins="0"/>
  <colBreaks count="1" manualBreakCount="1">
    <brk id="10"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view="pageBreakPreview" zoomScaleNormal="100" zoomScaleSheetLayoutView="100" workbookViewId="0">
      <selection activeCell="B6" sqref="B6"/>
    </sheetView>
  </sheetViews>
  <sheetFormatPr defaultRowHeight="17.25" customHeight="1"/>
  <cols>
    <col min="1" max="1" width="3.125" style="1008" customWidth="1"/>
    <col min="2" max="2" width="20.625" style="480" customWidth="1"/>
    <col min="3" max="3" width="12.625" style="480" customWidth="1"/>
    <col min="4" max="4" width="6.625" style="480" customWidth="1"/>
    <col min="5" max="5" width="6.625" style="1010" customWidth="1"/>
    <col min="6" max="7" width="6.625" style="480" customWidth="1"/>
    <col min="8" max="8" width="28.625" style="480" customWidth="1"/>
    <col min="9" max="9" width="2.75" style="480" customWidth="1"/>
    <col min="10" max="16384" width="9" style="480"/>
  </cols>
  <sheetData>
    <row r="1" spans="1:26" s="1983" customFormat="1" ht="20.100000000000001" customHeight="1">
      <c r="A1" s="2053" t="str">
        <f>
HYPERLINK("#目次!A1","【目次に戻る】")</f>
        <v>
【目次に戻る】</v>
      </c>
      <c r="B1" s="2053"/>
      <c r="C1" s="2053"/>
      <c r="D1" s="2053"/>
      <c r="E1" s="2053"/>
      <c r="F1" s="2053"/>
      <c r="G1" s="2053"/>
      <c r="H1" s="2053"/>
      <c r="I1" s="2053"/>
      <c r="J1" s="2053"/>
      <c r="K1" s="2053"/>
      <c r="L1" s="2053"/>
      <c r="M1" s="2053"/>
      <c r="N1" s="2053"/>
      <c r="O1" s="2053"/>
      <c r="P1" s="2053"/>
      <c r="Q1" s="2053"/>
      <c r="R1" s="2053"/>
      <c r="S1" s="2053"/>
      <c r="T1" s="2053"/>
      <c r="U1" s="2053"/>
      <c r="V1" s="2053"/>
      <c r="W1" s="2053"/>
      <c r="X1" s="2053"/>
      <c r="Y1" s="2053"/>
      <c r="Z1" s="2053"/>
    </row>
    <row r="2" spans="1:26" s="1983" customFormat="1" ht="20.100000000000001" customHeight="1">
      <c r="A2" s="2053" t="str">
        <f>
HYPERLINK("#業務所管課別目次!A1","【業務所管課別目次に戻る】")</f>
        <v>
【業務所管課別目次に戻る】</v>
      </c>
      <c r="B2" s="2053"/>
      <c r="C2" s="2053"/>
      <c r="D2" s="2053"/>
      <c r="E2" s="2053"/>
      <c r="F2" s="2053"/>
      <c r="G2" s="2053"/>
      <c r="H2" s="2053"/>
      <c r="I2" s="2053"/>
      <c r="J2" s="2053"/>
      <c r="K2" s="2053"/>
      <c r="L2" s="2053"/>
      <c r="M2" s="2053"/>
      <c r="N2" s="2053"/>
      <c r="O2" s="2053"/>
      <c r="P2" s="2053"/>
      <c r="Q2" s="2053"/>
      <c r="R2" s="2053"/>
      <c r="S2" s="2053"/>
      <c r="T2" s="2053"/>
      <c r="U2" s="2053"/>
      <c r="V2" s="2053"/>
      <c r="W2" s="2053"/>
      <c r="X2" s="2053"/>
      <c r="Y2" s="2053"/>
      <c r="Z2" s="2053"/>
    </row>
    <row r="3" spans="1:26" s="221" customFormat="1" ht="15" customHeight="1">
      <c r="A3" s="404" t="s">
        <v>
2495</v>
      </c>
    </row>
    <row r="4" spans="1:26" s="221" customFormat="1" ht="15" customHeight="1">
      <c r="A4" s="404"/>
      <c r="D4" s="2511">
        <f>
SUM(F6:F40,'43p'!F5:F37)</f>
        <v>
3625</v>
      </c>
      <c r="E4" s="2511"/>
      <c r="F4" s="2511"/>
      <c r="G4" s="2511"/>
      <c r="H4" s="231" t="s">
        <v>
439</v>
      </c>
    </row>
    <row r="5" spans="1:26" s="221" customFormat="1" ht="35.1" customHeight="1">
      <c r="A5" s="674"/>
      <c r="B5" s="230" t="s">
        <v>
768</v>
      </c>
      <c r="C5" s="230" t="s">
        <v>
767</v>
      </c>
      <c r="D5" s="718" t="s">
        <v>
2494</v>
      </c>
      <c r="E5" s="652" t="s">
        <v>
1606</v>
      </c>
      <c r="F5" s="230" t="s">
        <v>
2493</v>
      </c>
      <c r="G5" s="718" t="s">
        <v>
2092</v>
      </c>
      <c r="H5" s="230" t="s">
        <v>
2492</v>
      </c>
    </row>
    <row r="6" spans="1:26" s="221" customFormat="1" ht="18.95" customHeight="1">
      <c r="A6" s="606">
        <v>
1</v>
      </c>
      <c r="B6" s="1016" t="s">
        <v>
2491</v>
      </c>
      <c r="C6" s="604" t="s">
        <v>
2490</v>
      </c>
      <c r="D6" s="606" t="s">
        <v>
2489</v>
      </c>
      <c r="E6" s="1015">
        <v>
176.92</v>
      </c>
      <c r="F6" s="716">
        <v>
40</v>
      </c>
      <c r="G6" s="869" t="s">
        <v>
531</v>
      </c>
      <c r="H6" s="604"/>
    </row>
    <row r="7" spans="1:26" s="221" customFormat="1" ht="18.95" customHeight="1">
      <c r="A7" s="606">
        <v>
2</v>
      </c>
      <c r="B7" s="1016" t="s">
        <v>
2488</v>
      </c>
      <c r="C7" s="604" t="s">
        <v>
2487</v>
      </c>
      <c r="D7" s="606" t="s">
        <v>
2486</v>
      </c>
      <c r="E7" s="1015">
        <v>
199.26</v>
      </c>
      <c r="F7" s="716">
        <v>
40</v>
      </c>
      <c r="G7" s="869" t="s">
        <v>
531</v>
      </c>
      <c r="H7" s="604" t="s">
        <v>
2485</v>
      </c>
    </row>
    <row r="8" spans="1:26" s="221" customFormat="1" ht="18.95" customHeight="1">
      <c r="A8" s="606">
        <v>
3</v>
      </c>
      <c r="B8" s="1016" t="s">
        <v>
2484</v>
      </c>
      <c r="C8" s="604" t="s">
        <v>
2483</v>
      </c>
      <c r="D8" s="606" t="s">
        <v>
2482</v>
      </c>
      <c r="E8" s="1015">
        <v>
144.85</v>
      </c>
      <c r="F8" s="716">
        <v>
37</v>
      </c>
      <c r="G8" s="716">
        <v>
1</v>
      </c>
      <c r="H8" s="604"/>
    </row>
    <row r="9" spans="1:26" s="221" customFormat="1" ht="18.95" customHeight="1">
      <c r="A9" s="606">
        <v>
4</v>
      </c>
      <c r="B9" s="1016" t="s">
        <v>
2481</v>
      </c>
      <c r="C9" s="604" t="s">
        <v>
2480</v>
      </c>
      <c r="D9" s="606" t="s">
        <v>
2479</v>
      </c>
      <c r="E9" s="1015">
        <v>
103.12</v>
      </c>
      <c r="F9" s="716">
        <v>
21</v>
      </c>
      <c r="G9" s="716">
        <v>
2</v>
      </c>
      <c r="H9" s="604"/>
    </row>
    <row r="10" spans="1:26" s="221" customFormat="1" ht="24.95" customHeight="1">
      <c r="A10" s="606">
        <v>
5</v>
      </c>
      <c r="B10" s="1016" t="s">
        <v>
2478</v>
      </c>
      <c r="C10" s="604" t="s">
        <v>
2477</v>
      </c>
      <c r="D10" s="1021" t="s">
        <v>
2473</v>
      </c>
      <c r="E10" s="1019">
        <v>
277.88</v>
      </c>
      <c r="F10" s="716">
        <v>
60</v>
      </c>
      <c r="G10" s="869" t="s">
        <v>
531</v>
      </c>
      <c r="H10" s="1020" t="s">
        <v>
2476</v>
      </c>
    </row>
    <row r="11" spans="1:26" s="221" customFormat="1" ht="18.95" customHeight="1">
      <c r="A11" s="606">
        <v>
6</v>
      </c>
      <c r="B11" s="1016" t="s">
        <v>
2475</v>
      </c>
      <c r="C11" s="604" t="s">
        <v>
2474</v>
      </c>
      <c r="D11" s="606" t="s">
        <v>
2473</v>
      </c>
      <c r="E11" s="1015">
        <f>
87.3+63</f>
        <v>
150.30000000000001</v>
      </c>
      <c r="F11" s="716">
        <v>
45</v>
      </c>
      <c r="G11" s="716">
        <v>
3</v>
      </c>
      <c r="H11" s="604" t="s">
        <v>
2472</v>
      </c>
    </row>
    <row r="12" spans="1:26" s="221" customFormat="1" ht="18.95" customHeight="1">
      <c r="A12" s="606">
        <v>
7</v>
      </c>
      <c r="B12" s="1017" t="s">
        <v>
2471</v>
      </c>
      <c r="C12" s="604" t="s">
        <v>
2470</v>
      </c>
      <c r="D12" s="606" t="s">
        <v>
2469</v>
      </c>
      <c r="E12" s="1015">
        <v>
184.34</v>
      </c>
      <c r="F12" s="716">
        <v>
88</v>
      </c>
      <c r="G12" s="869" t="s">
        <v>
531</v>
      </c>
      <c r="H12" s="604"/>
    </row>
    <row r="13" spans="1:26" s="221" customFormat="1" ht="24.95" customHeight="1">
      <c r="A13" s="606">
        <v>
8</v>
      </c>
      <c r="B13" s="1017" t="s">
        <v>
2468</v>
      </c>
      <c r="C13" s="604" t="s">
        <v>
2467</v>
      </c>
      <c r="D13" s="606" t="s">
        <v>
2455</v>
      </c>
      <c r="E13" s="1015">
        <v>
278.24</v>
      </c>
      <c r="F13" s="716">
        <v>
12</v>
      </c>
      <c r="G13" s="716">
        <v>
3</v>
      </c>
      <c r="H13" s="688" t="s">
        <v>
2466</v>
      </c>
    </row>
    <row r="14" spans="1:26" s="221" customFormat="1" ht="18.95" customHeight="1">
      <c r="A14" s="606">
        <v>
9</v>
      </c>
      <c r="B14" s="1017" t="s">
        <v>
2465</v>
      </c>
      <c r="C14" s="604" t="s">
        <v>
2464</v>
      </c>
      <c r="D14" s="606" t="s">
        <v>
2455</v>
      </c>
      <c r="E14" s="1015">
        <v>
101.25</v>
      </c>
      <c r="F14" s="716">
        <v>
39</v>
      </c>
      <c r="G14" s="869" t="s">
        <v>
531</v>
      </c>
      <c r="H14" s="604"/>
    </row>
    <row r="15" spans="1:26" s="221" customFormat="1" ht="18.95" customHeight="1">
      <c r="A15" s="606">
        <v>
10</v>
      </c>
      <c r="B15" s="1016" t="s">
        <v>
2463</v>
      </c>
      <c r="C15" s="604" t="s">
        <v>
2462</v>
      </c>
      <c r="D15" s="606" t="s">
        <v>
2455</v>
      </c>
      <c r="E15" s="1015">
        <v>
486.56</v>
      </c>
      <c r="F15" s="716">
        <v>
69</v>
      </c>
      <c r="G15" s="869" t="s">
        <v>
531</v>
      </c>
      <c r="H15" s="604" t="s">
        <v>
2461</v>
      </c>
    </row>
    <row r="16" spans="1:26" s="221" customFormat="1" ht="18.95" customHeight="1">
      <c r="A16" s="606">
        <v>
11</v>
      </c>
      <c r="B16" s="1016" t="s">
        <v>
2460</v>
      </c>
      <c r="C16" s="604" t="s">
        <v>
2459</v>
      </c>
      <c r="D16" s="606" t="s">
        <v>
2455</v>
      </c>
      <c r="E16" s="1015">
        <v>
87.3</v>
      </c>
      <c r="F16" s="716">
        <v>
68</v>
      </c>
      <c r="G16" s="716">
        <v>
2</v>
      </c>
      <c r="H16" s="604" t="s">
        <v>
2458</v>
      </c>
    </row>
    <row r="17" spans="1:8" s="221" customFormat="1" ht="18.95" customHeight="1">
      <c r="A17" s="606">
        <v>
12</v>
      </c>
      <c r="B17" s="1016" t="s">
        <v>
2457</v>
      </c>
      <c r="C17" s="604" t="s">
        <v>
2456</v>
      </c>
      <c r="D17" s="606" t="s">
        <v>
2455</v>
      </c>
      <c r="E17" s="1015">
        <v>
117.59</v>
      </c>
      <c r="F17" s="716">
        <v>
59</v>
      </c>
      <c r="G17" s="716">
        <v>
3</v>
      </c>
      <c r="H17" s="604"/>
    </row>
    <row r="18" spans="1:8" s="221" customFormat="1" ht="18.95" customHeight="1">
      <c r="A18" s="606">
        <v>
13</v>
      </c>
      <c r="B18" s="1016" t="s">
        <v>
2454</v>
      </c>
      <c r="C18" s="604" t="s">
        <v>
2453</v>
      </c>
      <c r="D18" s="606" t="s">
        <v>
2431</v>
      </c>
      <c r="E18" s="1015">
        <v>
135</v>
      </c>
      <c r="F18" s="716">
        <v>
80</v>
      </c>
      <c r="G18" s="716">
        <v>
5</v>
      </c>
      <c r="H18" s="604" t="s">
        <v>
2452</v>
      </c>
    </row>
    <row r="19" spans="1:8" s="221" customFormat="1" ht="18.95" customHeight="1">
      <c r="A19" s="606">
        <v>
14</v>
      </c>
      <c r="B19" s="1016" t="s">
        <v>
2451</v>
      </c>
      <c r="C19" s="1018" t="s">
        <v>
2450</v>
      </c>
      <c r="D19" s="606" t="s">
        <v>
2431</v>
      </c>
      <c r="E19" s="1019">
        <v>
335.34</v>
      </c>
      <c r="F19" s="716">
        <v>
50</v>
      </c>
      <c r="G19" s="869" t="s">
        <v>
531</v>
      </c>
      <c r="H19" s="604" t="s">
        <v>
2449</v>
      </c>
    </row>
    <row r="20" spans="1:8" s="221" customFormat="1" ht="24.95" customHeight="1">
      <c r="A20" s="606">
        <v>
15</v>
      </c>
      <c r="B20" s="1016" t="s">
        <v>
2448</v>
      </c>
      <c r="C20" s="604" t="s">
        <v>
2447</v>
      </c>
      <c r="D20" s="606" t="s">
        <v>
2431</v>
      </c>
      <c r="E20" s="1015">
        <v>
476.42</v>
      </c>
      <c r="F20" s="716">
        <v>
81</v>
      </c>
      <c r="G20" s="716">
        <v>
2</v>
      </c>
      <c r="H20" s="688" t="s">
        <v>
2446</v>
      </c>
    </row>
    <row r="21" spans="1:8" s="221" customFormat="1" ht="18.95" customHeight="1">
      <c r="A21" s="606">
        <v>
16</v>
      </c>
      <c r="B21" s="1016" t="s">
        <v>
2445</v>
      </c>
      <c r="C21" s="604" t="s">
        <v>
2444</v>
      </c>
      <c r="D21" s="606" t="s">
        <v>
2431</v>
      </c>
      <c r="E21" s="1015">
        <v>
184.37</v>
      </c>
      <c r="F21" s="716">
        <v>
21</v>
      </c>
      <c r="G21" s="869" t="s">
        <v>
531</v>
      </c>
      <c r="H21" s="604" t="s">
        <v>
2443</v>
      </c>
    </row>
    <row r="22" spans="1:8" s="221" customFormat="1" ht="18.95" customHeight="1">
      <c r="A22" s="606">
        <v>
17</v>
      </c>
      <c r="B22" s="1016" t="s">
        <v>
2442</v>
      </c>
      <c r="C22" s="604" t="s">
        <v>
2441</v>
      </c>
      <c r="D22" s="606" t="s">
        <v>
2431</v>
      </c>
      <c r="E22" s="1015">
        <v>
258.45999999999998</v>
      </c>
      <c r="F22" s="716">
        <v>
85</v>
      </c>
      <c r="G22" s="716">
        <v>
7</v>
      </c>
      <c r="H22" s="604"/>
    </row>
    <row r="23" spans="1:8" s="221" customFormat="1" ht="18.95" customHeight="1">
      <c r="A23" s="606">
        <v>
18</v>
      </c>
      <c r="B23" s="1016" t="s">
        <v>
2440</v>
      </c>
      <c r="C23" s="604" t="s">
        <v>
2439</v>
      </c>
      <c r="D23" s="606" t="s">
        <v>
2431</v>
      </c>
      <c r="E23" s="1015">
        <v>
205.45</v>
      </c>
      <c r="F23" s="716">
        <v>
59</v>
      </c>
      <c r="G23" s="716">
        <v>
8</v>
      </c>
      <c r="H23" s="604"/>
    </row>
    <row r="24" spans="1:8" s="221" customFormat="1" ht="18.95" customHeight="1">
      <c r="A24" s="606">
        <v>
19</v>
      </c>
      <c r="B24" s="1016" t="s">
        <v>
2438</v>
      </c>
      <c r="C24" s="604" t="s">
        <v>
2437</v>
      </c>
      <c r="D24" s="606" t="s">
        <v>
2431</v>
      </c>
      <c r="E24" s="1015">
        <v>
149.63999999999999</v>
      </c>
      <c r="F24" s="716">
        <v>
53</v>
      </c>
      <c r="G24" s="869" t="s">
        <v>
531</v>
      </c>
      <c r="H24" s="604"/>
    </row>
    <row r="25" spans="1:8" s="221" customFormat="1" ht="18.95" customHeight="1">
      <c r="A25" s="606">
        <v>
20</v>
      </c>
      <c r="B25" s="1016" t="s">
        <v>
2436</v>
      </c>
      <c r="C25" s="604" t="s">
        <v>
2435</v>
      </c>
      <c r="D25" s="606" t="s">
        <v>
2431</v>
      </c>
      <c r="E25" s="1015">
        <v>
87.58</v>
      </c>
      <c r="F25" s="716">
        <v>
50</v>
      </c>
      <c r="G25" s="869" t="s">
        <v>
531</v>
      </c>
      <c r="H25" s="604" t="s">
        <v>
2434</v>
      </c>
    </row>
    <row r="26" spans="1:8" s="221" customFormat="1" ht="18.95" customHeight="1">
      <c r="A26" s="606">
        <v>
21</v>
      </c>
      <c r="B26" s="1016" t="s">
        <v>
2433</v>
      </c>
      <c r="C26" s="604" t="s">
        <v>
2432</v>
      </c>
      <c r="D26" s="606" t="s">
        <v>
2431</v>
      </c>
      <c r="E26" s="1015">
        <v>
129.56</v>
      </c>
      <c r="F26" s="716">
        <v>
63</v>
      </c>
      <c r="G26" s="869" t="s">
        <v>
531</v>
      </c>
      <c r="H26" s="604" t="s">
        <v>
2407</v>
      </c>
    </row>
    <row r="27" spans="1:8" s="221" customFormat="1" ht="18.95" customHeight="1">
      <c r="A27" s="606">
        <v>
22</v>
      </c>
      <c r="B27" s="1017" t="s">
        <v>
2430</v>
      </c>
      <c r="C27" s="604" t="s">
        <v>
2429</v>
      </c>
      <c r="D27" s="606" t="s">
        <v>
2410</v>
      </c>
      <c r="E27" s="1015">
        <v>
196.56</v>
      </c>
      <c r="F27" s="716">
        <v>
59</v>
      </c>
      <c r="G27" s="869" t="s">
        <v>
531</v>
      </c>
      <c r="H27" s="604" t="s">
        <v>
2428</v>
      </c>
    </row>
    <row r="28" spans="1:8" s="221" customFormat="1" ht="24.95" customHeight="1">
      <c r="A28" s="606">
        <v>
23</v>
      </c>
      <c r="B28" s="1016" t="s">
        <v>
2427</v>
      </c>
      <c r="C28" s="1018" t="s">
        <v>
2426</v>
      </c>
      <c r="D28" s="606" t="s">
        <v>
2410</v>
      </c>
      <c r="E28" s="1015">
        <v>
361.01</v>
      </c>
      <c r="F28" s="716">
        <v>
54</v>
      </c>
      <c r="G28" s="716">
        <v>
4</v>
      </c>
      <c r="H28" s="688" t="s">
        <v>
2425</v>
      </c>
    </row>
    <row r="29" spans="1:8" s="221" customFormat="1" ht="18.95" customHeight="1">
      <c r="A29" s="606">
        <v>
24</v>
      </c>
      <c r="B29" s="1016" t="s">
        <v>
2424</v>
      </c>
      <c r="C29" s="604" t="s">
        <v>
2423</v>
      </c>
      <c r="D29" s="606" t="s">
        <v>
2410</v>
      </c>
      <c r="E29" s="1015">
        <v>
158.22999999999999</v>
      </c>
      <c r="F29" s="716">
        <v>
55</v>
      </c>
      <c r="G29" s="869" t="s">
        <v>
531</v>
      </c>
      <c r="H29" s="604" t="s">
        <v>
2422</v>
      </c>
    </row>
    <row r="30" spans="1:8" s="221" customFormat="1" ht="18.95" customHeight="1">
      <c r="A30" s="606">
        <v>
25</v>
      </c>
      <c r="B30" s="1016" t="s">
        <v>
2421</v>
      </c>
      <c r="C30" s="604" t="s">
        <v>
2420</v>
      </c>
      <c r="D30" s="606" t="s">
        <v>
2410</v>
      </c>
      <c r="E30" s="1015">
        <v>
111.88</v>
      </c>
      <c r="F30" s="716">
        <v>
67</v>
      </c>
      <c r="G30" s="869" t="s">
        <v>
531</v>
      </c>
      <c r="H30" s="604"/>
    </row>
    <row r="31" spans="1:8" s="221" customFormat="1" ht="18.95" customHeight="1">
      <c r="A31" s="606">
        <v>
26</v>
      </c>
      <c r="B31" s="1016" t="s">
        <v>
2419</v>
      </c>
      <c r="C31" s="604" t="s">
        <v>
2418</v>
      </c>
      <c r="D31" s="606" t="s">
        <v>
2410</v>
      </c>
      <c r="E31" s="1015">
        <v>
166.11</v>
      </c>
      <c r="F31" s="716">
        <v>
39</v>
      </c>
      <c r="G31" s="716">
        <v>
1</v>
      </c>
      <c r="H31" s="604"/>
    </row>
    <row r="32" spans="1:8" s="221" customFormat="1" ht="18.95" customHeight="1">
      <c r="A32" s="606">
        <v>
27</v>
      </c>
      <c r="B32" s="1016" t="s">
        <v>
2417</v>
      </c>
      <c r="C32" s="604" t="s">
        <v>
2416</v>
      </c>
      <c r="D32" s="606" t="s">
        <v>
2410</v>
      </c>
      <c r="E32" s="1015">
        <v>
244.71</v>
      </c>
      <c r="F32" s="716">
        <v>
73</v>
      </c>
      <c r="G32" s="869" t="s">
        <v>
531</v>
      </c>
      <c r="H32" s="604"/>
    </row>
    <row r="33" spans="1:8" s="221" customFormat="1" ht="18.95" customHeight="1">
      <c r="A33" s="606">
        <v>
28</v>
      </c>
      <c r="B33" s="1016" t="s">
        <v>
2415</v>
      </c>
      <c r="C33" s="604" t="s">
        <v>
2414</v>
      </c>
      <c r="D33" s="606" t="s">
        <v>
2410</v>
      </c>
      <c r="E33" s="1015">
        <v>
242.88</v>
      </c>
      <c r="F33" s="716">
        <v>
73</v>
      </c>
      <c r="G33" s="716">
        <v>
1</v>
      </c>
      <c r="H33" s="604" t="s">
        <v>
2413</v>
      </c>
    </row>
    <row r="34" spans="1:8" s="221" customFormat="1" ht="18.95" customHeight="1">
      <c r="A34" s="606">
        <v>
29</v>
      </c>
      <c r="B34" s="1016" t="s">
        <v>
2412</v>
      </c>
      <c r="C34" s="604" t="s">
        <v>
2411</v>
      </c>
      <c r="D34" s="606" t="s">
        <v>
2410</v>
      </c>
      <c r="E34" s="1015">
        <v>
188.62</v>
      </c>
      <c r="F34" s="716">
        <v>
74</v>
      </c>
      <c r="G34" s="716">
        <v>
3</v>
      </c>
      <c r="H34" s="604"/>
    </row>
    <row r="35" spans="1:8" s="221" customFormat="1" ht="18.95" customHeight="1">
      <c r="A35" s="606">
        <v>
30</v>
      </c>
      <c r="B35" s="1016" t="s">
        <v>
2409</v>
      </c>
      <c r="C35" s="604" t="s">
        <v>
2408</v>
      </c>
      <c r="D35" s="606" t="s">
        <v>
2404</v>
      </c>
      <c r="E35" s="1015">
        <v>
64.05</v>
      </c>
      <c r="F35" s="716">
        <v>
33</v>
      </c>
      <c r="G35" s="869" t="s">
        <v>
531</v>
      </c>
      <c r="H35" s="604" t="s">
        <v>
2407</v>
      </c>
    </row>
    <row r="36" spans="1:8" s="221" customFormat="1" ht="18.95" customHeight="1">
      <c r="A36" s="606">
        <v>
31</v>
      </c>
      <c r="B36" s="1016" t="s">
        <v>
2406</v>
      </c>
      <c r="C36" s="604" t="s">
        <v>
2405</v>
      </c>
      <c r="D36" s="606" t="s">
        <v>
2404</v>
      </c>
      <c r="E36" s="1015">
        <v>
120.63</v>
      </c>
      <c r="F36" s="716">
        <v>
44</v>
      </c>
      <c r="G36" s="716">
        <v>
2</v>
      </c>
      <c r="H36" s="604"/>
    </row>
    <row r="37" spans="1:8" s="221" customFormat="1" ht="18.95" customHeight="1">
      <c r="A37" s="606">
        <v>
32</v>
      </c>
      <c r="B37" s="1016" t="s">
        <v>
2403</v>
      </c>
      <c r="C37" s="604" t="s">
        <v>
2402</v>
      </c>
      <c r="D37" s="606" t="s">
        <v>
2399</v>
      </c>
      <c r="E37" s="1015">
        <v>
113.3</v>
      </c>
      <c r="F37" s="716">
        <v>
33</v>
      </c>
      <c r="G37" s="716">
        <v>
3</v>
      </c>
      <c r="H37" s="604"/>
    </row>
    <row r="38" spans="1:8" s="221" customFormat="1" ht="18.95" customHeight="1">
      <c r="A38" s="606">
        <v>
33</v>
      </c>
      <c r="B38" s="1016" t="s">
        <v>
2401</v>
      </c>
      <c r="C38" s="604" t="s">
        <v>
2400</v>
      </c>
      <c r="D38" s="606" t="s">
        <v>
2399</v>
      </c>
      <c r="E38" s="1015">
        <v>
174.15</v>
      </c>
      <c r="F38" s="716">
        <v>
73</v>
      </c>
      <c r="G38" s="869" t="s">
        <v>
531</v>
      </c>
      <c r="H38" s="604" t="s">
        <v>
2398</v>
      </c>
    </row>
    <row r="39" spans="1:8" s="221" customFormat="1" ht="18.95" customHeight="1">
      <c r="A39" s="606">
        <v>
34</v>
      </c>
      <c r="B39" s="1017" t="s">
        <v>
2397</v>
      </c>
      <c r="C39" s="604" t="s">
        <v>
2396</v>
      </c>
      <c r="D39" s="606" t="s">
        <v>
2395</v>
      </c>
      <c r="E39" s="1015">
        <v>
127.8</v>
      </c>
      <c r="F39" s="716">
        <v>
48</v>
      </c>
      <c r="G39" s="869" t="s">
        <v>
531</v>
      </c>
      <c r="H39" s="604" t="s">
        <v>
2394</v>
      </c>
    </row>
    <row r="40" spans="1:8" s="221" customFormat="1" ht="24.95" customHeight="1">
      <c r="A40" s="606">
        <v>
35</v>
      </c>
      <c r="B40" s="1016" t="s">
        <v>
2393</v>
      </c>
      <c r="C40" s="604" t="s">
        <v>
2392</v>
      </c>
      <c r="D40" s="606" t="s">
        <v>
2391</v>
      </c>
      <c r="E40" s="1015">
        <v>
476.42</v>
      </c>
      <c r="F40" s="716">
        <v>
40</v>
      </c>
      <c r="G40" s="716">
        <v>
2</v>
      </c>
      <c r="H40" s="688" t="s">
        <v>
2390</v>
      </c>
    </row>
    <row r="41" spans="1:8" s="221" customFormat="1" ht="17.100000000000001" customHeight="1">
      <c r="A41" s="648"/>
      <c r="B41" s="1014"/>
      <c r="C41" s="1013"/>
      <c r="D41" s="648"/>
      <c r="E41" s="1012"/>
      <c r="F41" s="648"/>
      <c r="G41" s="648"/>
      <c r="H41" s="1011" t="s">
        <v>
2389</v>
      </c>
    </row>
  </sheetData>
  <mergeCells count="3">
    <mergeCell ref="D4:G4"/>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view="pageBreakPreview" zoomScaleNormal="100" zoomScaleSheetLayoutView="100" workbookViewId="0">
      <selection activeCell="B6" sqref="B6"/>
    </sheetView>
  </sheetViews>
  <sheetFormatPr defaultRowHeight="17.25" customHeight="1"/>
  <cols>
    <col min="1" max="1" width="3.125" style="1008" customWidth="1"/>
    <col min="2" max="2" width="20.625" style="480" customWidth="1"/>
    <col min="3" max="3" width="12.625" style="480" customWidth="1"/>
    <col min="4" max="4" width="6.625" style="480" customWidth="1"/>
    <col min="5" max="5" width="6.625" style="1010" customWidth="1"/>
    <col min="6" max="7" width="6.625" style="480" customWidth="1"/>
    <col min="8" max="8" width="28.625" style="480" customWidth="1"/>
    <col min="9" max="11" width="9" style="480"/>
    <col min="12" max="12" width="14.625" style="480" customWidth="1"/>
    <col min="13" max="16384" width="9" style="480"/>
  </cols>
  <sheetData>
    <row r="1" spans="1:26" s="1983" customFormat="1" ht="20.100000000000001" customHeight="1">
      <c r="A1" s="2053" t="str">
        <f>
HYPERLINK("#目次!A1","【目次に戻る】")</f>
        <v>
【目次に戻る】</v>
      </c>
      <c r="B1" s="2053"/>
      <c r="C1" s="2053"/>
      <c r="D1" s="2053"/>
      <c r="E1" s="2053"/>
      <c r="F1" s="2053"/>
      <c r="G1" s="2053"/>
      <c r="H1" s="2053"/>
      <c r="I1" s="2053"/>
      <c r="J1" s="2053"/>
      <c r="K1" s="2053"/>
      <c r="L1" s="2053"/>
      <c r="M1" s="2053"/>
      <c r="N1" s="2053"/>
      <c r="O1" s="2053"/>
      <c r="P1" s="2053"/>
      <c r="Q1" s="2053"/>
      <c r="R1" s="2053"/>
      <c r="S1" s="2053"/>
      <c r="T1" s="2053"/>
      <c r="U1" s="2053"/>
      <c r="V1" s="2053"/>
      <c r="W1" s="2053"/>
      <c r="X1" s="2053"/>
      <c r="Y1" s="2053"/>
      <c r="Z1" s="2053"/>
    </row>
    <row r="2" spans="1:26" s="1983" customFormat="1" ht="20.100000000000001" customHeight="1">
      <c r="A2" s="2053" t="str">
        <f>
HYPERLINK("#業務所管課別目次!A1","【業務所管課別目次に戻る】")</f>
        <v>
【業務所管課別目次に戻る】</v>
      </c>
      <c r="B2" s="2053"/>
      <c r="C2" s="2053"/>
      <c r="D2" s="2053"/>
      <c r="E2" s="2053"/>
      <c r="F2" s="2053"/>
      <c r="G2" s="2053"/>
      <c r="H2" s="2053"/>
      <c r="I2" s="2053"/>
      <c r="J2" s="2053"/>
      <c r="K2" s="2053"/>
      <c r="L2" s="2053"/>
      <c r="M2" s="2053"/>
      <c r="N2" s="2053"/>
      <c r="O2" s="2053"/>
      <c r="P2" s="2053"/>
      <c r="Q2" s="2053"/>
      <c r="R2" s="2053"/>
      <c r="S2" s="2053"/>
      <c r="T2" s="2053"/>
      <c r="U2" s="2053"/>
      <c r="V2" s="2053"/>
      <c r="W2" s="2053"/>
      <c r="X2" s="2053"/>
      <c r="Y2" s="2053"/>
      <c r="Z2" s="2053"/>
    </row>
    <row r="3" spans="1:26" s="221" customFormat="1" ht="17.100000000000001" customHeight="1">
      <c r="A3" s="404" t="s">
        <v>
2594</v>
      </c>
      <c r="H3" s="231" t="s">
        <v>
439</v>
      </c>
    </row>
    <row r="4" spans="1:26" s="221" customFormat="1" ht="35.1" customHeight="1">
      <c r="A4" s="674"/>
      <c r="B4" s="230" t="s">
        <v>
768</v>
      </c>
      <c r="C4" s="230" t="s">
        <v>
767</v>
      </c>
      <c r="D4" s="718" t="s">
        <v>
2494</v>
      </c>
      <c r="E4" s="652" t="s">
        <v>
1606</v>
      </c>
      <c r="F4" s="230" t="s">
        <v>
2493</v>
      </c>
      <c r="G4" s="718" t="s">
        <v>
2092</v>
      </c>
      <c r="H4" s="230" t="s">
        <v>
2492</v>
      </c>
    </row>
    <row r="5" spans="1:26" s="221" customFormat="1" ht="18.95" customHeight="1">
      <c r="A5" s="606">
        <v>
36</v>
      </c>
      <c r="B5" s="1017" t="s">
        <v>
2593</v>
      </c>
      <c r="C5" s="604" t="s">
        <v>
2592</v>
      </c>
      <c r="D5" s="606" t="s">
        <v>
2391</v>
      </c>
      <c r="E5" s="1015">
        <v>
117.64</v>
      </c>
      <c r="F5" s="869">
        <v>
51</v>
      </c>
      <c r="G5" s="869" t="s">
        <v>
531</v>
      </c>
      <c r="H5" s="604" t="s">
        <v>
2434</v>
      </c>
    </row>
    <row r="6" spans="1:26" s="221" customFormat="1" ht="24.95" customHeight="1">
      <c r="A6" s="606">
        <v>
37</v>
      </c>
      <c r="B6" s="1017" t="s">
        <v>
2591</v>
      </c>
      <c r="C6" s="604" t="s">
        <v>
2588</v>
      </c>
      <c r="D6" s="606" t="s">
        <v>
2572</v>
      </c>
      <c r="E6" s="1023">
        <v>
245.92</v>
      </c>
      <c r="F6" s="869">
        <v>
50</v>
      </c>
      <c r="G6" s="869">
        <v>
1</v>
      </c>
      <c r="H6" s="688" t="s">
        <v>
2590</v>
      </c>
    </row>
    <row r="7" spans="1:26" s="221" customFormat="1" ht="24.95" customHeight="1">
      <c r="A7" s="606">
        <v>
38</v>
      </c>
      <c r="B7" s="1025" t="s">
        <v>
2589</v>
      </c>
      <c r="C7" s="604" t="s">
        <v>
2588</v>
      </c>
      <c r="D7" s="606" t="s">
        <v>
2572</v>
      </c>
      <c r="E7" s="1023">
        <v>
245.92</v>
      </c>
      <c r="F7" s="869">
        <v>
20</v>
      </c>
      <c r="G7" s="869">
        <v>
1</v>
      </c>
      <c r="H7" s="688" t="s">
        <v>
2587</v>
      </c>
    </row>
    <row r="8" spans="1:26" s="221" customFormat="1" ht="19.5" customHeight="1">
      <c r="A8" s="606">
        <v>
39</v>
      </c>
      <c r="B8" s="657" t="s">
        <v>
2586</v>
      </c>
      <c r="C8" s="604" t="s">
        <v>
2133</v>
      </c>
      <c r="D8" s="606" t="s">
        <v>
2572</v>
      </c>
      <c r="E8" s="1015">
        <v>
199.26</v>
      </c>
      <c r="F8" s="869">
        <v>
40</v>
      </c>
      <c r="G8" s="869" t="s">
        <v>
531</v>
      </c>
      <c r="H8" s="604" t="s">
        <v>
2585</v>
      </c>
    </row>
    <row r="9" spans="1:26" s="221" customFormat="1" ht="24.95" customHeight="1">
      <c r="A9" s="606">
        <v>
40</v>
      </c>
      <c r="B9" s="1025" t="s">
        <v>
2584</v>
      </c>
      <c r="C9" s="604" t="s">
        <v>
2467</v>
      </c>
      <c r="D9" s="606" t="s">
        <v>
2572</v>
      </c>
      <c r="E9" s="1015">
        <v>
278.24</v>
      </c>
      <c r="F9" s="869">
        <v>
69</v>
      </c>
      <c r="G9" s="869">
        <v>
3</v>
      </c>
      <c r="H9" s="688" t="s">
        <v>
2583</v>
      </c>
    </row>
    <row r="10" spans="1:26" s="221" customFormat="1" ht="19.5" customHeight="1">
      <c r="A10" s="606">
        <v>
41</v>
      </c>
      <c r="B10" s="1025" t="s">
        <v>
2582</v>
      </c>
      <c r="C10" s="604" t="s">
        <v>
2581</v>
      </c>
      <c r="D10" s="606" t="s">
        <v>
2572</v>
      </c>
      <c r="E10" s="1015">
        <v>
132.96</v>
      </c>
      <c r="F10" s="869">
        <v>
49</v>
      </c>
      <c r="G10" s="869">
        <v>
3</v>
      </c>
      <c r="H10" s="604" t="s">
        <v>
2580</v>
      </c>
    </row>
    <row r="11" spans="1:26" s="221" customFormat="1" ht="19.5" customHeight="1">
      <c r="A11" s="606">
        <v>
42</v>
      </c>
      <c r="B11" s="1025" t="s">
        <v>
2579</v>
      </c>
      <c r="C11" s="604" t="s">
        <v>
2462</v>
      </c>
      <c r="D11" s="606" t="s">
        <v>
2572</v>
      </c>
      <c r="E11" s="1015">
        <v>
486.56</v>
      </c>
      <c r="F11" s="869">
        <v>
70</v>
      </c>
      <c r="G11" s="869" t="s">
        <v>
531</v>
      </c>
      <c r="H11" s="604" t="s">
        <v>
2578</v>
      </c>
    </row>
    <row r="12" spans="1:26" s="221" customFormat="1" ht="19.5" customHeight="1">
      <c r="A12" s="606">
        <v>
43</v>
      </c>
      <c r="B12" s="1025" t="s">
        <v>
2577</v>
      </c>
      <c r="C12" s="604" t="s">
        <v>
2576</v>
      </c>
      <c r="D12" s="606" t="s">
        <v>
2572</v>
      </c>
      <c r="E12" s="1015">
        <v>
138.55000000000001</v>
      </c>
      <c r="F12" s="869">
        <v>
67</v>
      </c>
      <c r="G12" s="869">
        <v>
3</v>
      </c>
      <c r="H12" s="604" t="s">
        <v>
2575</v>
      </c>
    </row>
    <row r="13" spans="1:26" s="221" customFormat="1" ht="19.5" customHeight="1">
      <c r="A13" s="606">
        <v>
44</v>
      </c>
      <c r="B13" s="1025" t="s">
        <v>
2574</v>
      </c>
      <c r="C13" s="604" t="s">
        <v>
2573</v>
      </c>
      <c r="D13" s="606" t="s">
        <v>
2572</v>
      </c>
      <c r="E13" s="1015">
        <v>
171.47</v>
      </c>
      <c r="F13" s="869">
        <v>
71</v>
      </c>
      <c r="G13" s="869">
        <v>
2</v>
      </c>
      <c r="H13" s="604" t="s">
        <v>
2571</v>
      </c>
    </row>
    <row r="14" spans="1:26" s="221" customFormat="1" ht="19.5" customHeight="1">
      <c r="A14" s="606">
        <v>
45</v>
      </c>
      <c r="B14" s="657" t="s">
        <v>
2570</v>
      </c>
      <c r="C14" s="604" t="s">
        <v>
2569</v>
      </c>
      <c r="D14" s="606" t="s">
        <v>
2568</v>
      </c>
      <c r="E14" s="1015">
        <v>
251.64</v>
      </c>
      <c r="F14" s="869">
        <v>
84</v>
      </c>
      <c r="G14" s="869" t="s">
        <v>
531</v>
      </c>
      <c r="H14" s="604" t="s">
        <v>
2567</v>
      </c>
    </row>
    <row r="15" spans="1:26" s="221" customFormat="1" ht="19.5" customHeight="1">
      <c r="A15" s="606">
        <v>
46</v>
      </c>
      <c r="B15" s="657" t="s">
        <v>
2566</v>
      </c>
      <c r="C15" s="604" t="s">
        <v>
2565</v>
      </c>
      <c r="D15" s="606" t="s">
        <v>
2564</v>
      </c>
      <c r="E15" s="1015">
        <v>
196.36</v>
      </c>
      <c r="F15" s="869">
        <v>
75</v>
      </c>
      <c r="G15" s="869" t="s">
        <v>
531</v>
      </c>
      <c r="H15" s="604" t="s">
        <v>
2563</v>
      </c>
    </row>
    <row r="16" spans="1:26" s="221" customFormat="1" ht="19.5" customHeight="1">
      <c r="A16" s="606">
        <v>
47</v>
      </c>
      <c r="B16" s="657" t="s">
        <v>
2562</v>
      </c>
      <c r="C16" s="604" t="s">
        <v>
2561</v>
      </c>
      <c r="D16" s="606" t="s">
        <v>
2557</v>
      </c>
      <c r="E16" s="1015">
        <v>
196.16</v>
      </c>
      <c r="F16" s="869">
        <v>
100</v>
      </c>
      <c r="G16" s="869" t="s">
        <v>
531</v>
      </c>
      <c r="H16" s="604" t="s">
        <v>
2560</v>
      </c>
    </row>
    <row r="17" spans="1:8" s="221" customFormat="1" ht="19.5" customHeight="1">
      <c r="A17" s="606">
        <v>
48</v>
      </c>
      <c r="B17" s="657" t="s">
        <v>
2559</v>
      </c>
      <c r="C17" s="604" t="s">
        <v>
2558</v>
      </c>
      <c r="D17" s="606" t="s">
        <v>
2557</v>
      </c>
      <c r="E17" s="1015">
        <v>
193.48</v>
      </c>
      <c r="F17" s="869">
        <v>
73</v>
      </c>
      <c r="G17" s="869">
        <v>
1</v>
      </c>
      <c r="H17" s="604" t="s">
        <v>
2556</v>
      </c>
    </row>
    <row r="18" spans="1:8" s="221" customFormat="1" ht="19.5" customHeight="1">
      <c r="A18" s="606">
        <v>
49</v>
      </c>
      <c r="B18" s="657" t="s">
        <v>
2555</v>
      </c>
      <c r="C18" s="604" t="s">
        <v>
2554</v>
      </c>
      <c r="D18" s="606" t="s">
        <v>
2553</v>
      </c>
      <c r="E18" s="1015">
        <v>
125.3</v>
      </c>
      <c r="F18" s="869">
        <v>
41</v>
      </c>
      <c r="G18" s="869">
        <v>
2</v>
      </c>
      <c r="H18" s="604" t="s">
        <v>
2552</v>
      </c>
    </row>
    <row r="19" spans="1:8" s="221" customFormat="1" ht="24.95" customHeight="1">
      <c r="A19" s="606">
        <v>
50</v>
      </c>
      <c r="B19" s="657" t="s">
        <v>
2551</v>
      </c>
      <c r="C19" s="604" t="s">
        <v>
2426</v>
      </c>
      <c r="D19" s="606" t="s">
        <v>
2546</v>
      </c>
      <c r="E19" s="1015">
        <v>
361.01</v>
      </c>
      <c r="F19" s="869">
        <v>
32</v>
      </c>
      <c r="G19" s="869">
        <v>
4</v>
      </c>
      <c r="H19" s="688" t="s">
        <v>
2550</v>
      </c>
    </row>
    <row r="20" spans="1:8" s="221" customFormat="1" ht="19.5" customHeight="1">
      <c r="A20" s="606">
        <v>
51</v>
      </c>
      <c r="B20" s="657" t="s">
        <v>
2549</v>
      </c>
      <c r="C20" s="604" t="s">
        <v>
2139</v>
      </c>
      <c r="D20" s="606" t="s">
        <v>
2546</v>
      </c>
      <c r="E20" s="1015">
        <v>
118.61</v>
      </c>
      <c r="F20" s="869">
        <v>
74</v>
      </c>
      <c r="G20" s="869">
        <v>
2</v>
      </c>
      <c r="H20" s="604"/>
    </row>
    <row r="21" spans="1:8" s="221" customFormat="1" ht="19.5" customHeight="1">
      <c r="A21" s="606">
        <v>
52</v>
      </c>
      <c r="B21" s="657" t="s">
        <v>
2548</v>
      </c>
      <c r="C21" s="604" t="s">
        <v>
2547</v>
      </c>
      <c r="D21" s="606" t="s">
        <v>
2546</v>
      </c>
      <c r="E21" s="1015">
        <v>
154.02000000000001</v>
      </c>
      <c r="F21" s="869">
        <v>
60</v>
      </c>
      <c r="G21" s="869">
        <v>
1</v>
      </c>
      <c r="H21" s="604" t="s">
        <v>
2545</v>
      </c>
    </row>
    <row r="22" spans="1:8" s="221" customFormat="1" ht="19.5" customHeight="1">
      <c r="A22" s="606">
        <v>
53</v>
      </c>
      <c r="B22" s="657" t="s">
        <v>
2544</v>
      </c>
      <c r="C22" s="604" t="s">
        <v>
2543</v>
      </c>
      <c r="D22" s="606" t="s">
        <v>
2531</v>
      </c>
      <c r="E22" s="1015">
        <v>
99.26</v>
      </c>
      <c r="F22" s="869">
        <v>
32</v>
      </c>
      <c r="G22" s="869" t="s">
        <v>
531</v>
      </c>
      <c r="H22" s="604"/>
    </row>
    <row r="23" spans="1:8" s="221" customFormat="1" ht="24.95" customHeight="1">
      <c r="A23" s="606">
        <v>
54</v>
      </c>
      <c r="B23" s="657" t="s">
        <v>
2542</v>
      </c>
      <c r="C23" s="604" t="s">
        <v>
2539</v>
      </c>
      <c r="D23" s="606" t="s">
        <v>
2531</v>
      </c>
      <c r="E23" s="1015">
        <v>
455.77</v>
      </c>
      <c r="F23" s="869">
        <v>
44</v>
      </c>
      <c r="G23" s="869">
        <v>
3</v>
      </c>
      <c r="H23" s="688" t="s">
        <v>
2541</v>
      </c>
    </row>
    <row r="24" spans="1:8" s="221" customFormat="1" ht="24.95" customHeight="1">
      <c r="A24" s="606">
        <v>
55</v>
      </c>
      <c r="B24" s="657" t="s">
        <v>
2540</v>
      </c>
      <c r="C24" s="604" t="s">
        <v>
2539</v>
      </c>
      <c r="D24" s="606" t="s">
        <v>
2531</v>
      </c>
      <c r="E24" s="1015">
        <v>
455.77</v>
      </c>
      <c r="F24" s="869">
        <v>
42</v>
      </c>
      <c r="G24" s="869">
        <v>
3</v>
      </c>
      <c r="H24" s="688" t="s">
        <v>
2538</v>
      </c>
    </row>
    <row r="25" spans="1:8" s="221" customFormat="1" ht="19.5" customHeight="1">
      <c r="A25" s="606">
        <v>
56</v>
      </c>
      <c r="B25" s="657" t="s">
        <v>
2537</v>
      </c>
      <c r="C25" s="604" t="s">
        <v>
2450</v>
      </c>
      <c r="D25" s="606" t="s">
        <v>
2531</v>
      </c>
      <c r="E25" s="1015">
        <v>
335.34</v>
      </c>
      <c r="F25" s="869">
        <v>
48</v>
      </c>
      <c r="G25" s="869" t="s">
        <v>
531</v>
      </c>
      <c r="H25" s="604" t="s">
        <v>
2536</v>
      </c>
    </row>
    <row r="26" spans="1:8" s="221" customFormat="1" ht="19.5" customHeight="1">
      <c r="A26" s="606">
        <v>
57</v>
      </c>
      <c r="B26" s="657" t="s">
        <v>
2535</v>
      </c>
      <c r="C26" s="604" t="s">
        <v>
2532</v>
      </c>
      <c r="D26" s="606" t="s">
        <v>
2531</v>
      </c>
      <c r="E26" s="1023">
        <v>
324</v>
      </c>
      <c r="F26" s="869">
        <v>
40</v>
      </c>
      <c r="G26" s="869" t="s">
        <v>
531</v>
      </c>
      <c r="H26" s="604" t="s">
        <v>
2534</v>
      </c>
    </row>
    <row r="27" spans="1:8" s="221" customFormat="1" ht="19.5" customHeight="1">
      <c r="A27" s="606">
        <v>
58</v>
      </c>
      <c r="B27" s="657" t="s">
        <v>
2533</v>
      </c>
      <c r="C27" s="604" t="s">
        <v>
2532</v>
      </c>
      <c r="D27" s="606" t="s">
        <v>
2531</v>
      </c>
      <c r="E27" s="1023">
        <v>
324</v>
      </c>
      <c r="F27" s="869">
        <v>
42</v>
      </c>
      <c r="G27" s="869" t="s">
        <v>
531</v>
      </c>
      <c r="H27" s="604" t="s">
        <v>
2530</v>
      </c>
    </row>
    <row r="28" spans="1:8" s="221" customFormat="1" ht="24.95" customHeight="1">
      <c r="A28" s="606">
        <v>
59</v>
      </c>
      <c r="B28" s="657" t="s">
        <v>
2529</v>
      </c>
      <c r="C28" s="604" t="s">
        <v>
2526</v>
      </c>
      <c r="D28" s="606" t="s">
        <v>
2522</v>
      </c>
      <c r="E28" s="1023">
        <v>
293.39</v>
      </c>
      <c r="F28" s="869">
        <v>
40</v>
      </c>
      <c r="G28" s="869">
        <v>
11</v>
      </c>
      <c r="H28" s="688" t="s">
        <v>
2528</v>
      </c>
    </row>
    <row r="29" spans="1:8" s="221" customFormat="1" ht="24.95" customHeight="1">
      <c r="A29" s="606">
        <v>
60</v>
      </c>
      <c r="B29" s="657" t="s">
        <v>
2527</v>
      </c>
      <c r="C29" s="604" t="s">
        <v>
2526</v>
      </c>
      <c r="D29" s="606" t="s">
        <v>
2522</v>
      </c>
      <c r="E29" s="1023">
        <v>
293.39</v>
      </c>
      <c r="F29" s="869">
        <v>
40</v>
      </c>
      <c r="G29" s="869">
        <v>
11</v>
      </c>
      <c r="H29" s="688" t="s">
        <v>
2525</v>
      </c>
    </row>
    <row r="30" spans="1:8" s="221" customFormat="1" ht="24.95" customHeight="1">
      <c r="A30" s="606">
        <v>
61</v>
      </c>
      <c r="B30" s="657" t="s">
        <v>
2524</v>
      </c>
      <c r="C30" s="604" t="s">
        <v>
2523</v>
      </c>
      <c r="D30" s="606" t="s">
        <v>
2522</v>
      </c>
      <c r="E30" s="1023">
        <v>
291.98</v>
      </c>
      <c r="F30" s="869">
        <v>
50</v>
      </c>
      <c r="G30" s="869" t="s">
        <v>
531</v>
      </c>
      <c r="H30" s="1024" t="s">
        <v>
2521</v>
      </c>
    </row>
    <row r="31" spans="1:8" s="221" customFormat="1" ht="24.95" customHeight="1">
      <c r="A31" s="606">
        <v>
62</v>
      </c>
      <c r="B31" s="657" t="s">
        <v>
2520</v>
      </c>
      <c r="C31" s="604" t="s">
        <v>
2519</v>
      </c>
      <c r="D31" s="606" t="s">
        <v>
2518</v>
      </c>
      <c r="E31" s="1023">
        <v>
291.98</v>
      </c>
      <c r="F31" s="869">
        <v>
50</v>
      </c>
      <c r="G31" s="869" t="s">
        <v>
531</v>
      </c>
      <c r="H31" s="1024" t="s">
        <v>
2517</v>
      </c>
    </row>
    <row r="32" spans="1:8" s="221" customFormat="1" ht="19.5" customHeight="1">
      <c r="A32" s="606">
        <v>
63</v>
      </c>
      <c r="B32" s="657" t="s">
        <v>
2516</v>
      </c>
      <c r="C32" s="604" t="s">
        <v>
2477</v>
      </c>
      <c r="D32" s="606" t="s">
        <v>
2515</v>
      </c>
      <c r="E32" s="1015">
        <v>
277.88</v>
      </c>
      <c r="F32" s="869">
        <v>
25</v>
      </c>
      <c r="G32" s="869" t="s">
        <v>
531</v>
      </c>
      <c r="H32" s="688" t="s">
        <v>
2514</v>
      </c>
    </row>
    <row r="33" spans="1:8" s="221" customFormat="1" ht="19.5" customHeight="1">
      <c r="A33" s="606">
        <v>
64</v>
      </c>
      <c r="B33" s="657" t="s">
        <v>
2513</v>
      </c>
      <c r="C33" s="604" t="s">
        <v>
2510</v>
      </c>
      <c r="D33" s="606" t="s">
        <v>
2509</v>
      </c>
      <c r="E33" s="1023">
        <v>
303.18</v>
      </c>
      <c r="F33" s="869">
        <v>
69</v>
      </c>
      <c r="G33" s="869">
        <v>
9</v>
      </c>
      <c r="H33" s="604" t="s">
        <v>
2512</v>
      </c>
    </row>
    <row r="34" spans="1:8" s="221" customFormat="1" ht="19.5" customHeight="1">
      <c r="A34" s="606">
        <v>
65</v>
      </c>
      <c r="B34" s="657" t="s">
        <v>
2511</v>
      </c>
      <c r="C34" s="604" t="s">
        <v>
2510</v>
      </c>
      <c r="D34" s="606" t="s">
        <v>
2509</v>
      </c>
      <c r="E34" s="1023">
        <v>
303.18</v>
      </c>
      <c r="F34" s="869">
        <v>
40</v>
      </c>
      <c r="G34" s="869">
        <v>
9</v>
      </c>
      <c r="H34" s="604" t="s">
        <v>
2508</v>
      </c>
    </row>
    <row r="35" spans="1:8" s="221" customFormat="1" ht="24.95" customHeight="1">
      <c r="A35" s="606">
        <v>
66</v>
      </c>
      <c r="B35" s="657" t="s">
        <v>
2507</v>
      </c>
      <c r="C35" s="604" t="s">
        <v>
2506</v>
      </c>
      <c r="D35" s="606" t="s">
        <v>
2505</v>
      </c>
      <c r="E35" s="1015">
        <v>
455.77</v>
      </c>
      <c r="F35" s="869">
        <v>
42</v>
      </c>
      <c r="G35" s="869">
        <v>
3</v>
      </c>
      <c r="H35" s="688" t="s">
        <v>
2504</v>
      </c>
    </row>
    <row r="36" spans="1:8" s="221" customFormat="1" ht="24.95" customHeight="1">
      <c r="A36" s="606">
        <v>
67</v>
      </c>
      <c r="B36" s="1016" t="s">
        <v>
2503</v>
      </c>
      <c r="C36" s="604" t="s">
        <v>
2392</v>
      </c>
      <c r="D36" s="606" t="s">
        <v>
2502</v>
      </c>
      <c r="E36" s="1015">
        <v>
476.42</v>
      </c>
      <c r="F36" s="869">
        <v>
41</v>
      </c>
      <c r="G36" s="869">
        <v>
2</v>
      </c>
      <c r="H36" s="688" t="s">
        <v>
2501</v>
      </c>
    </row>
    <row r="37" spans="1:8" s="221" customFormat="1" ht="19.5" customHeight="1">
      <c r="A37" s="606">
        <v>
68</v>
      </c>
      <c r="B37" s="657" t="s">
        <v>
2500</v>
      </c>
      <c r="C37" s="604" t="s">
        <v>
2499</v>
      </c>
      <c r="D37" s="606" t="s">
        <v>
2498</v>
      </c>
      <c r="E37" s="1023">
        <v>
182.39</v>
      </c>
      <c r="F37" s="869">
        <v>
69</v>
      </c>
      <c r="G37" s="869" t="s">
        <v>
531</v>
      </c>
      <c r="H37" s="604" t="s">
        <v>
2497</v>
      </c>
    </row>
    <row r="38" spans="1:8" s="221" customFormat="1" ht="17.100000000000001" customHeight="1">
      <c r="A38" s="232"/>
      <c r="E38" s="231"/>
      <c r="F38" s="1022"/>
      <c r="G38" s="1022"/>
      <c r="H38" s="231" t="s">
        <v>
2496</v>
      </c>
    </row>
  </sheetData>
  <mergeCells count="2">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8"/>
  <sheetViews>
    <sheetView view="pageBreakPreview" zoomScaleNormal="100" zoomScaleSheetLayoutView="100" workbookViewId="0">
      <selection activeCell="B6" sqref="B6"/>
    </sheetView>
  </sheetViews>
  <sheetFormatPr defaultRowHeight="13.5"/>
  <cols>
    <col min="1" max="1" width="12.625" style="1026" customWidth="1"/>
    <col min="2" max="2" width="10.625" style="1026" customWidth="1"/>
    <col min="3" max="3" width="11.625" style="1026" customWidth="1"/>
    <col min="4" max="4" width="10.625" style="1026" customWidth="1"/>
    <col min="5" max="5" width="12.625" style="1026" customWidth="1"/>
    <col min="6" max="6" width="10.625" style="1026" customWidth="1"/>
    <col min="7" max="7" width="11.625" style="1026" customWidth="1"/>
    <col min="8" max="8" width="10.625" style="1026" customWidth="1"/>
    <col min="9" max="16384" width="9" style="1026"/>
  </cols>
  <sheetData>
    <row r="1" spans="1:26" s="1982" customFormat="1" ht="20.100000000000001" customHeight="1">
      <c r="A1" s="2512" t="str">
        <f>
HYPERLINK("#目次!A1","【目次に戻る】")</f>
        <v>
【目次に戻る】</v>
      </c>
      <c r="B1" s="2512"/>
      <c r="C1" s="2512"/>
      <c r="D1" s="2512"/>
      <c r="E1" s="2512"/>
      <c r="F1" s="2512"/>
      <c r="G1" s="2512"/>
      <c r="H1" s="2512"/>
      <c r="I1" s="2512"/>
      <c r="J1" s="2512"/>
      <c r="K1" s="2512"/>
      <c r="L1" s="2512"/>
      <c r="M1" s="2512"/>
      <c r="N1" s="2512"/>
      <c r="O1" s="2512"/>
      <c r="P1" s="2512"/>
      <c r="Q1" s="2512"/>
      <c r="R1" s="2512"/>
      <c r="S1" s="2512"/>
      <c r="T1" s="2512"/>
      <c r="U1" s="2512"/>
      <c r="V1" s="2512"/>
      <c r="W1" s="2512"/>
      <c r="X1" s="2512"/>
      <c r="Y1" s="2512"/>
      <c r="Z1" s="2512"/>
    </row>
    <row r="2" spans="1:26" s="1982" customFormat="1" ht="20.100000000000001" customHeight="1">
      <c r="A2" s="2512" t="str">
        <f>
HYPERLINK("#業務所管課別目次!A1","【業務所管課別目次に戻る】")</f>
        <v>
【業務所管課別目次に戻る】</v>
      </c>
      <c r="B2" s="2512"/>
      <c r="C2" s="2512"/>
      <c r="D2" s="2512"/>
      <c r="E2" s="2512"/>
      <c r="F2" s="2512"/>
      <c r="G2" s="2512"/>
      <c r="H2" s="2512"/>
      <c r="I2" s="2512"/>
      <c r="J2" s="2512"/>
      <c r="K2" s="2512"/>
      <c r="L2" s="2512"/>
      <c r="M2" s="2512"/>
      <c r="N2" s="2512"/>
      <c r="O2" s="2512"/>
      <c r="P2" s="2512"/>
      <c r="Q2" s="2512"/>
      <c r="R2" s="2512"/>
      <c r="S2" s="2512"/>
      <c r="T2" s="2512"/>
      <c r="U2" s="2512"/>
      <c r="V2" s="2512"/>
      <c r="W2" s="2512"/>
      <c r="X2" s="2512"/>
      <c r="Y2" s="2512"/>
      <c r="Z2" s="2512"/>
    </row>
    <row r="3" spans="1:26" s="1038" customFormat="1" ht="15" customHeight="1">
      <c r="A3" s="857" t="s">
        <v>
2721</v>
      </c>
      <c r="B3" s="857"/>
      <c r="C3" s="757"/>
      <c r="D3" s="470"/>
      <c r="E3" s="857"/>
      <c r="F3" s="470"/>
      <c r="H3" s="1066" t="s">
        <v>
2720</v>
      </c>
    </row>
    <row r="4" spans="1:26" s="480" customFormat="1" ht="15" customHeight="1">
      <c r="A4" s="1064" t="s">
        <v>
2719</v>
      </c>
      <c r="B4" s="951" t="s">
        <v>
2718</v>
      </c>
      <c r="C4" s="1065" t="s">
        <v>
2717</v>
      </c>
      <c r="D4" s="951" t="s">
        <v>
2716</v>
      </c>
      <c r="E4" s="1064" t="s">
        <v>
2719</v>
      </c>
      <c r="F4" s="951" t="s">
        <v>
2718</v>
      </c>
      <c r="G4" s="951" t="s">
        <v>
2717</v>
      </c>
      <c r="H4" s="951" t="s">
        <v>
2716</v>
      </c>
    </row>
    <row r="5" spans="1:26" s="480" customFormat="1" ht="15" customHeight="1">
      <c r="A5" s="661" t="s">
        <v>
2715</v>
      </c>
      <c r="B5" s="663" t="s">
        <v>
2710</v>
      </c>
      <c r="C5" s="1058" t="s">
        <v>
2652</v>
      </c>
      <c r="D5" s="1057" t="s">
        <v>
531</v>
      </c>
      <c r="E5" s="661" t="s">
        <v>
2714</v>
      </c>
      <c r="F5" s="663" t="s">
        <v>
2641</v>
      </c>
      <c r="G5" s="1058" t="s">
        <v>
2643</v>
      </c>
      <c r="H5" s="1057">
        <v>
176</v>
      </c>
      <c r="I5" s="1063"/>
    </row>
    <row r="6" spans="1:26" s="480" customFormat="1" ht="15" customHeight="1">
      <c r="A6" s="661" t="s">
        <v>
2713</v>
      </c>
      <c r="B6" s="1062" t="s">
        <v>
2710</v>
      </c>
      <c r="C6" s="1058" t="s">
        <v>
2688</v>
      </c>
      <c r="D6" s="1057" t="s">
        <v>
531</v>
      </c>
      <c r="E6" s="661" t="s">
        <v>
2712</v>
      </c>
      <c r="F6" s="1062" t="s">
        <v>
2410</v>
      </c>
      <c r="G6" s="1058" t="s">
        <v>
2640</v>
      </c>
      <c r="H6" s="1057">
        <v>
191</v>
      </c>
    </row>
    <row r="7" spans="1:26" s="480" customFormat="1" ht="15" customHeight="1">
      <c r="A7" s="661" t="s">
        <v>
2711</v>
      </c>
      <c r="B7" s="663" t="s">
        <v>
2710</v>
      </c>
      <c r="C7" s="1058" t="s">
        <v>
2677</v>
      </c>
      <c r="D7" s="1057" t="s">
        <v>
531</v>
      </c>
      <c r="E7" s="661" t="s">
        <v>
2709</v>
      </c>
      <c r="F7" s="663" t="s">
        <v>
2410</v>
      </c>
      <c r="G7" s="1058" t="s">
        <v>
2640</v>
      </c>
      <c r="H7" s="1057" t="s">
        <v>
531</v>
      </c>
    </row>
    <row r="8" spans="1:26" s="480" customFormat="1" ht="15" customHeight="1">
      <c r="A8" s="661" t="s">
        <v>
2708</v>
      </c>
      <c r="B8" s="663" t="s">
        <v>
2707</v>
      </c>
      <c r="C8" s="1058" t="s">
        <v>
2652</v>
      </c>
      <c r="D8" s="1057">
        <v>
369</v>
      </c>
      <c r="E8" s="661" t="s">
        <v>
2706</v>
      </c>
      <c r="F8" s="663" t="s">
        <v>
2410</v>
      </c>
      <c r="G8" s="1058" t="s">
        <v>
2640</v>
      </c>
      <c r="H8" s="1057">
        <v>
207</v>
      </c>
    </row>
    <row r="9" spans="1:26" s="480" customFormat="1" ht="15" customHeight="1">
      <c r="A9" s="661" t="s">
        <v>
2705</v>
      </c>
      <c r="B9" s="1061" t="s">
        <v>
2704</v>
      </c>
      <c r="C9" s="1058" t="s">
        <v>
2677</v>
      </c>
      <c r="D9" s="1057">
        <v>
261</v>
      </c>
      <c r="E9" s="661" t="s">
        <v>
2703</v>
      </c>
      <c r="F9" s="1061" t="s">
        <v>
2410</v>
      </c>
      <c r="G9" s="1058" t="s">
        <v>
2640</v>
      </c>
      <c r="H9" s="1057" t="s">
        <v>
531</v>
      </c>
      <c r="J9" s="1010"/>
    </row>
    <row r="10" spans="1:26" s="480" customFormat="1" ht="15" customHeight="1">
      <c r="A10" s="661" t="s">
        <v>
2702</v>
      </c>
      <c r="B10" s="1061" t="s">
        <v>
2701</v>
      </c>
      <c r="C10" s="1058" t="s">
        <v>
2684</v>
      </c>
      <c r="D10" s="1057" t="s">
        <v>
531</v>
      </c>
      <c r="E10" s="661" t="s">
        <v>
2700</v>
      </c>
      <c r="F10" s="1061" t="s">
        <v>
2410</v>
      </c>
      <c r="G10" s="1058" t="s">
        <v>
2657</v>
      </c>
      <c r="H10" s="1057" t="s">
        <v>
531</v>
      </c>
    </row>
    <row r="11" spans="1:26" s="480" customFormat="1" ht="15" customHeight="1">
      <c r="A11" s="661" t="s">
        <v>
2699</v>
      </c>
      <c r="B11" s="1061" t="s">
        <v>
2698</v>
      </c>
      <c r="C11" s="1058" t="s">
        <v>
2652</v>
      </c>
      <c r="D11" s="1057">
        <v>
242</v>
      </c>
      <c r="E11" s="661" t="s">
        <v>
2697</v>
      </c>
      <c r="F11" s="1061" t="s">
        <v>
2693</v>
      </c>
      <c r="G11" s="1058" t="s">
        <v>
2643</v>
      </c>
      <c r="H11" s="1057" t="s">
        <v>
531</v>
      </c>
      <c r="J11" s="602"/>
      <c r="L11" s="1010"/>
    </row>
    <row r="12" spans="1:26" s="480" customFormat="1" ht="15" customHeight="1">
      <c r="A12" s="661" t="s">
        <v>
2696</v>
      </c>
      <c r="B12" s="1061" t="s">
        <v>
2695</v>
      </c>
      <c r="C12" s="1058" t="s">
        <v>
2652</v>
      </c>
      <c r="D12" s="1057">
        <v>
338</v>
      </c>
      <c r="E12" s="661" t="s">
        <v>
2694</v>
      </c>
      <c r="F12" s="1061" t="s">
        <v>
2693</v>
      </c>
      <c r="G12" s="1058" t="s">
        <v>
2643</v>
      </c>
      <c r="H12" s="1057">
        <v>
76</v>
      </c>
    </row>
    <row r="13" spans="1:26" s="480" customFormat="1" ht="15" customHeight="1">
      <c r="A13" s="661" t="s">
        <v>
2692</v>
      </c>
      <c r="B13" s="1061" t="s">
        <v>
2691</v>
      </c>
      <c r="C13" s="1058" t="s">
        <v>
2652</v>
      </c>
      <c r="D13" s="1057">
        <v>
312</v>
      </c>
      <c r="E13" s="661" t="s">
        <v>
2690</v>
      </c>
      <c r="F13" s="1061" t="s">
        <v>
2686</v>
      </c>
      <c r="G13" s="1058" t="s">
        <v>
2640</v>
      </c>
      <c r="H13" s="1057">
        <v>
212</v>
      </c>
    </row>
    <row r="14" spans="1:26" s="480" customFormat="1" ht="15" customHeight="1">
      <c r="A14" s="661" t="s">
        <v>
2689</v>
      </c>
      <c r="B14" s="1061" t="s">
        <v>
2431</v>
      </c>
      <c r="C14" s="1058" t="s">
        <v>
2688</v>
      </c>
      <c r="D14" s="1057">
        <v>
140</v>
      </c>
      <c r="E14" s="661" t="s">
        <v>
2687</v>
      </c>
      <c r="F14" s="1061" t="s">
        <v>
2686</v>
      </c>
      <c r="G14" s="1058" t="s">
        <v>
2643</v>
      </c>
      <c r="H14" s="1057">
        <v>
174</v>
      </c>
    </row>
    <row r="15" spans="1:26" s="480" customFormat="1" ht="15" customHeight="1">
      <c r="A15" s="661" t="s">
        <v>
2685</v>
      </c>
      <c r="B15" s="1061" t="s">
        <v>
2431</v>
      </c>
      <c r="C15" s="1058" t="s">
        <v>
2684</v>
      </c>
      <c r="D15" s="1057" t="s">
        <v>
531</v>
      </c>
      <c r="E15" s="661" t="s">
        <v>
2683</v>
      </c>
      <c r="F15" s="1061" t="s">
        <v>
2682</v>
      </c>
      <c r="G15" s="1058" t="s">
        <v>
2657</v>
      </c>
      <c r="H15" s="1057" t="s">
        <v>
531</v>
      </c>
    </row>
    <row r="16" spans="1:26" s="480" customFormat="1" ht="15" customHeight="1">
      <c r="A16" s="661" t="s">
        <v>
2681</v>
      </c>
      <c r="B16" s="1061" t="s">
        <v>
2678</v>
      </c>
      <c r="C16" s="1058" t="s">
        <v>
2677</v>
      </c>
      <c r="D16" s="1057">
        <v>
150</v>
      </c>
      <c r="E16" s="661" t="s">
        <v>
2680</v>
      </c>
      <c r="F16" s="1061" t="s">
        <v>
2669</v>
      </c>
      <c r="G16" s="1058" t="s">
        <v>
2640</v>
      </c>
      <c r="H16" s="1057" t="s">
        <v>
531</v>
      </c>
      <c r="J16" s="1008"/>
    </row>
    <row r="17" spans="1:9" s="480" customFormat="1" ht="15" customHeight="1">
      <c r="A17" s="661" t="s">
        <v>
2679</v>
      </c>
      <c r="B17" s="1061" t="s">
        <v>
2678</v>
      </c>
      <c r="C17" s="1058" t="s">
        <v>
2677</v>
      </c>
      <c r="D17" s="1057">
        <v>
141</v>
      </c>
      <c r="E17" s="661" t="s">
        <v>
2676</v>
      </c>
      <c r="F17" s="1061" t="s">
        <v>
2669</v>
      </c>
      <c r="G17" s="1058" t="s">
        <v>
2640</v>
      </c>
      <c r="H17" s="1057" t="s">
        <v>
531</v>
      </c>
    </row>
    <row r="18" spans="1:9" s="480" customFormat="1" ht="15" customHeight="1">
      <c r="A18" s="1060" t="s">
        <v>
2675</v>
      </c>
      <c r="B18" s="1059" t="s">
        <v>
2662</v>
      </c>
      <c r="C18" s="1058" t="s">
        <v>
2640</v>
      </c>
      <c r="D18" s="1057" t="s">
        <v>
531</v>
      </c>
      <c r="E18" s="1060" t="s">
        <v>
2674</v>
      </c>
      <c r="F18" s="1059" t="s">
        <v>
2669</v>
      </c>
      <c r="G18" s="1058" t="s">
        <v>
2640</v>
      </c>
      <c r="H18" s="1057">
        <v>
161</v>
      </c>
    </row>
    <row r="19" spans="1:9" s="480" customFormat="1" ht="15" customHeight="1">
      <c r="A19" s="661" t="s">
        <v>
2673</v>
      </c>
      <c r="B19" s="1059" t="s">
        <v>
2662</v>
      </c>
      <c r="C19" s="1058" t="s">
        <v>
2657</v>
      </c>
      <c r="D19" s="1057" t="s">
        <v>
531</v>
      </c>
      <c r="E19" s="661" t="s">
        <v>
2672</v>
      </c>
      <c r="F19" s="1059" t="s">
        <v>
2669</v>
      </c>
      <c r="G19" s="1058" t="s">
        <v>
2643</v>
      </c>
      <c r="H19" s="1057" t="s">
        <v>
531</v>
      </c>
    </row>
    <row r="20" spans="1:9" s="480" customFormat="1" ht="15" customHeight="1">
      <c r="A20" s="661" t="s">
        <v>
2671</v>
      </c>
      <c r="B20" s="1059" t="s">
        <v>
2662</v>
      </c>
      <c r="C20" s="1058" t="s">
        <v>
2640</v>
      </c>
      <c r="D20" s="1057" t="s">
        <v>
531</v>
      </c>
      <c r="E20" s="661" t="s">
        <v>
2670</v>
      </c>
      <c r="F20" s="1059" t="s">
        <v>
2669</v>
      </c>
      <c r="G20" s="1058" t="s">
        <v>
2640</v>
      </c>
      <c r="H20" s="1057" t="s">
        <v>
531</v>
      </c>
    </row>
    <row r="21" spans="1:9" s="480" customFormat="1" ht="15" customHeight="1">
      <c r="A21" s="661" t="s">
        <v>
2668</v>
      </c>
      <c r="B21" s="1059" t="s">
        <v>
2662</v>
      </c>
      <c r="C21" s="1058" t="s">
        <v>
2657</v>
      </c>
      <c r="D21" s="1057" t="s">
        <v>
531</v>
      </c>
      <c r="E21" s="661" t="s">
        <v>
2667</v>
      </c>
      <c r="F21" s="1059" t="s">
        <v>
2664</v>
      </c>
      <c r="G21" s="1058" t="s">
        <v>
2643</v>
      </c>
      <c r="H21" s="1057">
        <v>
147</v>
      </c>
    </row>
    <row r="22" spans="1:9" s="480" customFormat="1" ht="15" customHeight="1">
      <c r="A22" s="661" t="s">
        <v>
2666</v>
      </c>
      <c r="B22" s="1059" t="s">
        <v>
2662</v>
      </c>
      <c r="C22" s="1058" t="s">
        <v>
2640</v>
      </c>
      <c r="D22" s="1057">
        <v>
379</v>
      </c>
      <c r="E22" s="661" t="s">
        <v>
2665</v>
      </c>
      <c r="F22" s="1059" t="s">
        <v>
2664</v>
      </c>
      <c r="G22" s="1058" t="s">
        <v>
2640</v>
      </c>
      <c r="H22" s="1057">
        <v>
126</v>
      </c>
    </row>
    <row r="23" spans="1:9" s="480" customFormat="1" ht="15" customHeight="1">
      <c r="A23" s="661" t="s">
        <v>
2663</v>
      </c>
      <c r="B23" s="1059" t="s">
        <v>
2662</v>
      </c>
      <c r="C23" s="1058" t="s">
        <v>
2657</v>
      </c>
      <c r="D23" s="1057" t="s">
        <v>
531</v>
      </c>
      <c r="E23" s="661" t="s">
        <v>
2661</v>
      </c>
      <c r="F23" s="1059" t="s">
        <v>
2653</v>
      </c>
      <c r="G23" s="1058" t="s">
        <v>
2643</v>
      </c>
      <c r="H23" s="1057" t="s">
        <v>
531</v>
      </c>
    </row>
    <row r="24" spans="1:9" s="480" customFormat="1" ht="15" customHeight="1">
      <c r="A24" s="661" t="s">
        <v>
2660</v>
      </c>
      <c r="B24" s="1059" t="s">
        <v>
2659</v>
      </c>
      <c r="C24" s="1058" t="s">
        <v>
2640</v>
      </c>
      <c r="D24" s="1057" t="s">
        <v>
531</v>
      </c>
      <c r="E24" s="661" t="s">
        <v>
2658</v>
      </c>
      <c r="F24" s="1059" t="s">
        <v>
2653</v>
      </c>
      <c r="G24" s="1058" t="s">
        <v>
2657</v>
      </c>
      <c r="H24" s="1057" t="s">
        <v>
531</v>
      </c>
    </row>
    <row r="25" spans="1:9" s="480" customFormat="1" ht="15" customHeight="1">
      <c r="A25" s="661" t="s">
        <v>
2656</v>
      </c>
      <c r="B25" s="1059" t="s">
        <v>
2655</v>
      </c>
      <c r="C25" s="1058" t="s">
        <v>
2640</v>
      </c>
      <c r="D25" s="1057">
        <v>
338</v>
      </c>
      <c r="E25" s="661" t="s">
        <v>
2654</v>
      </c>
      <c r="F25" s="1059" t="s">
        <v>
2653</v>
      </c>
      <c r="G25" s="1058" t="s">
        <v>
2652</v>
      </c>
      <c r="H25" s="1057">
        <v>
251</v>
      </c>
    </row>
    <row r="26" spans="1:9" s="480" customFormat="1" ht="15" customHeight="1">
      <c r="A26" s="661" t="s">
        <v>
2651</v>
      </c>
      <c r="B26" s="1059" t="s">
        <v>
2641</v>
      </c>
      <c r="C26" s="1058" t="s">
        <v>
2643</v>
      </c>
      <c r="D26" s="1057" t="s">
        <v>
531</v>
      </c>
      <c r="E26" s="661" t="s">
        <v>
2650</v>
      </c>
      <c r="F26" s="1059" t="s">
        <v>
2404</v>
      </c>
      <c r="G26" s="1058" t="s">
        <v>
2643</v>
      </c>
      <c r="H26" s="1057" t="s">
        <v>
531</v>
      </c>
    </row>
    <row r="27" spans="1:9" s="480" customFormat="1" ht="15" customHeight="1">
      <c r="A27" s="661" t="s">
        <v>
2649</v>
      </c>
      <c r="B27" s="1059" t="s">
        <v>
2641</v>
      </c>
      <c r="C27" s="1058" t="s">
        <v>
2640</v>
      </c>
      <c r="D27" s="1057">
        <v>
240</v>
      </c>
      <c r="E27" s="661" t="s">
        <v>
2648</v>
      </c>
      <c r="F27" s="1059" t="s">
        <v>
2647</v>
      </c>
      <c r="G27" s="1058" t="s">
        <v>
2643</v>
      </c>
      <c r="H27" s="1057">
        <v>
130</v>
      </c>
    </row>
    <row r="28" spans="1:9" s="480" customFormat="1" ht="15" customHeight="1">
      <c r="A28" s="661" t="s">
        <v>
2646</v>
      </c>
      <c r="B28" s="1059" t="s">
        <v>
2641</v>
      </c>
      <c r="C28" s="1058" t="s">
        <v>
2640</v>
      </c>
      <c r="D28" s="1057">
        <v>
313</v>
      </c>
      <c r="E28" s="661" t="s">
        <v>
2645</v>
      </c>
      <c r="F28" s="1059" t="s">
        <v>
2644</v>
      </c>
      <c r="G28" s="1058" t="s">
        <v>
2643</v>
      </c>
      <c r="H28" s="1057" t="s">
        <v>
531</v>
      </c>
    </row>
    <row r="29" spans="1:9" s="480" customFormat="1" ht="15" customHeight="1">
      <c r="A29" s="661" t="s">
        <v>
2642</v>
      </c>
      <c r="B29" s="1059" t="s">
        <v>
2641</v>
      </c>
      <c r="C29" s="1058" t="s">
        <v>
2640</v>
      </c>
      <c r="D29" s="1057" t="s">
        <v>
531</v>
      </c>
      <c r="E29" s="2488" t="s">
        <v>
2639</v>
      </c>
      <c r="F29" s="2489"/>
      <c r="G29" s="2490"/>
      <c r="H29" s="211">
        <f>
SUM(D5:D29,H5:H28)</f>
        <v>
5074</v>
      </c>
    </row>
    <row r="30" spans="1:9" s="480" customFormat="1" ht="15" customHeight="1">
      <c r="A30" s="1056" t="s">
        <v>
2638</v>
      </c>
      <c r="B30" s="1055"/>
      <c r="C30" s="1054"/>
      <c r="D30" s="1053"/>
      <c r="E30" s="1052"/>
      <c r="F30" s="1052"/>
      <c r="G30" s="1051"/>
      <c r="H30" s="231" t="s">
        <v>
2637</v>
      </c>
    </row>
    <row r="31" spans="1:9" s="480" customFormat="1" ht="15" customHeight="1">
      <c r="A31" s="601"/>
      <c r="B31" s="1050"/>
      <c r="C31" s="648"/>
      <c r="D31" s="648"/>
      <c r="E31" s="1049"/>
      <c r="F31" s="1049"/>
      <c r="G31" s="1049"/>
      <c r="I31" s="1048"/>
    </row>
    <row r="32" spans="1:9" s="1038" customFormat="1" ht="15" customHeight="1">
      <c r="A32" s="1029" t="s">
        <v>
2636</v>
      </c>
      <c r="B32" s="1029"/>
      <c r="C32" s="1045"/>
      <c r="D32" s="326"/>
      <c r="E32" s="1029" t="s">
        <v>
2635</v>
      </c>
      <c r="F32" s="761"/>
      <c r="G32" s="326"/>
      <c r="H32" s="1039"/>
    </row>
    <row r="33" spans="1:9" s="1038" customFormat="1" ht="15" customHeight="1">
      <c r="A33" s="1029" t="s">
        <v>
2634</v>
      </c>
      <c r="B33" s="1029"/>
      <c r="C33" s="326"/>
      <c r="D33" s="1039"/>
      <c r="E33" s="1039"/>
      <c r="F33" s="1039"/>
      <c r="G33" s="1039"/>
      <c r="H33" s="1039"/>
    </row>
    <row r="34" spans="1:9" ht="15" customHeight="1">
      <c r="A34" s="402" t="s">
        <v>
2633</v>
      </c>
      <c r="B34" s="402"/>
      <c r="C34" s="401"/>
      <c r="D34" s="1027"/>
      <c r="E34" s="402" t="s">
        <v>
2633</v>
      </c>
      <c r="F34" s="221"/>
      <c r="G34" s="401"/>
    </row>
    <row r="35" spans="1:9" ht="15" customHeight="1">
      <c r="A35" s="230" t="s">
        <v>
1560</v>
      </c>
      <c r="B35" s="230" t="s">
        <v>
2632</v>
      </c>
      <c r="C35" s="230" t="s">
        <v>
2631</v>
      </c>
      <c r="D35" s="1027"/>
      <c r="E35" s="1044" t="s">
        <v>
998</v>
      </c>
      <c r="F35" s="230" t="s">
        <v>
2630</v>
      </c>
      <c r="G35" s="674" t="s">
        <v>
2629</v>
      </c>
      <c r="I35" s="1047"/>
    </row>
    <row r="36" spans="1:9" ht="15" customHeight="1">
      <c r="A36" s="1016" t="s">
        <v>
2628</v>
      </c>
      <c r="B36" s="729">
        <v>
31620</v>
      </c>
      <c r="C36" s="729">
        <v>
49094</v>
      </c>
      <c r="D36" s="1027"/>
      <c r="E36" s="1016" t="s">
        <v>
2627</v>
      </c>
      <c r="F36" s="729">
        <v>
2794</v>
      </c>
      <c r="G36" s="716">
        <v>
3881</v>
      </c>
    </row>
    <row r="37" spans="1:9" ht="15" customHeight="1">
      <c r="A37" s="1016" t="s">
        <v>
2626</v>
      </c>
      <c r="B37" s="729">
        <v>
4534</v>
      </c>
      <c r="C37" s="729">
        <v>
6437</v>
      </c>
      <c r="D37" s="1027"/>
      <c r="E37" s="1016" t="s">
        <v>
2625</v>
      </c>
      <c r="F37" s="729">
        <v>
136</v>
      </c>
      <c r="G37" s="716">
        <v>
205</v>
      </c>
    </row>
    <row r="38" spans="1:9" ht="15" customHeight="1">
      <c r="A38" s="1016" t="s">
        <v>
2624</v>
      </c>
      <c r="B38" s="729">
        <v>
3157</v>
      </c>
      <c r="C38" s="729">
        <v>
4707</v>
      </c>
      <c r="D38" s="1027"/>
      <c r="E38" s="1016" t="s">
        <v>
2623</v>
      </c>
      <c r="F38" s="729">
        <v>
35</v>
      </c>
      <c r="G38" s="716">
        <v>
51</v>
      </c>
    </row>
    <row r="39" spans="1:9" ht="15" customHeight="1">
      <c r="A39" s="1046" t="s">
        <v>
2622</v>
      </c>
      <c r="B39" s="729">
        <v>
438</v>
      </c>
      <c r="C39" s="729">
        <v>
446</v>
      </c>
      <c r="D39" s="1027"/>
      <c r="E39" s="1016" t="s">
        <v>
534</v>
      </c>
      <c r="F39" s="729">
        <f>
SUM(F36:F38)</f>
        <v>
2965</v>
      </c>
      <c r="G39" s="729">
        <f>
SUM(G36:G38)</f>
        <v>
4137</v>
      </c>
    </row>
    <row r="40" spans="1:9" ht="15" customHeight="1">
      <c r="A40" s="402"/>
      <c r="B40" s="402"/>
      <c r="C40" s="231" t="s">
        <v>
2377</v>
      </c>
      <c r="D40" s="1027"/>
      <c r="E40" s="221"/>
      <c r="F40" s="221"/>
      <c r="G40" s="231" t="s">
        <v>
2377</v>
      </c>
    </row>
    <row r="41" spans="1:9" ht="15" customHeight="1">
      <c r="A41" s="402"/>
      <c r="B41" s="402"/>
      <c r="C41" s="231"/>
      <c r="D41" s="1027"/>
      <c r="E41" s="221"/>
      <c r="F41" s="221"/>
      <c r="G41" s="221"/>
      <c r="H41" s="1027"/>
    </row>
    <row r="42" spans="1:9" s="1038" customFormat="1" ht="15" customHeight="1">
      <c r="A42" s="1029" t="s">
        <v>
2621</v>
      </c>
      <c r="B42" s="1029"/>
      <c r="C42" s="1045"/>
      <c r="D42" s="326"/>
      <c r="E42" s="1029" t="s">
        <v>
2620</v>
      </c>
      <c r="F42" s="761"/>
      <c r="G42" s="326"/>
      <c r="H42" s="1039"/>
    </row>
    <row r="43" spans="1:9" ht="15" customHeight="1">
      <c r="A43" s="232" t="s">
        <v>
2619</v>
      </c>
      <c r="B43" s="221"/>
      <c r="C43" s="231"/>
      <c r="E43" s="402" t="s">
        <v>
2618</v>
      </c>
      <c r="F43" s="221"/>
      <c r="G43" s="401"/>
      <c r="H43" s="1027"/>
    </row>
    <row r="44" spans="1:9" ht="15" customHeight="1">
      <c r="A44" s="1044" t="s">
        <v>
2617</v>
      </c>
      <c r="B44" s="1044" t="s">
        <v>
2616</v>
      </c>
      <c r="C44" s="1044" t="s">
        <v>
2615</v>
      </c>
      <c r="D44" s="336"/>
      <c r="E44" s="2513" t="s">
        <v>
2614</v>
      </c>
      <c r="F44" s="2514"/>
      <c r="G44" s="729">
        <v>
55079</v>
      </c>
      <c r="H44" s="1027"/>
    </row>
    <row r="45" spans="1:9" ht="15" customHeight="1">
      <c r="A45" s="1043">
        <v>
9</v>
      </c>
      <c r="B45" s="1042">
        <v>
195</v>
      </c>
      <c r="C45" s="1042">
        <v>
505</v>
      </c>
      <c r="D45" s="1041"/>
      <c r="E45" s="221"/>
      <c r="G45" s="231" t="s">
        <v>
2377</v>
      </c>
      <c r="H45" s="1027"/>
    </row>
    <row r="46" spans="1:9" ht="15" customHeight="1">
      <c r="A46" s="232"/>
      <c r="B46" s="232"/>
      <c r="C46" s="231" t="s">
        <v>
2613</v>
      </c>
      <c r="E46" s="1027"/>
      <c r="F46" s="1027"/>
      <c r="G46" s="1027"/>
      <c r="H46" s="1027"/>
    </row>
    <row r="47" spans="1:9" ht="15" customHeight="1">
      <c r="A47" s="1027"/>
      <c r="B47" s="1027"/>
      <c r="C47" s="1027"/>
      <c r="D47" s="1027"/>
      <c r="E47" s="1027"/>
      <c r="F47" s="1027"/>
      <c r="G47" s="1027"/>
      <c r="H47" s="1027"/>
    </row>
    <row r="48" spans="1:9" s="1038" customFormat="1" ht="15" customHeight="1">
      <c r="A48" s="1040" t="s">
        <v>
2612</v>
      </c>
      <c r="B48" s="1039"/>
      <c r="C48" s="1039"/>
      <c r="D48" s="1039"/>
      <c r="E48" s="1039"/>
      <c r="F48" s="231" t="s">
        <v>
439</v>
      </c>
      <c r="H48" s="326"/>
      <c r="I48" s="1039"/>
    </row>
    <row r="49" spans="1:9" ht="24" customHeight="1">
      <c r="A49" s="1036" t="s">
        <v>
768</v>
      </c>
      <c r="B49" s="1037" t="s">
        <v>
2611</v>
      </c>
      <c r="C49" s="1036" t="s">
        <v>
2610</v>
      </c>
      <c r="D49" s="1036" t="s">
        <v>
2609</v>
      </c>
      <c r="E49" s="1035" t="s">
        <v>
2608</v>
      </c>
      <c r="F49" s="1034" t="s">
        <v>
2607</v>
      </c>
    </row>
    <row r="50" spans="1:9" ht="15" customHeight="1">
      <c r="A50" s="657" t="s">
        <v>
2606</v>
      </c>
      <c r="B50" s="1033" t="s">
        <v>
2605</v>
      </c>
      <c r="C50" s="1031">
        <v>
1657.38</v>
      </c>
      <c r="D50" s="982">
        <v>
20</v>
      </c>
      <c r="E50" s="729">
        <v>
20</v>
      </c>
      <c r="F50" s="729">
        <v>
52</v>
      </c>
    </row>
    <row r="51" spans="1:9" ht="15" customHeight="1">
      <c r="A51" s="657" t="s">
        <v>
2604</v>
      </c>
      <c r="B51" s="1032" t="s">
        <v>
2603</v>
      </c>
      <c r="C51" s="1031">
        <v>
1062.92</v>
      </c>
      <c r="D51" s="982">
        <v>
20</v>
      </c>
      <c r="E51" s="729">
        <v>
20</v>
      </c>
      <c r="F51" s="729">
        <v>
48</v>
      </c>
      <c r="G51" s="232" t="s">
        <v>
2377</v>
      </c>
    </row>
    <row r="52" spans="1:9" ht="15" customHeight="1">
      <c r="A52" s="1030"/>
      <c r="B52" s="232"/>
      <c r="C52" s="402"/>
      <c r="D52" s="221"/>
      <c r="E52" s="1030"/>
      <c r="F52" s="221"/>
      <c r="G52" s="231"/>
      <c r="H52" s="221"/>
      <c r="I52" s="231"/>
    </row>
    <row r="53" spans="1:9" ht="15" customHeight="1">
      <c r="A53" s="1029" t="s">
        <v>
2602</v>
      </c>
      <c r="B53" s="232"/>
      <c r="C53" s="402"/>
      <c r="D53" s="221"/>
      <c r="E53" s="231" t="s">
        <v>
439</v>
      </c>
      <c r="H53" s="221"/>
      <c r="I53" s="1027"/>
    </row>
    <row r="54" spans="1:9" ht="15" customHeight="1">
      <c r="A54" s="230" t="s">
        <v>
1560</v>
      </c>
      <c r="B54" s="2515" t="s">
        <v>
768</v>
      </c>
      <c r="C54" s="2516"/>
      <c r="D54" s="230" t="s">
        <v>
767</v>
      </c>
      <c r="E54" s="230" t="s">
        <v>
804</v>
      </c>
      <c r="H54" s="221"/>
      <c r="I54" s="1027"/>
    </row>
    <row r="55" spans="1:9" ht="15" customHeight="1">
      <c r="A55" s="657" t="s">
        <v>
2599</v>
      </c>
      <c r="B55" s="2513" t="s">
        <v>
2601</v>
      </c>
      <c r="C55" s="2514"/>
      <c r="D55" s="318" t="s">
        <v>
2600</v>
      </c>
      <c r="E55" s="1028">
        <v>
43</v>
      </c>
      <c r="H55" s="221"/>
      <c r="I55" s="1027"/>
    </row>
    <row r="56" spans="1:9" ht="15" customHeight="1">
      <c r="A56" s="657" t="s">
        <v>
2599</v>
      </c>
      <c r="B56" s="2513" t="s">
        <v>
2598</v>
      </c>
      <c r="C56" s="2514"/>
      <c r="D56" s="318" t="s">
        <v>
2595</v>
      </c>
      <c r="E56" s="1028">
        <v>
40</v>
      </c>
      <c r="H56" s="221"/>
      <c r="I56" s="1027"/>
    </row>
    <row r="57" spans="1:9" ht="15" customHeight="1">
      <c r="A57" s="657" t="s">
        <v>
2597</v>
      </c>
      <c r="B57" s="2513" t="s">
        <v>
2596</v>
      </c>
      <c r="C57" s="2514"/>
      <c r="D57" s="318" t="s">
        <v>
2595</v>
      </c>
      <c r="E57" s="1028">
        <v>
30</v>
      </c>
      <c r="F57" s="232" t="s">
        <v>
1865</v>
      </c>
      <c r="H57" s="221"/>
      <c r="I57" s="1027"/>
    </row>
    <row r="58" spans="1:9" ht="15" customHeight="1"/>
    <row r="59" spans="1:9" ht="15" customHeight="1"/>
    <row r="60" spans="1:9" ht="15" customHeight="1"/>
    <row r="61" spans="1:9" ht="15" customHeight="1"/>
    <row r="62" spans="1:9" ht="15" customHeight="1"/>
    <row r="63" spans="1:9" ht="15" customHeight="1"/>
    <row r="64" spans="1:9" ht="15" customHeight="1"/>
    <row r="65" ht="15" customHeight="1"/>
    <row r="66" ht="15" customHeight="1"/>
    <row r="67" ht="15" customHeight="1"/>
    <row r="68" ht="15" customHeight="1"/>
  </sheetData>
  <mergeCells count="8">
    <mergeCell ref="A1:Z1"/>
    <mergeCell ref="A2:Z2"/>
    <mergeCell ref="B57:C57"/>
    <mergeCell ref="E29:G29"/>
    <mergeCell ref="E44:F44"/>
    <mergeCell ref="B54:C54"/>
    <mergeCell ref="B55:C55"/>
    <mergeCell ref="B56:C56"/>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
  <sheetViews>
    <sheetView view="pageBreakPreview" zoomScaleNormal="100" zoomScaleSheetLayoutView="100" workbookViewId="0">
      <selection activeCell="B6" sqref="B6"/>
    </sheetView>
  </sheetViews>
  <sheetFormatPr defaultRowHeight="18" customHeight="1"/>
  <cols>
    <col min="1" max="9" width="10.125" style="221" customWidth="1"/>
    <col min="10" max="10" width="9.125" style="221" customWidth="1"/>
    <col min="11"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8" customHeight="1">
      <c r="A3" s="599" t="s">
        <v>
2789</v>
      </c>
      <c r="B3" s="459"/>
      <c r="C3" s="459"/>
      <c r="D3" s="459"/>
      <c r="E3" s="459"/>
      <c r="F3" s="459"/>
      <c r="G3" s="459"/>
      <c r="H3" s="459"/>
    </row>
    <row r="4" spans="1:26" s="326" customFormat="1" ht="18" customHeight="1">
      <c r="A4" s="470" t="s">
        <v>
2788</v>
      </c>
      <c r="B4" s="470"/>
      <c r="C4" s="560" t="s">
        <v>
2786</v>
      </c>
      <c r="E4" s="470" t="s">
        <v>
2787</v>
      </c>
      <c r="F4" s="470"/>
      <c r="G4" s="470"/>
      <c r="H4" s="931" t="s">
        <v>
2786</v>
      </c>
    </row>
    <row r="5" spans="1:26" ht="24.95" customHeight="1">
      <c r="A5" s="1084" t="s">
        <v>
959</v>
      </c>
      <c r="B5" s="1085" t="s">
        <v>
2785</v>
      </c>
      <c r="C5" s="975" t="s">
        <v>
2784</v>
      </c>
      <c r="D5" s="459"/>
      <c r="E5" s="1084" t="s">
        <v>
959</v>
      </c>
      <c r="F5" s="1084" t="s">
        <v>
1021</v>
      </c>
      <c r="G5" s="1083" t="s">
        <v>
2783</v>
      </c>
      <c r="H5" s="1082" t="s">
        <v>
2782</v>
      </c>
    </row>
    <row r="6" spans="1:26" s="480" customFormat="1" ht="15" customHeight="1">
      <c r="A6" s="663" t="s">
        <v>
2781</v>
      </c>
      <c r="B6" s="1081">
        <v>
1</v>
      </c>
      <c r="C6" s="211">
        <v>
2000</v>
      </c>
      <c r="D6" s="478"/>
      <c r="E6" s="663" t="s">
        <v>
2781</v>
      </c>
      <c r="F6" s="1080">
        <v>
9295</v>
      </c>
      <c r="G6" s="1080">
        <v>
12503</v>
      </c>
      <c r="H6" s="1079">
        <v>
28.3</v>
      </c>
    </row>
    <row r="7" spans="1:26" s="480" customFormat="1" ht="15" customHeight="1">
      <c r="A7" s="663">
        <v>
24</v>
      </c>
      <c r="B7" s="869" t="s">
        <v>
531</v>
      </c>
      <c r="C7" s="869" t="s">
        <v>
531</v>
      </c>
      <c r="D7" s="478"/>
      <c r="E7" s="663">
        <v>
24</v>
      </c>
      <c r="F7" s="1080">
        <v>
9682</v>
      </c>
      <c r="G7" s="1080">
        <v>
13002</v>
      </c>
      <c r="H7" s="1079">
        <v>
29.6</v>
      </c>
    </row>
    <row r="8" spans="1:26" s="480" customFormat="1" ht="15" customHeight="1">
      <c r="A8" s="663">
        <v>
25</v>
      </c>
      <c r="B8" s="1081">
        <v>
1</v>
      </c>
      <c r="C8" s="211">
        <v>
1650</v>
      </c>
      <c r="D8" s="478"/>
      <c r="E8" s="663">
        <v>
25</v>
      </c>
      <c r="F8" s="1080">
        <v>
10019</v>
      </c>
      <c r="G8" s="1080">
        <v>
13406</v>
      </c>
      <c r="H8" s="1079">
        <v>
30.4</v>
      </c>
    </row>
    <row r="9" spans="1:26" s="480" customFormat="1" ht="15" customHeight="1">
      <c r="A9" s="663">
        <v>
26</v>
      </c>
      <c r="B9" s="869" t="s">
        <v>
531</v>
      </c>
      <c r="C9" s="869" t="s">
        <v>
531</v>
      </c>
      <c r="D9" s="478"/>
      <c r="E9" s="663">
        <v>
26</v>
      </c>
      <c r="F9" s="1080">
        <v>
10364</v>
      </c>
      <c r="G9" s="1080">
        <v>
13744</v>
      </c>
      <c r="H9" s="1079">
        <v>
31.1</v>
      </c>
    </row>
    <row r="10" spans="1:26" s="480" customFormat="1" ht="15" customHeight="1">
      <c r="A10" s="663">
        <v>
27</v>
      </c>
      <c r="B10" s="1081">
        <v>
1</v>
      </c>
      <c r="C10" s="211">
        <v>
1980</v>
      </c>
      <c r="D10" s="478"/>
      <c r="E10" s="663">
        <v>
27</v>
      </c>
      <c r="F10" s="1080">
        <v>
10551</v>
      </c>
      <c r="G10" s="1080">
        <v>
13863</v>
      </c>
      <c r="H10" s="1079">
        <v>
31.2</v>
      </c>
    </row>
    <row r="11" spans="1:26" s="480" customFormat="1" ht="15" customHeight="1">
      <c r="A11" s="663">
        <v>
28</v>
      </c>
      <c r="B11" s="869" t="s">
        <v>
531</v>
      </c>
      <c r="C11" s="869" t="s">
        <v>
531</v>
      </c>
      <c r="D11" s="478"/>
      <c r="E11" s="663">
        <v>
28</v>
      </c>
      <c r="F11" s="1080">
        <v>
10654</v>
      </c>
      <c r="G11" s="1080">
        <v>
13851</v>
      </c>
      <c r="H11" s="1079">
        <v>
30.9</v>
      </c>
    </row>
    <row r="12" spans="1:26" s="480" customFormat="1" ht="15" customHeight="1">
      <c r="A12" s="663">
        <v>
29</v>
      </c>
      <c r="B12" s="869" t="s">
        <v>
531</v>
      </c>
      <c r="C12" s="869" t="s">
        <v>
531</v>
      </c>
      <c r="D12" s="478"/>
      <c r="E12" s="663">
        <v>
29</v>
      </c>
      <c r="F12" s="1080">
        <v>
10721</v>
      </c>
      <c r="G12" s="1080">
        <v>
13843</v>
      </c>
      <c r="H12" s="1079">
        <v>
30.7</v>
      </c>
    </row>
    <row r="13" spans="1:26" s="480" customFormat="1" ht="15" customHeight="1">
      <c r="A13" s="663">
        <v>
30</v>
      </c>
      <c r="B13" s="869" t="s">
        <v>
531</v>
      </c>
      <c r="C13" s="869" t="s">
        <v>
531</v>
      </c>
      <c r="D13" s="478"/>
      <c r="E13" s="663">
        <v>
30</v>
      </c>
      <c r="F13" s="1080">
        <v>
10743</v>
      </c>
      <c r="G13" s="1080">
        <v>
13710</v>
      </c>
      <c r="H13" s="1079">
        <v>
30.3</v>
      </c>
    </row>
    <row r="14" spans="1:26" s="480" customFormat="1" ht="15" customHeight="1">
      <c r="A14" s="663" t="s">
        <v>
2780</v>
      </c>
      <c r="B14" s="869" t="s">
        <v>
531</v>
      </c>
      <c r="C14" s="869" t="s">
        <v>
531</v>
      </c>
      <c r="D14" s="478"/>
      <c r="E14" s="663" t="s">
        <v>
2780</v>
      </c>
      <c r="F14" s="1080">
        <v>
10729</v>
      </c>
      <c r="G14" s="1080">
        <v>
13622</v>
      </c>
      <c r="H14" s="1079">
        <v>
29.9</v>
      </c>
    </row>
    <row r="15" spans="1:26" s="480" customFormat="1" ht="15" customHeight="1">
      <c r="A15" s="663">
        <v>
2</v>
      </c>
      <c r="B15" s="869" t="s">
        <v>
531</v>
      </c>
      <c r="C15" s="869" t="s">
        <v>
531</v>
      </c>
      <c r="D15" s="478"/>
      <c r="E15" s="663">
        <v>
2</v>
      </c>
      <c r="F15" s="729">
        <v>
10686</v>
      </c>
      <c r="G15" s="729">
        <v>
13394</v>
      </c>
      <c r="H15" s="1078">
        <v>
29.5</v>
      </c>
    </row>
    <row r="16" spans="1:26" ht="15" customHeight="1">
      <c r="A16" s="459"/>
      <c r="B16" s="459"/>
      <c r="C16" s="476" t="s">
        <v>
2779</v>
      </c>
      <c r="D16" s="459"/>
      <c r="E16" s="459" t="s">
        <v>
2778</v>
      </c>
      <c r="F16" s="459"/>
      <c r="G16" s="459"/>
      <c r="I16" s="476" t="s">
        <v>
2777</v>
      </c>
    </row>
    <row r="17" spans="1:10" ht="15" customHeight="1">
      <c r="A17" s="584"/>
      <c r="B17" s="752"/>
      <c r="C17" s="752"/>
      <c r="D17" s="752"/>
      <c r="E17" s="990" t="s">
        <v>
2776</v>
      </c>
      <c r="F17" s="459"/>
      <c r="G17" s="459"/>
      <c r="H17" s="459"/>
    </row>
    <row r="18" spans="1:10" s="243" customFormat="1" ht="18" customHeight="1">
      <c r="A18" s="599" t="s">
        <v>
2775</v>
      </c>
      <c r="B18" s="599"/>
      <c r="C18" s="599"/>
      <c r="D18" s="599"/>
      <c r="E18" s="599"/>
      <c r="F18" s="599"/>
      <c r="G18" s="599"/>
      <c r="H18" s="599"/>
      <c r="I18" s="599"/>
    </row>
    <row r="19" spans="1:10" s="326" customFormat="1" ht="18" customHeight="1">
      <c r="A19" s="470" t="s">
        <v>
2774</v>
      </c>
      <c r="B19" s="470"/>
      <c r="C19" s="470"/>
      <c r="D19" s="470"/>
      <c r="E19" s="470"/>
      <c r="F19" s="470"/>
      <c r="G19" s="476"/>
      <c r="H19" s="470"/>
      <c r="I19" s="470"/>
    </row>
    <row r="20" spans="1:10" ht="15" customHeight="1">
      <c r="A20" s="488" t="s">
        <v>
2773</v>
      </c>
      <c r="B20" s="459"/>
      <c r="C20" s="459"/>
      <c r="E20" s="476" t="s">
        <v>
2772</v>
      </c>
      <c r="G20" s="488" t="s">
        <v>
2771</v>
      </c>
      <c r="H20" s="459"/>
      <c r="I20" s="476" t="s">
        <v>
972</v>
      </c>
      <c r="J20" s="459"/>
    </row>
    <row r="21" spans="1:10" ht="24.95" customHeight="1">
      <c r="A21" s="2473" t="s">
        <v>
767</v>
      </c>
      <c r="B21" s="2474"/>
      <c r="C21" s="952" t="s">
        <v>
1522</v>
      </c>
      <c r="D21" s="644" t="s">
        <v>
2770</v>
      </c>
      <c r="E21" s="952" t="s">
        <v>
1463</v>
      </c>
      <c r="G21" s="1077" t="s">
        <v>
160</v>
      </c>
      <c r="H21" s="976" t="s">
        <v>
2769</v>
      </c>
      <c r="I21" s="976" t="s">
        <v>
2768</v>
      </c>
      <c r="J21" s="336"/>
    </row>
    <row r="22" spans="1:10" ht="24.95" customHeight="1">
      <c r="A22" s="2536" t="s">
        <v>
2767</v>
      </c>
      <c r="B22" s="2537"/>
      <c r="C22" s="1076">
        <v>
32801</v>
      </c>
      <c r="D22" s="640" t="s">
        <v>
1632</v>
      </c>
      <c r="E22" s="1075">
        <v>
518.53</v>
      </c>
      <c r="G22" s="1073" t="s">
        <v>
2766</v>
      </c>
      <c r="H22" s="1067">
        <v>
4000</v>
      </c>
      <c r="I22" s="1067">
        <v>
61</v>
      </c>
      <c r="J22" s="336"/>
    </row>
    <row r="23" spans="1:10" ht="24.95" customHeight="1">
      <c r="A23" s="752"/>
      <c r="B23" s="216"/>
      <c r="C23" s="216"/>
      <c r="D23" s="752"/>
      <c r="E23" s="1074"/>
      <c r="F23" s="752"/>
      <c r="G23" s="1073" t="s">
        <v>
2765</v>
      </c>
      <c r="H23" s="1067">
        <v>
281</v>
      </c>
      <c r="I23" s="1067">
        <v>
61</v>
      </c>
    </row>
    <row r="24" spans="1:10" ht="15" customHeight="1">
      <c r="G24" s="459"/>
      <c r="I24" s="476" t="s">
        <v>
2722</v>
      </c>
    </row>
    <row r="25" spans="1:10" s="326" customFormat="1" ht="18" customHeight="1">
      <c r="A25" s="470" t="s">
        <v>
2764</v>
      </c>
      <c r="B25" s="470"/>
      <c r="C25" s="470"/>
      <c r="D25" s="470"/>
      <c r="E25" s="470"/>
      <c r="F25" s="470"/>
      <c r="G25" s="470"/>
      <c r="H25" s="470"/>
      <c r="I25" s="761"/>
    </row>
    <row r="26" spans="1:10" ht="15" customHeight="1">
      <c r="A26" s="488" t="s">
        <v>
2763</v>
      </c>
      <c r="B26" s="459"/>
      <c r="C26" s="459"/>
      <c r="D26" s="459"/>
      <c r="E26" s="488" t="s">
        <v>
3</v>
      </c>
      <c r="F26" s="459"/>
      <c r="G26" s="459"/>
      <c r="H26" s="476" t="s">
        <v>
2748</v>
      </c>
    </row>
    <row r="27" spans="1:10" s="480" customFormat="1" ht="15" customHeight="1">
      <c r="A27" s="2488" t="s">
        <v>
2762</v>
      </c>
      <c r="B27" s="2489"/>
      <c r="C27" s="2490"/>
      <c r="D27" s="2532" t="s">
        <v>
2761</v>
      </c>
      <c r="E27" s="2533"/>
      <c r="F27" s="2517" t="s">
        <v>
2760</v>
      </c>
      <c r="G27" s="2518"/>
      <c r="H27" s="2519"/>
    </row>
    <row r="28" spans="1:10" s="480" customFormat="1" ht="15" customHeight="1">
      <c r="A28" s="1072" t="s">
        <v>
2</v>
      </c>
      <c r="B28" s="1071" t="s">
        <v>
1</v>
      </c>
      <c r="C28" s="1070" t="s">
        <v>
534</v>
      </c>
      <c r="D28" s="2534"/>
      <c r="E28" s="2535"/>
      <c r="F28" s="942" t="s">
        <v>
2</v>
      </c>
      <c r="G28" s="942" t="s">
        <v>
1</v>
      </c>
      <c r="H28" s="1070" t="s">
        <v>
534</v>
      </c>
    </row>
    <row r="29" spans="1:10" s="480" customFormat="1" ht="15" customHeight="1">
      <c r="A29" s="869" t="s">
        <v>
531</v>
      </c>
      <c r="B29" s="869" t="s">
        <v>
531</v>
      </c>
      <c r="C29" s="1068" t="str">
        <f t="shared" ref="C29:C37" si="0">
IF(SUM(A29:B29)=0,"－",SUM(A29:B29))</f>
        <v>
－</v>
      </c>
      <c r="D29" s="2520" t="s">
        <v>
2759</v>
      </c>
      <c r="E29" s="2521"/>
      <c r="F29" s="1068">
        <v>
3</v>
      </c>
      <c r="G29" s="869" t="s">
        <v>
531</v>
      </c>
      <c r="H29" s="1068">
        <f t="shared" ref="H29:H37" si="1">
IF(SUM(F29:G29)=0,"－",SUM(F29:G29))</f>
        <v>
3</v>
      </c>
    </row>
    <row r="30" spans="1:10" s="480" customFormat="1" ht="15" customHeight="1">
      <c r="A30" s="869" t="s">
        <v>
531</v>
      </c>
      <c r="B30" s="1069">
        <v>
1</v>
      </c>
      <c r="C30" s="1068">
        <f t="shared" si="0"/>
        <v>
1</v>
      </c>
      <c r="D30" s="2520" t="s">
        <v>
2758</v>
      </c>
      <c r="E30" s="2521"/>
      <c r="F30" s="1068">
        <v>
1</v>
      </c>
      <c r="G30" s="1068">
        <v>
2</v>
      </c>
      <c r="H30" s="1068">
        <f t="shared" si="1"/>
        <v>
3</v>
      </c>
    </row>
    <row r="31" spans="1:10" s="480" customFormat="1" ht="15" customHeight="1">
      <c r="A31" s="869" t="s">
        <v>
531</v>
      </c>
      <c r="B31" s="1069">
        <v>
6</v>
      </c>
      <c r="C31" s="1068">
        <f t="shared" si="0"/>
        <v>
6</v>
      </c>
      <c r="D31" s="2520" t="s">
        <v>
2757</v>
      </c>
      <c r="E31" s="2521"/>
      <c r="F31" s="1068">
        <v>
1</v>
      </c>
      <c r="G31" s="1068">
        <v>
28</v>
      </c>
      <c r="H31" s="1068">
        <f t="shared" si="1"/>
        <v>
29</v>
      </c>
    </row>
    <row r="32" spans="1:10" s="480" customFormat="1" ht="15" customHeight="1">
      <c r="A32" s="869" t="s">
        <v>
531</v>
      </c>
      <c r="B32" s="1069">
        <v>
7</v>
      </c>
      <c r="C32" s="1068">
        <f t="shared" si="0"/>
        <v>
7</v>
      </c>
      <c r="D32" s="2520" t="s">
        <v>
2756</v>
      </c>
      <c r="E32" s="2521"/>
      <c r="F32" s="1068">
        <v>
3</v>
      </c>
      <c r="G32" s="1068">
        <v>
6</v>
      </c>
      <c r="H32" s="1068">
        <f t="shared" si="1"/>
        <v>
9</v>
      </c>
    </row>
    <row r="33" spans="1:11" s="480" customFormat="1" ht="15" customHeight="1">
      <c r="A33" s="796">
        <v>
6</v>
      </c>
      <c r="B33" s="1069">
        <v>
17</v>
      </c>
      <c r="C33" s="1068">
        <f t="shared" si="0"/>
        <v>
23</v>
      </c>
      <c r="D33" s="2520" t="s">
        <v>
2755</v>
      </c>
      <c r="E33" s="2521"/>
      <c r="F33" s="1068">
        <v>
3</v>
      </c>
      <c r="G33" s="1068">
        <v>
6</v>
      </c>
      <c r="H33" s="1068">
        <f t="shared" si="1"/>
        <v>
9</v>
      </c>
    </row>
    <row r="34" spans="1:11" s="480" customFormat="1" ht="15" customHeight="1">
      <c r="A34" s="796">
        <v>
4</v>
      </c>
      <c r="B34" s="1069">
        <v>
38</v>
      </c>
      <c r="C34" s="1068">
        <f t="shared" si="0"/>
        <v>
42</v>
      </c>
      <c r="D34" s="2520" t="s">
        <v>
2754</v>
      </c>
      <c r="E34" s="2521"/>
      <c r="F34" s="1068">
        <v>
8</v>
      </c>
      <c r="G34" s="1068">
        <v>
14</v>
      </c>
      <c r="H34" s="1068">
        <f t="shared" si="1"/>
        <v>
22</v>
      </c>
    </row>
    <row r="35" spans="1:11" s="480" customFormat="1" ht="15" customHeight="1">
      <c r="A35" s="796">
        <v>
3</v>
      </c>
      <c r="B35" s="1069">
        <v>
58</v>
      </c>
      <c r="C35" s="1068">
        <f t="shared" si="0"/>
        <v>
61</v>
      </c>
      <c r="D35" s="2520" t="s">
        <v>
2753</v>
      </c>
      <c r="E35" s="2521"/>
      <c r="F35" s="1068">
        <v>
13</v>
      </c>
      <c r="G35" s="1068">
        <v>
43</v>
      </c>
      <c r="H35" s="1068">
        <f t="shared" si="1"/>
        <v>
56</v>
      </c>
    </row>
    <row r="36" spans="1:11" s="480" customFormat="1" ht="15" customHeight="1">
      <c r="A36" s="796">
        <v>
1</v>
      </c>
      <c r="B36" s="1069">
        <v>
7</v>
      </c>
      <c r="C36" s="1068">
        <f t="shared" si="0"/>
        <v>
8</v>
      </c>
      <c r="D36" s="2520" t="s">
        <v>
2752</v>
      </c>
      <c r="E36" s="2521"/>
      <c r="F36" s="1068">
        <v>
23</v>
      </c>
      <c r="G36" s="1068">
        <v>
69</v>
      </c>
      <c r="H36" s="1068">
        <f t="shared" si="1"/>
        <v>
92</v>
      </c>
    </row>
    <row r="37" spans="1:11" s="480" customFormat="1" ht="15" customHeight="1">
      <c r="A37" s="869" t="s">
        <v>
531</v>
      </c>
      <c r="B37" s="869" t="s">
        <v>
531</v>
      </c>
      <c r="C37" s="1068" t="str">
        <f t="shared" si="0"/>
        <v>
－</v>
      </c>
      <c r="D37" s="2520" t="s">
        <v>
2751</v>
      </c>
      <c r="E37" s="2521"/>
      <c r="F37" s="1068">
        <v>
13</v>
      </c>
      <c r="G37" s="1068">
        <v>
35</v>
      </c>
      <c r="H37" s="1068">
        <f t="shared" si="1"/>
        <v>
48</v>
      </c>
    </row>
    <row r="38" spans="1:11" s="480" customFormat="1" ht="15" customHeight="1">
      <c r="A38" s="796">
        <f>
SUM(A29:A37)</f>
        <v>
14</v>
      </c>
      <c r="B38" s="796">
        <f>
SUM(B29:B37)</f>
        <v>
134</v>
      </c>
      <c r="C38" s="1068">
        <f>
SUM(A38:B38)</f>
        <v>
148</v>
      </c>
      <c r="D38" s="2518" t="s">
        <v>
912</v>
      </c>
      <c r="E38" s="2519"/>
      <c r="F38" s="1068">
        <f>
SUM(F29:F37)</f>
        <v>
68</v>
      </c>
      <c r="G38" s="1068">
        <f>
SUM(G29:G37)</f>
        <v>
203</v>
      </c>
      <c r="H38" s="1068">
        <f>
SUM(F38:G38)</f>
        <v>
271</v>
      </c>
    </row>
    <row r="39" spans="1:11" ht="15" customHeight="1">
      <c r="A39" s="459"/>
      <c r="B39" s="459"/>
      <c r="C39" s="584"/>
      <c r="D39" s="459"/>
      <c r="E39" s="459"/>
      <c r="F39" s="476"/>
    </row>
    <row r="40" spans="1:11" ht="15" customHeight="1">
      <c r="A40" s="488" t="s">
        <v>
2750</v>
      </c>
      <c r="B40" s="459"/>
      <c r="C40" s="459"/>
      <c r="F40" s="488" t="s">
        <v>
2749</v>
      </c>
      <c r="G40" s="459"/>
      <c r="I40" s="459"/>
      <c r="J40" s="459"/>
      <c r="K40" s="459"/>
    </row>
    <row r="41" spans="1:11" ht="15" customHeight="1">
      <c r="A41" s="459" t="s">
        <v>
3</v>
      </c>
      <c r="B41" s="459"/>
      <c r="D41" s="476" t="s">
        <v>
2748</v>
      </c>
      <c r="F41" s="459" t="s">
        <v>
960</v>
      </c>
      <c r="H41" s="931" t="s">
        <v>
2748</v>
      </c>
      <c r="J41" s="459"/>
      <c r="K41" s="459"/>
    </row>
    <row r="42" spans="1:11" ht="15" customHeight="1">
      <c r="A42" s="618" t="s">
        <v>
2747</v>
      </c>
      <c r="B42" s="2529" t="s">
        <v>
2746</v>
      </c>
      <c r="C42" s="2529"/>
      <c r="D42" s="439" t="s">
        <v>
2745</v>
      </c>
      <c r="F42" s="2530" t="s">
        <v>
2744</v>
      </c>
      <c r="G42" s="2531"/>
      <c r="H42" s="618" t="s">
        <v>
2743</v>
      </c>
      <c r="I42" s="459"/>
    </row>
    <row r="43" spans="1:11" ht="15" customHeight="1">
      <c r="A43" s="2522" t="s">
        <v>
2742</v>
      </c>
      <c r="B43" s="2526" t="s">
        <v>
2741</v>
      </c>
      <c r="C43" s="2526"/>
      <c r="D43" s="1067" t="s">
        <v>
531</v>
      </c>
      <c r="F43" s="2482" t="s">
        <v>
2740</v>
      </c>
      <c r="G43" s="2483"/>
      <c r="H43" s="1067">
        <v>
2815</v>
      </c>
      <c r="I43" s="459"/>
    </row>
    <row r="44" spans="1:11" ht="15" customHeight="1">
      <c r="A44" s="2523"/>
      <c r="B44" s="2526" t="s">
        <v>
2739</v>
      </c>
      <c r="C44" s="2526"/>
      <c r="D44" s="1067">
        <v>
14</v>
      </c>
      <c r="F44" s="2482" t="s">
        <v>
2738</v>
      </c>
      <c r="G44" s="2483"/>
      <c r="H44" s="1067">
        <v>
414</v>
      </c>
      <c r="I44" s="459"/>
    </row>
    <row r="45" spans="1:11" ht="15" customHeight="1">
      <c r="A45" s="2523"/>
      <c r="B45" s="2526" t="s">
        <v>
1529</v>
      </c>
      <c r="C45" s="2526"/>
      <c r="D45" s="1067">
        <v>
42</v>
      </c>
      <c r="F45" s="2482" t="s">
        <v>
2737</v>
      </c>
      <c r="G45" s="2483"/>
      <c r="H45" s="1067">
        <v>
542</v>
      </c>
      <c r="I45" s="459"/>
    </row>
    <row r="46" spans="1:11" ht="15" customHeight="1">
      <c r="A46" s="2523"/>
      <c r="B46" s="2526" t="s">
        <v>
453</v>
      </c>
      <c r="C46" s="2526"/>
      <c r="D46" s="1067">
        <v>
153</v>
      </c>
      <c r="F46" s="2482" t="s">
        <v>
2736</v>
      </c>
      <c r="G46" s="2483"/>
      <c r="H46" s="1067">
        <v>
529</v>
      </c>
      <c r="I46" s="459"/>
    </row>
    <row r="47" spans="1:11" ht="15" customHeight="1">
      <c r="A47" s="2524"/>
      <c r="B47" s="2529" t="s">
        <v>
912</v>
      </c>
      <c r="C47" s="2529"/>
      <c r="D47" s="1067">
        <f>
SUM(D43:D46)</f>
        <v>
209</v>
      </c>
      <c r="F47" s="2482" t="s">
        <v>
2735</v>
      </c>
      <c r="G47" s="2483"/>
      <c r="H47" s="1067">
        <v>
500</v>
      </c>
      <c r="I47" s="459"/>
    </row>
    <row r="48" spans="1:11" ht="15" customHeight="1">
      <c r="A48" s="2522" t="s">
        <v>
2734</v>
      </c>
      <c r="B48" s="2526" t="s">
        <v>
2733</v>
      </c>
      <c r="C48" s="2526"/>
      <c r="D48" s="1067">
        <v>
20</v>
      </c>
      <c r="I48" s="459"/>
    </row>
    <row r="49" spans="1:18" ht="15" customHeight="1">
      <c r="A49" s="2523"/>
      <c r="B49" s="2526" t="s">
        <v>
2732</v>
      </c>
      <c r="C49" s="2526"/>
      <c r="D49" s="1067">
        <v>
3</v>
      </c>
      <c r="F49" s="488" t="s">
        <v>
2731</v>
      </c>
      <c r="G49" s="459"/>
      <c r="H49" s="459"/>
    </row>
    <row r="50" spans="1:18" ht="15" customHeight="1">
      <c r="A50" s="2523"/>
      <c r="B50" s="2526" t="s">
        <v>
2730</v>
      </c>
      <c r="C50" s="2526"/>
      <c r="D50" s="1067">
        <v>
5</v>
      </c>
      <c r="F50" s="459" t="s">
        <v>
2729</v>
      </c>
      <c r="G50" s="459"/>
      <c r="H50" s="931" t="s">
        <v>
2728</v>
      </c>
    </row>
    <row r="51" spans="1:18" ht="15" customHeight="1">
      <c r="A51" s="2523"/>
      <c r="B51" s="2526" t="s">
        <v>
2727</v>
      </c>
      <c r="C51" s="2526"/>
      <c r="D51" s="1067">
        <v>
1</v>
      </c>
      <c r="F51" s="2482" t="s">
        <v>
2726</v>
      </c>
      <c r="G51" s="2525"/>
      <c r="H51" s="1067">
        <v>
69</v>
      </c>
    </row>
    <row r="52" spans="1:18" ht="15" customHeight="1">
      <c r="A52" s="2523"/>
      <c r="B52" s="2527" t="s">
        <v>
2725</v>
      </c>
      <c r="C52" s="2527"/>
      <c r="D52" s="1067">
        <v>
33</v>
      </c>
      <c r="F52" s="2482" t="s">
        <v>
2724</v>
      </c>
      <c r="G52" s="2525"/>
      <c r="H52" s="1067">
        <v>
55</v>
      </c>
    </row>
    <row r="53" spans="1:18" ht="15" customHeight="1">
      <c r="A53" s="2524"/>
      <c r="B53" s="2528" t="s">
        <v>
912</v>
      </c>
      <c r="C53" s="2528"/>
      <c r="D53" s="1067">
        <f>
SUM(D48:D52)</f>
        <v>
62</v>
      </c>
      <c r="F53" s="2482" t="s">
        <v>
2723</v>
      </c>
      <c r="G53" s="2525"/>
      <c r="H53" s="1067">
        <v>
78</v>
      </c>
    </row>
    <row r="54" spans="1:18" ht="15" customHeight="1">
      <c r="A54" s="2019" t="s">
        <v>
912</v>
      </c>
      <c r="B54" s="2019"/>
      <c r="C54" s="2019"/>
      <c r="D54" s="1067">
        <f>
SUM(D53,D47)</f>
        <v>
271</v>
      </c>
      <c r="F54" s="2482" t="s">
        <v>
624</v>
      </c>
      <c r="G54" s="2525"/>
      <c r="H54" s="1067">
        <v>
7</v>
      </c>
    </row>
    <row r="55" spans="1:18" ht="15" customHeight="1">
      <c r="A55" s="459"/>
      <c r="B55" s="459"/>
      <c r="C55" s="459"/>
      <c r="I55" s="476" t="s">
        <v>
2722</v>
      </c>
      <c r="O55" s="403"/>
      <c r="P55" s="403"/>
      <c r="Q55" s="403"/>
      <c r="R55" s="402"/>
    </row>
    <row r="56" spans="1:18" ht="15" customHeight="1"/>
    <row r="57" spans="1:18" ht="15" customHeight="1"/>
    <row r="58" spans="1:18" ht="15" customHeight="1"/>
  </sheetData>
  <mergeCells count="42">
    <mergeCell ref="A1:Z1"/>
    <mergeCell ref="A2:Z2"/>
    <mergeCell ref="B42:C42"/>
    <mergeCell ref="B45:C45"/>
    <mergeCell ref="B46:C46"/>
    <mergeCell ref="D38:E38"/>
    <mergeCell ref="D27:E28"/>
    <mergeCell ref="D33:E33"/>
    <mergeCell ref="D34:E34"/>
    <mergeCell ref="D35:E35"/>
    <mergeCell ref="D36:E36"/>
    <mergeCell ref="D37:E37"/>
    <mergeCell ref="D31:E31"/>
    <mergeCell ref="D32:E32"/>
    <mergeCell ref="A21:B21"/>
    <mergeCell ref="A22:B22"/>
    <mergeCell ref="F42:G42"/>
    <mergeCell ref="F43:G43"/>
    <mergeCell ref="F44:G44"/>
    <mergeCell ref="F45:G45"/>
    <mergeCell ref="F46:G46"/>
    <mergeCell ref="B53:C53"/>
    <mergeCell ref="B49:C49"/>
    <mergeCell ref="B50:C50"/>
    <mergeCell ref="B47:C47"/>
    <mergeCell ref="B48:C48"/>
    <mergeCell ref="F27:H27"/>
    <mergeCell ref="D29:E29"/>
    <mergeCell ref="D30:E30"/>
    <mergeCell ref="A27:C27"/>
    <mergeCell ref="A54:C54"/>
    <mergeCell ref="A48:A53"/>
    <mergeCell ref="A43:A47"/>
    <mergeCell ref="F51:G51"/>
    <mergeCell ref="F52:G52"/>
    <mergeCell ref="F53:G53"/>
    <mergeCell ref="F54:G54"/>
    <mergeCell ref="F47:G47"/>
    <mergeCell ref="B43:C43"/>
    <mergeCell ref="B44:C44"/>
    <mergeCell ref="B51:C51"/>
    <mergeCell ref="B52:C52"/>
  </mergeCells>
  <phoneticPr fontId="1"/>
  <pageMargins left="0.78740157480314965" right="0.78740157480314965" top="0.98425196850393704" bottom="0.59055118110236227" header="0.51181102362204722" footer="0.51181102362204722"/>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Normal="100" zoomScaleSheetLayoutView="100" workbookViewId="0">
      <selection activeCell="B6" sqref="B6:E7"/>
    </sheetView>
  </sheetViews>
  <sheetFormatPr defaultRowHeight="18" customHeight="1"/>
  <cols>
    <col min="1" max="1" width="8.625" style="459" customWidth="1"/>
    <col min="2" max="2" width="10.625" style="459" customWidth="1"/>
    <col min="3" max="5" width="8.625" style="459" customWidth="1"/>
    <col min="6" max="10" width="9.125" style="459" customWidth="1"/>
    <col min="11" max="11" width="10.625" style="459" customWidth="1"/>
    <col min="12" max="13" width="9.625" style="221" customWidth="1"/>
    <col min="14"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326" customFormat="1" ht="15" customHeight="1">
      <c r="A3" s="470" t="s">
        <v>
2844</v>
      </c>
      <c r="B3" s="470"/>
      <c r="C3" s="470"/>
      <c r="D3" s="470"/>
      <c r="E3" s="470"/>
      <c r="F3" s="470"/>
      <c r="G3" s="470"/>
      <c r="H3" s="470"/>
    </row>
    <row r="4" spans="1:26" ht="15" customHeight="1">
      <c r="A4" s="488" t="s">
        <v>
2843</v>
      </c>
      <c r="H4" s="221"/>
      <c r="I4" s="221"/>
      <c r="J4" s="221"/>
      <c r="K4" s="221"/>
    </row>
    <row r="5" spans="1:26" ht="15" customHeight="1">
      <c r="A5" s="560" t="s">
        <v>
3</v>
      </c>
      <c r="D5" s="560"/>
      <c r="I5" s="476" t="s">
        <v>
2748</v>
      </c>
      <c r="J5" s="221"/>
      <c r="K5" s="221"/>
    </row>
    <row r="6" spans="1:26" ht="12.95" customHeight="1">
      <c r="A6" s="2540" t="s">
        <v>
2842</v>
      </c>
      <c r="B6" s="2540" t="s">
        <v>
2841</v>
      </c>
      <c r="C6" s="2541"/>
      <c r="D6" s="2541"/>
      <c r="E6" s="2542"/>
      <c r="F6" s="2488" t="s">
        <v>
2840</v>
      </c>
      <c r="G6" s="2489"/>
      <c r="H6" s="2489"/>
      <c r="I6" s="2490"/>
      <c r="K6" s="221"/>
    </row>
    <row r="7" spans="1:26" ht="15" customHeight="1">
      <c r="A7" s="2543"/>
      <c r="B7" s="2543"/>
      <c r="C7" s="2544"/>
      <c r="D7" s="2544"/>
      <c r="E7" s="2545"/>
      <c r="F7" s="577" t="s">
        <v>
2839</v>
      </c>
      <c r="G7" s="951" t="s">
        <v>
2838</v>
      </c>
      <c r="H7" s="951" t="s">
        <v>
2837</v>
      </c>
      <c r="I7" s="951" t="s">
        <v>
912</v>
      </c>
      <c r="K7" s="221"/>
    </row>
    <row r="8" spans="1:26" ht="24.95" customHeight="1">
      <c r="A8" s="1095">
        <v>
1</v>
      </c>
      <c r="B8" s="2539" t="s">
        <v>
2836</v>
      </c>
      <c r="C8" s="2539"/>
      <c r="D8" s="2539"/>
      <c r="E8" s="2539"/>
      <c r="F8" s="1094">
        <v>
162</v>
      </c>
      <c r="G8" s="1093">
        <v>
29</v>
      </c>
      <c r="H8" s="1093">
        <v>
2</v>
      </c>
      <c r="I8" s="1093">
        <f>
SUM(F8:H8)</f>
        <v>
193</v>
      </c>
      <c r="K8" s="221"/>
    </row>
    <row r="9" spans="1:26" ht="24.95" customHeight="1">
      <c r="A9" s="1095">
        <v>
2</v>
      </c>
      <c r="B9" s="2539" t="s">
        <v>
2835</v>
      </c>
      <c r="C9" s="2539"/>
      <c r="D9" s="2539"/>
      <c r="E9" s="2539"/>
      <c r="F9" s="1094">
        <v>
346</v>
      </c>
      <c r="G9" s="1093">
        <v>
44</v>
      </c>
      <c r="H9" s="1093">
        <v>
5</v>
      </c>
      <c r="I9" s="1093">
        <f>
SUM(F9:H9)</f>
        <v>
395</v>
      </c>
      <c r="K9" s="221"/>
    </row>
    <row r="10" spans="1:26" ht="24.95" customHeight="1">
      <c r="A10" s="1095">
        <v>
3</v>
      </c>
      <c r="B10" s="2538" t="s">
        <v>
2834</v>
      </c>
      <c r="C10" s="2539"/>
      <c r="D10" s="2539"/>
      <c r="E10" s="2539"/>
      <c r="F10" s="1094">
        <v>
384</v>
      </c>
      <c r="G10" s="1093">
        <v>
53</v>
      </c>
      <c r="H10" s="1093">
        <v>
7</v>
      </c>
      <c r="I10" s="1093">
        <f>
SUM(F10:H10)</f>
        <v>
444</v>
      </c>
      <c r="K10" s="221"/>
    </row>
    <row r="11" spans="1:26" ht="24.95" customHeight="1">
      <c r="A11" s="1095">
        <v>
4</v>
      </c>
      <c r="B11" s="2539" t="s">
        <v>
2833</v>
      </c>
      <c r="C11" s="2539"/>
      <c r="D11" s="2539"/>
      <c r="E11" s="2539"/>
      <c r="F11" s="1094">
        <v>
351</v>
      </c>
      <c r="G11" s="1093">
        <v>
42</v>
      </c>
      <c r="H11" s="1093">
        <v>
3</v>
      </c>
      <c r="I11" s="1093">
        <f>
SUM(F11:H11)</f>
        <v>
396</v>
      </c>
      <c r="K11" s="221"/>
    </row>
    <row r="12" spans="1:26" ht="24.95" customHeight="1">
      <c r="A12" s="1095">
        <v>
5</v>
      </c>
      <c r="B12" s="2539" t="s">
        <v>
2832</v>
      </c>
      <c r="C12" s="2539"/>
      <c r="D12" s="2539"/>
      <c r="E12" s="2539"/>
      <c r="F12" s="1094">
        <v>
231</v>
      </c>
      <c r="G12" s="1093">
        <v>
29</v>
      </c>
      <c r="H12" s="1093">
        <v>
4</v>
      </c>
      <c r="I12" s="1093">
        <f>
SUM(F12:H12)</f>
        <v>
264</v>
      </c>
      <c r="K12" s="221"/>
    </row>
    <row r="13" spans="1:26" ht="24.95" customHeight="1">
      <c r="A13" s="2488" t="s">
        <v>
912</v>
      </c>
      <c r="B13" s="2489"/>
      <c r="C13" s="2489"/>
      <c r="D13" s="2489"/>
      <c r="E13" s="2490"/>
      <c r="F13" s="796">
        <f>
SUM(F8:F12)</f>
        <v>
1474</v>
      </c>
      <c r="G13" s="796">
        <f>
SUM(G8:G12)</f>
        <v>
197</v>
      </c>
      <c r="H13" s="796">
        <f>
SUM(H8:H12)</f>
        <v>
21</v>
      </c>
      <c r="I13" s="796">
        <f>
SUM(I8:I12)</f>
        <v>
1692</v>
      </c>
      <c r="K13" s="221"/>
    </row>
    <row r="14" spans="1:26" ht="15" customHeight="1">
      <c r="F14" s="221"/>
      <c r="H14" s="221"/>
      <c r="I14" s="476" t="s">
        <v>
2809</v>
      </c>
      <c r="J14" s="221"/>
      <c r="K14" s="221"/>
    </row>
    <row r="15" spans="1:26" ht="15" customHeight="1">
      <c r="A15" s="1092" t="s">
        <v>
2831</v>
      </c>
      <c r="B15" s="221"/>
      <c r="E15" s="221"/>
      <c r="F15" s="221"/>
      <c r="G15" s="221"/>
      <c r="H15" s="221"/>
      <c r="I15" s="221"/>
      <c r="J15" s="221"/>
      <c r="K15" s="221"/>
    </row>
    <row r="16" spans="1:26" ht="15" customHeight="1">
      <c r="A16" s="560" t="s">
        <v>
2830</v>
      </c>
      <c r="D16" s="560"/>
      <c r="F16" s="588" t="s">
        <v>
2829</v>
      </c>
      <c r="I16" s="476"/>
      <c r="J16" s="221"/>
      <c r="K16" s="221"/>
    </row>
    <row r="17" spans="1:11" ht="15" customHeight="1">
      <c r="A17" s="2546" t="s">
        <v>
2744</v>
      </c>
      <c r="B17" s="2546"/>
      <c r="C17" s="2546"/>
      <c r="D17" s="2546"/>
      <c r="E17" s="2546"/>
      <c r="F17" s="976" t="s">
        <v>
2828</v>
      </c>
      <c r="G17" s="221"/>
      <c r="I17" s="221"/>
      <c r="J17" s="221"/>
      <c r="K17" s="221"/>
    </row>
    <row r="18" spans="1:11" ht="15" customHeight="1">
      <c r="A18" s="2547" t="s">
        <v>
2827</v>
      </c>
      <c r="B18" s="2547"/>
      <c r="C18" s="2547"/>
      <c r="D18" s="2547"/>
      <c r="E18" s="2547"/>
      <c r="F18" s="978">
        <v>
327</v>
      </c>
      <c r="G18" s="221"/>
      <c r="I18" s="221"/>
      <c r="J18" s="221"/>
      <c r="K18" s="221"/>
    </row>
    <row r="19" spans="1:11" ht="15" customHeight="1">
      <c r="A19" s="2547" t="s">
        <v>
2826</v>
      </c>
      <c r="B19" s="2547"/>
      <c r="C19" s="2547"/>
      <c r="D19" s="2547"/>
      <c r="E19" s="2547"/>
      <c r="F19" s="978">
        <v>
346</v>
      </c>
      <c r="G19" s="221"/>
      <c r="I19" s="221"/>
      <c r="J19" s="221"/>
      <c r="K19" s="221"/>
    </row>
    <row r="20" spans="1:11" ht="15" customHeight="1">
      <c r="A20" s="2547" t="s">
        <v>
2825</v>
      </c>
      <c r="B20" s="2547"/>
      <c r="C20" s="2547"/>
      <c r="D20" s="2547"/>
      <c r="E20" s="2547"/>
      <c r="F20" s="978">
        <v>
37</v>
      </c>
      <c r="G20" s="221"/>
      <c r="I20" s="221"/>
      <c r="J20" s="221"/>
      <c r="K20" s="221"/>
    </row>
    <row r="21" spans="1:11" ht="15" customHeight="1">
      <c r="A21" s="2547" t="s">
        <v>
2824</v>
      </c>
      <c r="B21" s="2547"/>
      <c r="C21" s="2547"/>
      <c r="D21" s="2547"/>
      <c r="E21" s="2547"/>
      <c r="F21" s="796">
        <v>
1146</v>
      </c>
      <c r="G21" s="221"/>
      <c r="I21" s="221"/>
      <c r="J21" s="221"/>
      <c r="K21" s="221"/>
    </row>
    <row r="22" spans="1:11" ht="15" customHeight="1">
      <c r="A22" s="2547" t="s">
        <v>
2823</v>
      </c>
      <c r="B22" s="2547"/>
      <c r="C22" s="2547"/>
      <c r="D22" s="2547"/>
      <c r="E22" s="2547"/>
      <c r="F22" s="978">
        <v>
203</v>
      </c>
      <c r="G22" s="221"/>
      <c r="I22" s="221"/>
      <c r="J22" s="221"/>
      <c r="K22" s="221"/>
    </row>
    <row r="23" spans="1:11" ht="15" customHeight="1">
      <c r="A23" s="2547" t="s">
        <v>
2822</v>
      </c>
      <c r="B23" s="2547"/>
      <c r="C23" s="2547"/>
      <c r="D23" s="2547"/>
      <c r="E23" s="2547"/>
      <c r="F23" s="978">
        <v>
88</v>
      </c>
      <c r="G23" s="221"/>
      <c r="I23" s="221"/>
      <c r="J23" s="221"/>
      <c r="K23" s="221"/>
    </row>
    <row r="24" spans="1:11" ht="15" customHeight="1">
      <c r="A24" s="2547" t="s">
        <v>
2821</v>
      </c>
      <c r="B24" s="2547"/>
      <c r="C24" s="2547"/>
      <c r="D24" s="2547"/>
      <c r="E24" s="2547"/>
      <c r="F24" s="978">
        <v>
32</v>
      </c>
      <c r="G24" s="221"/>
      <c r="I24" s="221"/>
      <c r="J24" s="221"/>
      <c r="K24" s="221"/>
    </row>
    <row r="25" spans="1:11" ht="15" customHeight="1">
      <c r="A25" s="2547" t="s">
        <v>
2820</v>
      </c>
      <c r="B25" s="2547"/>
      <c r="C25" s="2547"/>
      <c r="D25" s="2547"/>
      <c r="E25" s="2547"/>
      <c r="F25" s="978">
        <v>
1</v>
      </c>
      <c r="G25" s="221"/>
      <c r="I25" s="221"/>
      <c r="J25" s="221"/>
      <c r="K25" s="221"/>
    </row>
    <row r="26" spans="1:11" ht="15" customHeight="1">
      <c r="A26" s="2547" t="s">
        <v>
2819</v>
      </c>
      <c r="B26" s="2547"/>
      <c r="C26" s="2547"/>
      <c r="D26" s="2547"/>
      <c r="E26" s="2547"/>
      <c r="F26" s="978">
        <v>
1</v>
      </c>
      <c r="G26" s="221"/>
      <c r="I26" s="221"/>
      <c r="J26" s="221"/>
      <c r="K26" s="221"/>
    </row>
    <row r="27" spans="1:11" ht="15" customHeight="1">
      <c r="A27" s="2547" t="s">
        <v>
2818</v>
      </c>
      <c r="B27" s="2547"/>
      <c r="C27" s="2547"/>
      <c r="D27" s="2547"/>
      <c r="E27" s="2547"/>
      <c r="F27" s="978">
        <v>
283</v>
      </c>
      <c r="G27" s="221"/>
      <c r="I27" s="221"/>
      <c r="J27" s="221"/>
      <c r="K27" s="221"/>
    </row>
    <row r="28" spans="1:11" ht="15" customHeight="1">
      <c r="A28" s="2547" t="s">
        <v>
2817</v>
      </c>
      <c r="B28" s="2547"/>
      <c r="C28" s="2547"/>
      <c r="D28" s="2547"/>
      <c r="E28" s="2547"/>
      <c r="F28" s="978">
        <v>
76</v>
      </c>
      <c r="G28" s="221"/>
      <c r="I28" s="221"/>
      <c r="J28" s="221"/>
      <c r="K28" s="221"/>
    </row>
    <row r="29" spans="1:11" ht="15" customHeight="1">
      <c r="A29" s="2547" t="s">
        <v>
2816</v>
      </c>
      <c r="B29" s="2547"/>
      <c r="C29" s="2547"/>
      <c r="D29" s="2547"/>
      <c r="E29" s="2547"/>
      <c r="F29" s="869" t="s">
        <v>
531</v>
      </c>
      <c r="G29" s="221"/>
      <c r="I29" s="221"/>
      <c r="J29" s="221"/>
      <c r="K29" s="221"/>
    </row>
    <row r="30" spans="1:11" ht="15" customHeight="1">
      <c r="A30" s="2547" t="s">
        <v>
2815</v>
      </c>
      <c r="B30" s="2547"/>
      <c r="C30" s="2547"/>
      <c r="D30" s="2547"/>
      <c r="E30" s="2547"/>
      <c r="F30" s="978">
        <v>
7</v>
      </c>
      <c r="G30" s="221"/>
      <c r="I30" s="221"/>
      <c r="J30" s="221"/>
      <c r="K30" s="221"/>
    </row>
    <row r="31" spans="1:11" ht="15" customHeight="1">
      <c r="A31" s="2547" t="s">
        <v>
2814</v>
      </c>
      <c r="B31" s="2547"/>
      <c r="C31" s="2547"/>
      <c r="D31" s="2547"/>
      <c r="E31" s="2547"/>
      <c r="F31" s="978">
        <v>
1</v>
      </c>
      <c r="G31" s="221"/>
      <c r="I31" s="221"/>
      <c r="J31" s="221"/>
      <c r="K31" s="221"/>
    </row>
    <row r="32" spans="1:11" ht="15" customHeight="1">
      <c r="A32" s="2547" t="s">
        <v>
2813</v>
      </c>
      <c r="B32" s="2547"/>
      <c r="C32" s="2547"/>
      <c r="D32" s="2547"/>
      <c r="E32" s="2547"/>
      <c r="F32" s="978">
        <v>
2</v>
      </c>
      <c r="G32" s="221"/>
      <c r="I32" s="221"/>
      <c r="J32" s="221"/>
      <c r="K32" s="221"/>
    </row>
    <row r="33" spans="1:20" ht="15" customHeight="1">
      <c r="A33" s="2547" t="s">
        <v>
2812</v>
      </c>
      <c r="B33" s="2547"/>
      <c r="C33" s="2547"/>
      <c r="D33" s="2547"/>
      <c r="E33" s="2547"/>
      <c r="F33" s="978">
        <v>
23</v>
      </c>
      <c r="G33" s="221"/>
      <c r="I33" s="221"/>
      <c r="J33" s="221"/>
      <c r="K33" s="221"/>
    </row>
    <row r="34" spans="1:20" ht="15" customHeight="1">
      <c r="A34" s="2547" t="s">
        <v>
2811</v>
      </c>
      <c r="B34" s="2547"/>
      <c r="C34" s="2547"/>
      <c r="D34" s="2547"/>
      <c r="E34" s="2547"/>
      <c r="F34" s="978">
        <v>
81</v>
      </c>
      <c r="G34" s="221"/>
      <c r="I34" s="221"/>
      <c r="J34" s="221"/>
      <c r="K34" s="221"/>
    </row>
    <row r="35" spans="1:20" ht="15" customHeight="1">
      <c r="A35" s="2551" t="s">
        <v>
2810</v>
      </c>
      <c r="B35" s="2551"/>
      <c r="C35" s="2551"/>
      <c r="D35" s="2551"/>
      <c r="E35" s="2551"/>
      <c r="F35" s="978">
        <v>
362</v>
      </c>
      <c r="G35" s="221"/>
      <c r="I35" s="221"/>
      <c r="J35" s="221"/>
      <c r="K35" s="221"/>
    </row>
    <row r="36" spans="1:20" ht="15" customHeight="1">
      <c r="A36" s="2546" t="s">
        <v>
534</v>
      </c>
      <c r="B36" s="2546"/>
      <c r="C36" s="2546"/>
      <c r="D36" s="2546"/>
      <c r="E36" s="2546"/>
      <c r="F36" s="978">
        <f>
SUM(F18:F35)</f>
        <v>
3016</v>
      </c>
      <c r="I36" s="221"/>
      <c r="J36" s="221"/>
      <c r="K36" s="221"/>
    </row>
    <row r="37" spans="1:20" ht="15" customHeight="1">
      <c r="F37" s="476" t="s">
        <v>
2809</v>
      </c>
      <c r="G37" s="1087"/>
      <c r="K37" s="221"/>
      <c r="R37" s="402"/>
      <c r="S37" s="402"/>
      <c r="T37" s="402"/>
    </row>
    <row r="38" spans="1:20" ht="15" customHeight="1">
      <c r="F38" s="476"/>
      <c r="G38" s="1087"/>
      <c r="K38" s="221"/>
      <c r="R38" s="402"/>
      <c r="S38" s="402"/>
      <c r="T38" s="402"/>
    </row>
    <row r="39" spans="1:20" s="243" customFormat="1" ht="15" customHeight="1">
      <c r="A39" s="599" t="s">
        <v>
2808</v>
      </c>
      <c r="B39" s="599"/>
      <c r="C39" s="599"/>
      <c r="D39" s="599"/>
      <c r="E39" s="599"/>
      <c r="F39" s="599"/>
      <c r="G39" s="599"/>
      <c r="H39" s="599"/>
      <c r="I39" s="599"/>
      <c r="J39" s="599"/>
      <c r="K39" s="599"/>
      <c r="R39" s="1091"/>
      <c r="S39" s="1091"/>
      <c r="T39" s="1091"/>
    </row>
    <row r="40" spans="1:20" ht="15" customHeight="1">
      <c r="A40" s="470" t="s">
        <v>
2807</v>
      </c>
      <c r="E40" s="476" t="s">
        <v>
1608</v>
      </c>
      <c r="R40" s="402"/>
      <c r="S40" s="402"/>
      <c r="T40" s="402"/>
    </row>
    <row r="41" spans="1:20" ht="24.95" customHeight="1">
      <c r="A41" s="2488" t="s">
        <v>
767</v>
      </c>
      <c r="B41" s="2550"/>
      <c r="C41" s="975" t="s">
        <v>
1522</v>
      </c>
      <c r="D41" s="976" t="s">
        <v>
765</v>
      </c>
      <c r="E41" s="1090" t="s">
        <v>
1463</v>
      </c>
      <c r="H41" s="221"/>
      <c r="I41" s="221"/>
      <c r="J41" s="221"/>
      <c r="K41" s="221"/>
      <c r="M41" s="402"/>
      <c r="N41" s="402"/>
      <c r="O41" s="402"/>
    </row>
    <row r="42" spans="1:20" ht="15" customHeight="1">
      <c r="A42" s="2548" t="s">
        <v>
2806</v>
      </c>
      <c r="B42" s="2549"/>
      <c r="C42" s="1076">
        <v>
32782</v>
      </c>
      <c r="D42" s="1089" t="s">
        <v>
2805</v>
      </c>
      <c r="E42" s="1088">
        <v>
866.16</v>
      </c>
      <c r="F42" s="1087" t="s">
        <v>
2790</v>
      </c>
      <c r="H42" s="221"/>
      <c r="I42" s="221"/>
      <c r="J42" s="221"/>
      <c r="K42" s="221"/>
    </row>
    <row r="43" spans="1:20" ht="15" customHeight="1">
      <c r="A43" s="584"/>
      <c r="B43" s="584"/>
      <c r="C43" s="584"/>
      <c r="D43" s="584"/>
      <c r="E43" s="537"/>
      <c r="F43" s="584"/>
      <c r="G43" s="537"/>
      <c r="H43" s="1086"/>
      <c r="I43" s="1086"/>
      <c r="J43" s="1086"/>
    </row>
    <row r="44" spans="1:20" ht="15" customHeight="1">
      <c r="A44" s="470" t="s">
        <v>
2804</v>
      </c>
      <c r="J44" s="476" t="s">
        <v>
940</v>
      </c>
    </row>
    <row r="45" spans="1:20" ht="12.95" customHeight="1">
      <c r="A45" s="2529" t="s">
        <v>
160</v>
      </c>
      <c r="B45" s="2529"/>
      <c r="C45" s="2528" t="s">
        <v>
2803</v>
      </c>
      <c r="D45" s="2528" t="s">
        <v>
2802</v>
      </c>
      <c r="E45" s="2528" t="s">
        <v>
2801</v>
      </c>
      <c r="F45" s="2529" t="s">
        <v>
2800</v>
      </c>
      <c r="G45" s="2529"/>
      <c r="H45" s="2529"/>
      <c r="I45" s="2529"/>
      <c r="J45" s="2529"/>
    </row>
    <row r="46" spans="1:20" ht="12.95" customHeight="1">
      <c r="A46" s="2529"/>
      <c r="B46" s="2529"/>
      <c r="C46" s="2528"/>
      <c r="D46" s="2528"/>
      <c r="E46" s="2528"/>
      <c r="F46" s="644" t="s">
        <v>
2799</v>
      </c>
      <c r="G46" s="644" t="s">
        <v>
2798</v>
      </c>
      <c r="H46" s="644" t="s">
        <v>
2797</v>
      </c>
      <c r="I46" s="644" t="s">
        <v>
2796</v>
      </c>
      <c r="J46" s="644" t="s">
        <v>
2795</v>
      </c>
    </row>
    <row r="47" spans="1:20" ht="15" customHeight="1">
      <c r="A47" s="2526" t="s">
        <v>
2794</v>
      </c>
      <c r="B47" s="2526"/>
      <c r="C47" s="972">
        <v>
1024</v>
      </c>
      <c r="D47" s="716" t="s">
        <v>
531</v>
      </c>
      <c r="E47" s="972">
        <v>
208</v>
      </c>
      <c r="F47" s="972">
        <v>
142</v>
      </c>
      <c r="G47" s="972">
        <v>
25</v>
      </c>
      <c r="H47" s="972">
        <v>
25</v>
      </c>
      <c r="I47" s="972">
        <v>
10</v>
      </c>
      <c r="J47" s="716" t="s">
        <v>
531</v>
      </c>
    </row>
    <row r="48" spans="1:20" ht="15" customHeight="1">
      <c r="A48" s="2526" t="s">
        <v>
2793</v>
      </c>
      <c r="B48" s="2526"/>
      <c r="C48" s="972">
        <v>
154</v>
      </c>
      <c r="D48" s="972">
        <v>
3</v>
      </c>
      <c r="E48" s="972">
        <v>
7</v>
      </c>
      <c r="F48" s="972">
        <v>
14</v>
      </c>
      <c r="G48" s="972">
        <v>
6</v>
      </c>
      <c r="H48" s="972">
        <v>
6</v>
      </c>
      <c r="I48" s="972">
        <v>
4</v>
      </c>
      <c r="J48" s="972">
        <v>
3</v>
      </c>
    </row>
    <row r="49" spans="1:10" ht="15" customHeight="1">
      <c r="A49" s="459" t="s">
        <v>
2792</v>
      </c>
    </row>
    <row r="50" spans="1:10" ht="15" customHeight="1">
      <c r="A50" s="459" t="s">
        <v>
2791</v>
      </c>
      <c r="J50" s="588" t="s">
        <v>
2790</v>
      </c>
    </row>
    <row r="51" spans="1:10" ht="12.95" customHeight="1">
      <c r="J51" s="221"/>
    </row>
  </sheetData>
  <mergeCells count="40">
    <mergeCell ref="A1:Z1"/>
    <mergeCell ref="A2:Z2"/>
    <mergeCell ref="F6:I6"/>
    <mergeCell ref="C45:C46"/>
    <mergeCell ref="D45:D46"/>
    <mergeCell ref="E45:E46"/>
    <mergeCell ref="A13:E13"/>
    <mergeCell ref="A17:E17"/>
    <mergeCell ref="A18:E18"/>
    <mergeCell ref="A19:E19"/>
    <mergeCell ref="A20:E20"/>
    <mergeCell ref="A41:B41"/>
    <mergeCell ref="A35:E35"/>
    <mergeCell ref="A27:E27"/>
    <mergeCell ref="A6:A7"/>
    <mergeCell ref="F45:J45"/>
    <mergeCell ref="A47:B47"/>
    <mergeCell ref="A48:B48"/>
    <mergeCell ref="A42:B42"/>
    <mergeCell ref="A45:B46"/>
    <mergeCell ref="A29:E29"/>
    <mergeCell ref="A30:E30"/>
    <mergeCell ref="A31:E31"/>
    <mergeCell ref="A32:E32"/>
    <mergeCell ref="A33:E33"/>
    <mergeCell ref="A34:E34"/>
    <mergeCell ref="B10:E10"/>
    <mergeCell ref="B6:E7"/>
    <mergeCell ref="B8:E8"/>
    <mergeCell ref="B9:E9"/>
    <mergeCell ref="A36:E36"/>
    <mergeCell ref="A28:E28"/>
    <mergeCell ref="A21:E21"/>
    <mergeCell ref="A23:E23"/>
    <mergeCell ref="A24:E24"/>
    <mergeCell ref="A25:E25"/>
    <mergeCell ref="A26:E26"/>
    <mergeCell ref="A22:E22"/>
    <mergeCell ref="B11:E11"/>
    <mergeCell ref="B12:E1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view="pageBreakPreview" zoomScaleNormal="100" zoomScaleSheetLayoutView="100" workbookViewId="0">
      <selection activeCell="B6" sqref="B6"/>
    </sheetView>
  </sheetViews>
  <sheetFormatPr defaultRowHeight="18" customHeight="1"/>
  <cols>
    <col min="1" max="12" width="7.625" style="221" customWidth="1"/>
    <col min="13" max="13" width="8.625" style="221" customWidth="1"/>
    <col min="14"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251" customFormat="1" ht="15" customHeight="1">
      <c r="A3" s="409" t="s">
        <v>
2962</v>
      </c>
    </row>
    <row r="4" spans="1:26" s="243" customFormat="1" ht="15" customHeight="1">
      <c r="A4" s="243" t="s">
        <v>
2961</v>
      </c>
    </row>
    <row r="5" spans="1:26" s="326" customFormat="1" ht="15" customHeight="1">
      <c r="A5" s="326" t="s">
        <v>
2960</v>
      </c>
    </row>
    <row r="6" spans="1:26" ht="15" customHeight="1">
      <c r="A6" s="221" t="s">
        <v>
1561</v>
      </c>
      <c r="K6" s="231" t="s">
        <v>
2959</v>
      </c>
    </row>
    <row r="7" spans="1:26" ht="24.95" customHeight="1">
      <c r="A7" s="1107" t="s">
        <v>
953</v>
      </c>
      <c r="B7" s="1098" t="s">
        <v>
2848</v>
      </c>
      <c r="C7" s="674">
        <v>
24</v>
      </c>
      <c r="D7" s="674">
        <v>
25</v>
      </c>
      <c r="E7" s="674">
        <v>
26</v>
      </c>
      <c r="F7" s="674">
        <v>
27</v>
      </c>
      <c r="G7" s="674">
        <v>
28</v>
      </c>
      <c r="H7" s="674">
        <v>
29</v>
      </c>
      <c r="I7" s="674">
        <v>
30</v>
      </c>
      <c r="J7" s="674">
        <v>
31</v>
      </c>
      <c r="K7" s="1098" t="s">
        <v>
2847</v>
      </c>
    </row>
    <row r="8" spans="1:26" ht="15" customHeight="1">
      <c r="A8" s="760" t="s">
        <v>
2958</v>
      </c>
      <c r="B8" s="1106">
        <v>
562</v>
      </c>
      <c r="C8" s="1106">
        <v>
518</v>
      </c>
      <c r="D8" s="1106">
        <v>
594</v>
      </c>
      <c r="E8" s="1106">
        <v>
457</v>
      </c>
      <c r="F8" s="1106">
        <v>
459</v>
      </c>
      <c r="G8" s="1106">
        <v>
405</v>
      </c>
      <c r="H8" s="1106">
        <v>
462</v>
      </c>
      <c r="I8" s="1106">
        <v>
452</v>
      </c>
      <c r="J8" s="1106">
        <v>
441</v>
      </c>
      <c r="K8" s="1106">
        <v>
381</v>
      </c>
    </row>
    <row r="9" spans="1:26" ht="15" customHeight="1">
      <c r="A9" s="384" t="s">
        <v>
2957</v>
      </c>
      <c r="B9" s="1105">
        <v>
1341</v>
      </c>
      <c r="C9" s="1105">
        <v>
2417</v>
      </c>
      <c r="D9" s="1105">
        <v>
2045</v>
      </c>
      <c r="E9" s="1105">
        <v>
1974</v>
      </c>
      <c r="F9" s="1105">
        <v>
2653</v>
      </c>
      <c r="G9" s="1106">
        <v>
2570</v>
      </c>
      <c r="H9" s="1106">
        <v>
2428</v>
      </c>
      <c r="I9" s="1106">
        <v>
2991</v>
      </c>
      <c r="J9" s="1106">
        <v>
2469</v>
      </c>
      <c r="K9" s="1105">
        <v>
2294</v>
      </c>
    </row>
    <row r="10" spans="1:26" ht="15" customHeight="1">
      <c r="A10" s="376" t="s">
        <v>
2956</v>
      </c>
      <c r="B10" s="1105">
        <v>
1</v>
      </c>
      <c r="C10" s="1105">
        <v>
19</v>
      </c>
      <c r="D10" s="1105">
        <v>
6</v>
      </c>
      <c r="E10" s="1105">
        <v>
8</v>
      </c>
      <c r="F10" s="1105">
        <v>
58</v>
      </c>
      <c r="G10" s="1106">
        <v>
6</v>
      </c>
      <c r="H10" s="1106">
        <v>
14</v>
      </c>
      <c r="I10" s="1106">
        <v>
34</v>
      </c>
      <c r="J10" s="1106">
        <v>
29</v>
      </c>
      <c r="K10" s="1105">
        <v>
22</v>
      </c>
    </row>
    <row r="11" spans="1:26" ht="15" customHeight="1">
      <c r="A11" s="376" t="s">
        <v>
2955</v>
      </c>
      <c r="B11" s="1105">
        <v>
1740</v>
      </c>
      <c r="C11" s="1105">
        <v>
1238</v>
      </c>
      <c r="D11" s="1105">
        <v>
1650</v>
      </c>
      <c r="E11" s="1105">
        <v>
1400</v>
      </c>
      <c r="F11" s="1105">
        <v>
1497</v>
      </c>
      <c r="G11" s="1106">
        <v>
1472</v>
      </c>
      <c r="H11" s="1106">
        <v>
1333</v>
      </c>
      <c r="I11" s="1106">
        <v>
1227</v>
      </c>
      <c r="J11" s="1106">
        <v>
2321</v>
      </c>
      <c r="K11" s="1105">
        <v>
2108</v>
      </c>
    </row>
    <row r="12" spans="1:26" ht="15" customHeight="1">
      <c r="A12" s="439" t="s">
        <v>
912</v>
      </c>
      <c r="B12" s="1105">
        <v>
3644</v>
      </c>
      <c r="C12" s="1105">
        <v>
4192</v>
      </c>
      <c r="D12" s="1105">
        <v>
4295</v>
      </c>
      <c r="E12" s="1105">
        <v>
3839</v>
      </c>
      <c r="F12" s="1105">
        <v>
4667</v>
      </c>
      <c r="G12" s="1106">
        <v>
4453</v>
      </c>
      <c r="H12" s="1106">
        <v>
4237</v>
      </c>
      <c r="I12" s="1106">
        <v>
4704</v>
      </c>
      <c r="J12" s="1106">
        <v>
5260</v>
      </c>
      <c r="K12" s="1105">
        <f>
SUM(K8:K11)</f>
        <v>
4805</v>
      </c>
    </row>
    <row r="13" spans="1:26" ht="15" customHeight="1">
      <c r="K13" s="231" t="s">
        <v>
2954</v>
      </c>
    </row>
    <row r="14" spans="1:26" ht="15" customHeight="1">
      <c r="A14" s="326" t="s">
        <v>
2953</v>
      </c>
      <c r="G14" s="231" t="s">
        <v>
2952</v>
      </c>
    </row>
    <row r="15" spans="1:26" ht="30" customHeight="1">
      <c r="A15" s="1104" t="s">
        <v>
2951</v>
      </c>
      <c r="B15" s="1102" t="s">
        <v>
2950</v>
      </c>
      <c r="C15" s="1102" t="s">
        <v>
2949</v>
      </c>
      <c r="D15" s="1103" t="s">
        <v>
2948</v>
      </c>
      <c r="E15" s="1102" t="s">
        <v>
2947</v>
      </c>
      <c r="F15" s="1102" t="s">
        <v>
2946</v>
      </c>
      <c r="G15" s="619" t="s">
        <v>
534</v>
      </c>
    </row>
    <row r="16" spans="1:26" ht="15" customHeight="1">
      <c r="A16" s="384" t="s">
        <v>
2945</v>
      </c>
      <c r="B16" s="616">
        <v>
11</v>
      </c>
      <c r="C16" s="616">
        <v>
16</v>
      </c>
      <c r="D16" s="616">
        <v>
10</v>
      </c>
      <c r="E16" s="616">
        <v>
1</v>
      </c>
      <c r="F16" s="616">
        <v>
1</v>
      </c>
      <c r="G16" s="616">
        <f>
SUM(B16:F16)</f>
        <v>
39</v>
      </c>
    </row>
    <row r="17" spans="1:13" ht="15" customHeight="1">
      <c r="A17" s="384" t="s">
        <v>
2944</v>
      </c>
      <c r="B17" s="616">
        <v>
401</v>
      </c>
      <c r="C17" s="616">
        <v>
163</v>
      </c>
      <c r="D17" s="616">
        <v>
240</v>
      </c>
      <c r="E17" s="616">
        <v>
15</v>
      </c>
      <c r="F17" s="616">
        <v>
16</v>
      </c>
      <c r="G17" s="616">
        <f>
SUM(B17:F17)</f>
        <v>
835</v>
      </c>
      <c r="H17" s="232" t="s">
        <v>
2943</v>
      </c>
    </row>
    <row r="18" spans="1:13" ht="15" customHeight="1"/>
    <row r="19" spans="1:13" s="326" customFormat="1" ht="15" customHeight="1">
      <c r="A19" s="221" t="s">
        <v>
2942</v>
      </c>
      <c r="B19" s="221"/>
      <c r="C19" s="221"/>
      <c r="D19" s="221"/>
      <c r="E19" s="221"/>
      <c r="F19" s="221"/>
      <c r="G19" s="221"/>
      <c r="H19" s="221"/>
      <c r="I19" s="326" t="s">
        <v>
2941</v>
      </c>
    </row>
    <row r="20" spans="1:13" ht="15" customHeight="1">
      <c r="A20" s="221" t="s">
        <v>
2940</v>
      </c>
      <c r="G20" s="231" t="s">
        <v>
439</v>
      </c>
      <c r="L20" s="231" t="s">
        <v>
2865</v>
      </c>
    </row>
    <row r="21" spans="1:13" ht="15" customHeight="1">
      <c r="A21" s="2554" t="s">
        <v>
145</v>
      </c>
      <c r="B21" s="2554"/>
      <c r="C21" s="2554"/>
      <c r="D21" s="2554"/>
      <c r="E21" s="2554"/>
      <c r="F21" s="1097" t="s">
        <v>
2861</v>
      </c>
      <c r="G21" s="674" t="s">
        <v>
2939</v>
      </c>
      <c r="I21" s="2555" t="s">
        <v>
160</v>
      </c>
      <c r="J21" s="2555"/>
      <c r="K21" s="2555"/>
      <c r="L21" s="1097" t="s">
        <v>
2861</v>
      </c>
      <c r="M21" s="402"/>
    </row>
    <row r="22" spans="1:13" ht="15" customHeight="1">
      <c r="A22" s="2552" t="s">
        <v>
2938</v>
      </c>
      <c r="B22" s="2552"/>
      <c r="C22" s="2552"/>
      <c r="D22" s="2552"/>
      <c r="E22" s="2552"/>
      <c r="F22" s="606" t="s">
        <v>
2937</v>
      </c>
      <c r="G22" s="674" t="s">
        <v>
2936</v>
      </c>
      <c r="H22" s="682"/>
      <c r="I22" s="2216" t="s">
        <v>
2935</v>
      </c>
      <c r="J22" s="2216"/>
      <c r="K22" s="2216"/>
      <c r="L22" s="1099">
        <v>
3484</v>
      </c>
      <c r="M22" s="402"/>
    </row>
    <row r="23" spans="1:13" ht="15" customHeight="1">
      <c r="A23" s="2552" t="s">
        <v>
2934</v>
      </c>
      <c r="B23" s="2552"/>
      <c r="C23" s="2552"/>
      <c r="D23" s="2552"/>
      <c r="E23" s="2552"/>
      <c r="F23" s="606" t="s">
        <v>
2933</v>
      </c>
      <c r="G23" s="674" t="s">
        <v>
2932</v>
      </c>
      <c r="H23" s="682"/>
      <c r="I23" s="2556" t="s">
        <v>
2931</v>
      </c>
      <c r="J23" s="2216" t="s">
        <v>
2930</v>
      </c>
      <c r="K23" s="2216"/>
      <c r="L23" s="1099">
        <v>
3025</v>
      </c>
      <c r="M23" s="402"/>
    </row>
    <row r="24" spans="1:13" ht="15" customHeight="1">
      <c r="A24" s="2552" t="s">
        <v>
2929</v>
      </c>
      <c r="B24" s="2552"/>
      <c r="C24" s="2552"/>
      <c r="D24" s="2552"/>
      <c r="E24" s="2552"/>
      <c r="F24" s="606" t="s">
        <v>
2928</v>
      </c>
      <c r="G24" s="674" t="s">
        <v>
2927</v>
      </c>
      <c r="H24" s="682"/>
      <c r="I24" s="2556"/>
      <c r="J24" s="2216" t="s">
        <v>
2926</v>
      </c>
      <c r="K24" s="2216"/>
      <c r="L24" s="1099">
        <v>
459</v>
      </c>
      <c r="M24" s="402"/>
    </row>
    <row r="25" spans="1:13" ht="15" customHeight="1">
      <c r="A25" s="2552" t="s">
        <v>
2925</v>
      </c>
      <c r="B25" s="2552"/>
      <c r="C25" s="2552"/>
      <c r="D25" s="2552"/>
      <c r="E25" s="2552"/>
      <c r="F25" s="606" t="s">
        <v>
2924</v>
      </c>
      <c r="G25" s="674" t="s">
        <v>
2923</v>
      </c>
      <c r="H25" s="682"/>
      <c r="I25" s="2216" t="s">
        <v>
2922</v>
      </c>
      <c r="J25" s="2216"/>
      <c r="K25" s="2216"/>
      <c r="L25" s="1099">
        <v>
210.6</v>
      </c>
      <c r="M25" s="402"/>
    </row>
    <row r="26" spans="1:13" ht="15" customHeight="1">
      <c r="A26" s="2552" t="s">
        <v>
2921</v>
      </c>
      <c r="B26" s="2552"/>
      <c r="C26" s="2552"/>
      <c r="D26" s="2552"/>
      <c r="E26" s="2552"/>
      <c r="F26" s="606" t="s">
        <v>
2920</v>
      </c>
      <c r="G26" s="674" t="s">
        <v>
2919</v>
      </c>
      <c r="H26" s="682"/>
      <c r="I26" s="2216" t="s">
        <v>
2918</v>
      </c>
      <c r="J26" s="2216"/>
      <c r="K26" s="2216"/>
      <c r="L26" s="1099">
        <v>
386</v>
      </c>
      <c r="M26" s="402"/>
    </row>
    <row r="27" spans="1:13" ht="15" customHeight="1">
      <c r="A27" s="2552" t="s">
        <v>
2917</v>
      </c>
      <c r="B27" s="2552"/>
      <c r="C27" s="2552"/>
      <c r="D27" s="2552"/>
      <c r="E27" s="2552"/>
      <c r="F27" s="606" t="s">
        <v>
2916</v>
      </c>
      <c r="G27" s="674" t="s">
        <v>
2915</v>
      </c>
      <c r="H27" s="682"/>
      <c r="I27" s="2216" t="s">
        <v>
2914</v>
      </c>
      <c r="J27" s="2216"/>
      <c r="K27" s="2216"/>
      <c r="L27" s="1099">
        <v>
413.8</v>
      </c>
      <c r="M27" s="402"/>
    </row>
    <row r="28" spans="1:13" ht="15" customHeight="1">
      <c r="A28" s="2552" t="s">
        <v>
2913</v>
      </c>
      <c r="B28" s="2552"/>
      <c r="C28" s="2552"/>
      <c r="D28" s="2552"/>
      <c r="E28" s="2552"/>
      <c r="F28" s="606" t="s">
        <v>
2912</v>
      </c>
      <c r="G28" s="674" t="s">
        <v>
2911</v>
      </c>
      <c r="H28" s="682"/>
      <c r="I28" s="2216" t="s">
        <v>
2910</v>
      </c>
      <c r="J28" s="2216"/>
      <c r="K28" s="2216"/>
      <c r="L28" s="763" t="s">
        <v>
531</v>
      </c>
      <c r="M28" s="402"/>
    </row>
    <row r="29" spans="1:13" ht="15" customHeight="1">
      <c r="A29" s="2552" t="s">
        <v>
2909</v>
      </c>
      <c r="B29" s="2552"/>
      <c r="C29" s="2552"/>
      <c r="D29" s="2552"/>
      <c r="E29" s="2552"/>
      <c r="F29" s="606" t="s">
        <v>
2908</v>
      </c>
      <c r="G29" s="674" t="s">
        <v>
2907</v>
      </c>
      <c r="H29" s="682"/>
      <c r="I29" s="2216" t="s">
        <v>
2906</v>
      </c>
      <c r="J29" s="2216"/>
      <c r="K29" s="2216"/>
      <c r="L29" s="1099">
        <v>
723.8</v>
      </c>
      <c r="M29" s="402"/>
    </row>
    <row r="30" spans="1:13" ht="15" customHeight="1">
      <c r="A30" s="2552" t="s">
        <v>
2905</v>
      </c>
      <c r="B30" s="2552"/>
      <c r="C30" s="2552"/>
      <c r="D30" s="2552"/>
      <c r="E30" s="2552"/>
      <c r="F30" s="606" t="s">
        <v>
2904</v>
      </c>
      <c r="G30" s="674" t="s">
        <v>
2903</v>
      </c>
      <c r="H30" s="682"/>
      <c r="I30" s="2216" t="s">
        <v>
2902</v>
      </c>
      <c r="J30" s="2216"/>
      <c r="K30" s="2216"/>
      <c r="L30" s="1099">
        <v>
49.2</v>
      </c>
      <c r="M30" s="402"/>
    </row>
    <row r="31" spans="1:13" ht="15" customHeight="1">
      <c r="A31" s="2552" t="s">
        <v>
2901</v>
      </c>
      <c r="B31" s="2552"/>
      <c r="C31" s="2552"/>
      <c r="D31" s="2552"/>
      <c r="E31" s="2552"/>
      <c r="F31" s="606" t="s">
        <v>
2900</v>
      </c>
      <c r="G31" s="674" t="s">
        <v>
2899</v>
      </c>
      <c r="H31" s="682"/>
      <c r="I31" s="2216" t="s">
        <v>
2898</v>
      </c>
      <c r="J31" s="2216"/>
      <c r="K31" s="2216"/>
      <c r="L31" s="763" t="s">
        <v>
531</v>
      </c>
      <c r="M31" s="402"/>
    </row>
    <row r="32" spans="1:13" ht="15" customHeight="1">
      <c r="A32" s="2552" t="s">
        <v>
2897</v>
      </c>
      <c r="B32" s="2552"/>
      <c r="C32" s="2552"/>
      <c r="D32" s="2552"/>
      <c r="E32" s="2552"/>
      <c r="F32" s="606" t="s">
        <v>
2896</v>
      </c>
      <c r="G32" s="674" t="s">
        <v>
2895</v>
      </c>
      <c r="H32" s="682"/>
      <c r="I32" s="2216" t="s">
        <v>
2894</v>
      </c>
      <c r="J32" s="2216"/>
      <c r="K32" s="2216"/>
      <c r="L32" s="1099">
        <v>
116.8</v>
      </c>
      <c r="M32" s="402"/>
    </row>
    <row r="33" spans="1:13" ht="15" customHeight="1">
      <c r="A33" s="2552" t="s">
        <v>
2893</v>
      </c>
      <c r="B33" s="2552"/>
      <c r="C33" s="2552"/>
      <c r="D33" s="2552"/>
      <c r="E33" s="2552"/>
      <c r="F33" s="606" t="s">
        <v>
2892</v>
      </c>
      <c r="G33" s="674" t="s">
        <v>
2891</v>
      </c>
      <c r="H33" s="682"/>
      <c r="I33" s="2216" t="s">
        <v>
2890</v>
      </c>
      <c r="J33" s="2216"/>
      <c r="K33" s="2216"/>
      <c r="L33" s="1099">
        <v>
135.5</v>
      </c>
      <c r="M33" s="402"/>
    </row>
    <row r="34" spans="1:13" ht="15" customHeight="1">
      <c r="A34" s="2552" t="s">
        <v>
2889</v>
      </c>
      <c r="B34" s="2552"/>
      <c r="C34" s="2552"/>
      <c r="D34" s="2552"/>
      <c r="E34" s="2552"/>
      <c r="F34" s="606" t="s">
        <v>
2888</v>
      </c>
      <c r="G34" s="674" t="s">
        <v>
2887</v>
      </c>
      <c r="H34" s="682"/>
      <c r="I34" s="2216" t="s">
        <v>
2886</v>
      </c>
      <c r="J34" s="2216"/>
      <c r="K34" s="2216"/>
      <c r="L34" s="1099">
        <v>
750.6</v>
      </c>
      <c r="M34" s="402"/>
    </row>
    <row r="35" spans="1:13" ht="15" customHeight="1">
      <c r="A35" s="2552" t="s">
        <v>
2885</v>
      </c>
      <c r="B35" s="2552"/>
      <c r="C35" s="2552"/>
      <c r="D35" s="2552"/>
      <c r="E35" s="2552"/>
      <c r="F35" s="606" t="s">
        <v>
2884</v>
      </c>
      <c r="G35" s="674" t="s">
        <v>
2883</v>
      </c>
      <c r="H35" s="682"/>
      <c r="I35" s="2216" t="s">
        <v>
2882</v>
      </c>
      <c r="J35" s="2216"/>
      <c r="K35" s="2216"/>
      <c r="L35" s="1099">
        <v>
238.7</v>
      </c>
      <c r="M35" s="402"/>
    </row>
    <row r="36" spans="1:13" ht="15" customHeight="1">
      <c r="A36" s="2552" t="s">
        <v>
2881</v>
      </c>
      <c r="B36" s="2552"/>
      <c r="C36" s="2552"/>
      <c r="D36" s="2552"/>
      <c r="E36" s="2552"/>
      <c r="F36" s="606" t="s">
        <v>
2880</v>
      </c>
      <c r="G36" s="674" t="s">
        <v>
2879</v>
      </c>
      <c r="H36" s="682"/>
      <c r="I36" s="2216" t="s">
        <v>
2878</v>
      </c>
      <c r="J36" s="2216"/>
      <c r="K36" s="2216"/>
      <c r="L36" s="763" t="s">
        <v>
531</v>
      </c>
    </row>
    <row r="37" spans="1:13" ht="15" customHeight="1">
      <c r="A37" s="2552" t="s">
        <v>
2877</v>
      </c>
      <c r="B37" s="2552"/>
      <c r="C37" s="2552"/>
      <c r="D37" s="2552"/>
      <c r="E37" s="2552"/>
      <c r="F37" s="606" t="s">
        <v>
2876</v>
      </c>
      <c r="G37" s="674" t="s">
        <v>
2875</v>
      </c>
      <c r="H37" s="682"/>
      <c r="I37" s="601"/>
      <c r="J37" s="601"/>
      <c r="K37" s="601"/>
      <c r="L37" s="231" t="s">
        <v>
2874</v>
      </c>
      <c r="M37" s="232"/>
    </row>
    <row r="38" spans="1:13" ht="15" customHeight="1">
      <c r="A38" s="2553" t="s">
        <v>
2873</v>
      </c>
      <c r="B38" s="2553"/>
      <c r="C38" s="2553"/>
      <c r="D38" s="2553"/>
      <c r="E38" s="2553"/>
      <c r="F38" s="606" t="s">
        <v>
2872</v>
      </c>
      <c r="G38" s="1100">
        <v>
42444</v>
      </c>
      <c r="H38" s="1101"/>
    </row>
    <row r="39" spans="1:13" ht="15" customHeight="1">
      <c r="A39" s="2216" t="s">
        <v>
2871</v>
      </c>
      <c r="B39" s="2216"/>
      <c r="C39" s="2216"/>
      <c r="D39" s="2216"/>
      <c r="E39" s="2216"/>
      <c r="F39" s="606" t="s">
        <v>
2870</v>
      </c>
      <c r="G39" s="1100">
        <v>
42892</v>
      </c>
      <c r="H39" s="1101"/>
      <c r="I39" s="326" t="s">
        <v>
2869</v>
      </c>
      <c r="J39" s="326"/>
      <c r="K39" s="326"/>
      <c r="L39" s="326"/>
    </row>
    <row r="40" spans="1:13" ht="15" customHeight="1">
      <c r="A40" s="2216" t="s">
        <v>
2868</v>
      </c>
      <c r="B40" s="2216"/>
      <c r="C40" s="2216"/>
      <c r="D40" s="2216"/>
      <c r="E40" s="2216"/>
      <c r="F40" s="606" t="s">
        <v>
2867</v>
      </c>
      <c r="G40" s="1100" t="s">
        <v>
2866</v>
      </c>
      <c r="H40" s="1101"/>
      <c r="L40" s="231" t="s">
        <v>
2865</v>
      </c>
    </row>
    <row r="41" spans="1:13" ht="15" customHeight="1">
      <c r="A41" s="2216" t="s">
        <v>
2864</v>
      </c>
      <c r="B41" s="2216"/>
      <c r="C41" s="2216"/>
      <c r="D41" s="2216"/>
      <c r="E41" s="2216"/>
      <c r="F41" s="606" t="s">
        <v>
2863</v>
      </c>
      <c r="G41" s="1100" t="s">
        <v>
2862</v>
      </c>
      <c r="I41" s="2554" t="s">
        <v>
160</v>
      </c>
      <c r="J41" s="2554"/>
      <c r="K41" s="2554"/>
      <c r="L41" s="1097" t="s">
        <v>
2861</v>
      </c>
    </row>
    <row r="42" spans="1:13" ht="15" customHeight="1">
      <c r="G42" s="401" t="s">
        <v>
2845</v>
      </c>
      <c r="I42" s="2216" t="s">
        <v>
2860</v>
      </c>
      <c r="J42" s="2216"/>
      <c r="K42" s="2216"/>
      <c r="L42" s="1099">
        <v>
252</v>
      </c>
    </row>
    <row r="43" spans="1:13" ht="15" customHeight="1">
      <c r="I43" s="2556" t="s">
        <v>
2859</v>
      </c>
      <c r="J43" s="2216" t="s">
        <v>
2858</v>
      </c>
      <c r="K43" s="2216"/>
      <c r="L43" s="1099">
        <v>
2712.1</v>
      </c>
    </row>
    <row r="44" spans="1:13" ht="15" customHeight="1">
      <c r="I44" s="2556"/>
      <c r="J44" s="2216" t="s">
        <v>
2857</v>
      </c>
      <c r="K44" s="2216"/>
      <c r="L44" s="1099">
        <v>
167.4</v>
      </c>
    </row>
    <row r="45" spans="1:13" ht="15" customHeight="1">
      <c r="I45" s="2216" t="s">
        <v>
2856</v>
      </c>
      <c r="J45" s="2216"/>
      <c r="K45" s="2216"/>
      <c r="L45" s="1099">
        <v>
4.2</v>
      </c>
    </row>
    <row r="46" spans="1:13" ht="15" customHeight="1">
      <c r="I46" s="2216" t="s">
        <v>
2855</v>
      </c>
      <c r="J46" s="2216"/>
      <c r="K46" s="2216"/>
      <c r="L46" s="1099">
        <v>
310</v>
      </c>
    </row>
    <row r="47" spans="1:13" ht="15" customHeight="1">
      <c r="I47" s="2216" t="s">
        <v>
2854</v>
      </c>
      <c r="J47" s="2216"/>
      <c r="K47" s="2216"/>
      <c r="L47" s="1099">
        <v>
2549.3000000000002</v>
      </c>
    </row>
    <row r="48" spans="1:13" ht="15" customHeight="1">
      <c r="I48" s="2216" t="s">
        <v>
2853</v>
      </c>
      <c r="J48" s="2216"/>
      <c r="K48" s="2216"/>
      <c r="L48" s="1099">
        <v>
323.3</v>
      </c>
    </row>
    <row r="49" spans="1:12" ht="15" customHeight="1">
      <c r="I49" s="2216" t="s">
        <v>
2852</v>
      </c>
      <c r="J49" s="2216"/>
      <c r="K49" s="2216"/>
      <c r="L49" s="1099">
        <v>
132.24</v>
      </c>
    </row>
    <row r="50" spans="1:12" ht="15" customHeight="1">
      <c r="L50" s="401" t="s">
        <v>
2845</v>
      </c>
    </row>
    <row r="51" spans="1:12" ht="15" customHeight="1">
      <c r="A51" s="221" t="s">
        <v>
2851</v>
      </c>
    </row>
    <row r="52" spans="1:12" ht="15" customHeight="1">
      <c r="A52" s="221" t="s">
        <v>
2850</v>
      </c>
      <c r="K52" s="401" t="s">
        <v>
2849</v>
      </c>
    </row>
    <row r="53" spans="1:12" ht="24.95" customHeight="1">
      <c r="A53" s="1097" t="s">
        <v>
953</v>
      </c>
      <c r="B53" s="1098" t="s">
        <v>
2848</v>
      </c>
      <c r="C53" s="674">
        <v>
24</v>
      </c>
      <c r="D53" s="674">
        <v>
25</v>
      </c>
      <c r="E53" s="674">
        <v>
26</v>
      </c>
      <c r="F53" s="674">
        <v>
27</v>
      </c>
      <c r="G53" s="674">
        <v>
28</v>
      </c>
      <c r="H53" s="674">
        <v>
29</v>
      </c>
      <c r="I53" s="674">
        <v>
30</v>
      </c>
      <c r="J53" s="674">
        <v>
31</v>
      </c>
      <c r="K53" s="1098" t="s">
        <v>
2847</v>
      </c>
    </row>
    <row r="54" spans="1:12" ht="15" customHeight="1">
      <c r="A54" s="1097" t="s">
        <v>
2846</v>
      </c>
      <c r="B54" s="1096">
        <v>
29.64</v>
      </c>
      <c r="C54" s="1096">
        <v>
28.86</v>
      </c>
      <c r="D54" s="1096">
        <v>
28.75</v>
      </c>
      <c r="E54" s="1096">
        <v>
27.97</v>
      </c>
      <c r="F54" s="1096">
        <v>
26.91</v>
      </c>
      <c r="G54" s="1096">
        <v>
26.14</v>
      </c>
      <c r="H54" s="1096">
        <v>
26.14</v>
      </c>
      <c r="I54" s="1096">
        <v>
26.22</v>
      </c>
      <c r="J54" s="1096">
        <v>
25.84</v>
      </c>
      <c r="K54" s="1096">
        <v>
25.15</v>
      </c>
    </row>
    <row r="55" spans="1:12" ht="15" customHeight="1">
      <c r="K55" s="401" t="s">
        <v>
2845</v>
      </c>
    </row>
  </sheetData>
  <mergeCells count="50">
    <mergeCell ref="A1:Z1"/>
    <mergeCell ref="A2:Z2"/>
    <mergeCell ref="I43:I44"/>
    <mergeCell ref="J43:K43"/>
    <mergeCell ref="J44:K44"/>
    <mergeCell ref="I28:K28"/>
    <mergeCell ref="I29:K29"/>
    <mergeCell ref="I30:K30"/>
    <mergeCell ref="I41:K41"/>
    <mergeCell ref="I42:K42"/>
    <mergeCell ref="A37:E37"/>
    <mergeCell ref="I35:K35"/>
    <mergeCell ref="I36:K36"/>
    <mergeCell ref="A28:E28"/>
    <mergeCell ref="A29:E29"/>
    <mergeCell ref="A30:E30"/>
    <mergeCell ref="I48:K48"/>
    <mergeCell ref="I49:K49"/>
    <mergeCell ref="I45:K45"/>
    <mergeCell ref="I46:K46"/>
    <mergeCell ref="I47:K47"/>
    <mergeCell ref="I32:K32"/>
    <mergeCell ref="I33:K33"/>
    <mergeCell ref="I34:K34"/>
    <mergeCell ref="A31:E31"/>
    <mergeCell ref="A32:E32"/>
    <mergeCell ref="A33:E33"/>
    <mergeCell ref="I31:K31"/>
    <mergeCell ref="A21:E21"/>
    <mergeCell ref="I21:K21"/>
    <mergeCell ref="A22:E22"/>
    <mergeCell ref="A23:E23"/>
    <mergeCell ref="A24:E24"/>
    <mergeCell ref="I23:I24"/>
    <mergeCell ref="A41:E41"/>
    <mergeCell ref="I22:K22"/>
    <mergeCell ref="J23:K23"/>
    <mergeCell ref="J24:K24"/>
    <mergeCell ref="I25:K25"/>
    <mergeCell ref="I26:K26"/>
    <mergeCell ref="A25:E25"/>
    <mergeCell ref="A26:E26"/>
    <mergeCell ref="A27:E27"/>
    <mergeCell ref="I27:K27"/>
    <mergeCell ref="A38:E38"/>
    <mergeCell ref="A39:E39"/>
    <mergeCell ref="A40:E40"/>
    <mergeCell ref="A35:E35"/>
    <mergeCell ref="A36:E36"/>
    <mergeCell ref="A34:E34"/>
  </mergeCells>
  <phoneticPr fontId="1"/>
  <printOptions horizontalCentered="1"/>
  <pageMargins left="0.78740157480314965" right="0.78740157480314965" top="0.98425196850393704" bottom="0.63" header="0.51181102362204722" footer="0.51181102362204722"/>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view="pageBreakPreview" zoomScaleNormal="100" zoomScaleSheetLayoutView="100" workbookViewId="0">
      <selection activeCell="U33" sqref="U33"/>
    </sheetView>
  </sheetViews>
  <sheetFormatPr defaultRowHeight="19.5" customHeight="1"/>
  <cols>
    <col min="1" max="1" width="8.625" style="2" customWidth="1"/>
    <col min="2" max="2" width="7.625" style="2" customWidth="1"/>
    <col min="3" max="3" width="4.625" style="2" customWidth="1"/>
    <col min="4" max="10" width="9.625" style="2" customWidth="1"/>
    <col min="11" max="11" width="3.625" style="2" customWidth="1"/>
    <col min="12" max="12" width="3.875" style="2" customWidth="1"/>
    <col min="13" max="22" width="3.625" style="2" customWidth="1"/>
    <col min="23" max="16384" width="9" style="2"/>
  </cols>
  <sheetData>
    <row r="1" spans="1:21"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row>
    <row r="2" spans="1:21"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row>
    <row r="3" spans="1:21" s="243" customFormat="1" ht="20.100000000000001" customHeight="1">
      <c r="A3" s="243" t="s">
        <v>
3039</v>
      </c>
    </row>
    <row r="4" spans="1:21" s="326" customFormat="1" ht="15" customHeight="1">
      <c r="A4" s="326" t="s">
        <v>
3038</v>
      </c>
      <c r="H4" s="326" t="s">
        <v>
3037</v>
      </c>
    </row>
    <row r="5" spans="1:21" s="326" customFormat="1" ht="15" customHeight="1">
      <c r="F5" s="231" t="s">
        <v>
2952</v>
      </c>
      <c r="I5" s="221"/>
      <c r="J5" s="231" t="s">
        <v>
2952</v>
      </c>
    </row>
    <row r="6" spans="1:21" s="221" customFormat="1" ht="30" customHeight="1">
      <c r="A6" s="2584" t="s">
        <v>
1560</v>
      </c>
      <c r="B6" s="2049"/>
      <c r="C6" s="2585"/>
      <c r="D6" s="1118" t="s">
        <v>
3036</v>
      </c>
      <c r="E6" s="1118" t="s">
        <v>
3035</v>
      </c>
      <c r="F6" s="439" t="s">
        <v>
912</v>
      </c>
      <c r="H6" s="2561" t="s">
        <v>
3034</v>
      </c>
      <c r="I6" s="2562"/>
      <c r="J6" s="1105">
        <v>
81</v>
      </c>
    </row>
    <row r="7" spans="1:21" s="221" customFormat="1" ht="15" customHeight="1">
      <c r="A7" s="2561" t="s">
        <v>
3033</v>
      </c>
      <c r="B7" s="2051"/>
      <c r="C7" s="2562"/>
      <c r="D7" s="1105">
        <v>
2904</v>
      </c>
      <c r="E7" s="1105">
        <v>
1818</v>
      </c>
      <c r="F7" s="1105">
        <v>
4722</v>
      </c>
      <c r="J7" s="401" t="s">
        <v>
2971</v>
      </c>
    </row>
    <row r="8" spans="1:21" s="221" customFormat="1" ht="15" customHeight="1">
      <c r="A8" s="2561" t="s">
        <v>
3032</v>
      </c>
      <c r="B8" s="2051"/>
      <c r="C8" s="2562"/>
      <c r="D8" s="1105">
        <v>
59</v>
      </c>
      <c r="E8" s="1105">
        <v>
33</v>
      </c>
      <c r="F8" s="1105">
        <v>
92</v>
      </c>
    </row>
    <row r="9" spans="1:21" s="221" customFormat="1" ht="15" customHeight="1">
      <c r="A9" s="2561" t="s">
        <v>
3031</v>
      </c>
      <c r="B9" s="2051"/>
      <c r="C9" s="2562"/>
      <c r="D9" s="1105">
        <v>
5</v>
      </c>
      <c r="E9" s="1105">
        <v>
8</v>
      </c>
      <c r="F9" s="1105">
        <v>
13</v>
      </c>
    </row>
    <row r="10" spans="1:21" s="221" customFormat="1" ht="15" customHeight="1">
      <c r="A10" s="2572" t="s">
        <v>
3030</v>
      </c>
      <c r="B10" s="2575" t="s">
        <v>
3029</v>
      </c>
      <c r="C10" s="2576"/>
      <c r="D10" s="1105">
        <v>
84</v>
      </c>
      <c r="E10" s="1105">
        <v>
52</v>
      </c>
      <c r="F10" s="1105">
        <v>
136</v>
      </c>
      <c r="H10" s="30" t="s">
        <v>
3028</v>
      </c>
      <c r="I10" s="30"/>
      <c r="J10" s="30"/>
    </row>
    <row r="11" spans="1:21" s="221" customFormat="1" ht="15" customHeight="1">
      <c r="A11" s="2573"/>
      <c r="B11" s="2575" t="s">
        <v>
3027</v>
      </c>
      <c r="C11" s="2576"/>
      <c r="D11" s="1105">
        <v>
701</v>
      </c>
      <c r="E11" s="1105">
        <v>
182</v>
      </c>
      <c r="F11" s="1105">
        <v>
883</v>
      </c>
      <c r="H11" s="2"/>
      <c r="I11" s="2"/>
      <c r="J11" s="4" t="s">
        <v>
439</v>
      </c>
    </row>
    <row r="12" spans="1:21" s="221" customFormat="1" ht="15" customHeight="1">
      <c r="A12" s="2574"/>
      <c r="B12" s="2575" t="s">
        <v>
3019</v>
      </c>
      <c r="C12" s="2576"/>
      <c r="D12" s="1105">
        <v>
11</v>
      </c>
      <c r="E12" s="1105">
        <v>
1</v>
      </c>
      <c r="F12" s="1105">
        <v>
12</v>
      </c>
      <c r="H12" s="2577" t="s">
        <v>
3026</v>
      </c>
      <c r="I12" s="104" t="s">
        <v>
3025</v>
      </c>
      <c r="J12" s="1114">
        <v>
27</v>
      </c>
    </row>
    <row r="13" spans="1:21" s="221" customFormat="1" ht="15" customHeight="1">
      <c r="A13" s="2572" t="s">
        <v>
3024</v>
      </c>
      <c r="B13" s="2575" t="s">
        <v>
3023</v>
      </c>
      <c r="C13" s="2576"/>
      <c r="D13" s="1105">
        <v>
11</v>
      </c>
      <c r="E13" s="1105">
        <v>
5</v>
      </c>
      <c r="F13" s="1105">
        <v>
16</v>
      </c>
      <c r="H13" s="2577"/>
      <c r="I13" s="104" t="s">
        <v>
3022</v>
      </c>
      <c r="J13" s="1105">
        <v>
863</v>
      </c>
    </row>
    <row r="14" spans="1:21" s="221" customFormat="1" ht="15" customHeight="1">
      <c r="A14" s="2573"/>
      <c r="B14" s="2575" t="s">
        <v>
3021</v>
      </c>
      <c r="C14" s="2576"/>
      <c r="D14" s="1105">
        <v>
9</v>
      </c>
      <c r="E14" s="1105">
        <v>
3</v>
      </c>
      <c r="F14" s="1105">
        <v>
12</v>
      </c>
      <c r="H14" s="2563" t="s">
        <v>
3020</v>
      </c>
      <c r="I14" s="2583"/>
      <c r="J14" s="1114">
        <v>
239</v>
      </c>
    </row>
    <row r="15" spans="1:21" s="221" customFormat="1" ht="15" customHeight="1">
      <c r="A15" s="2574"/>
      <c r="B15" s="2575" t="s">
        <v>
3019</v>
      </c>
      <c r="C15" s="2576"/>
      <c r="D15" s="1105">
        <v>
3</v>
      </c>
      <c r="E15" s="1117" t="s">
        <v>
531</v>
      </c>
      <c r="F15" s="1105">
        <v>
3</v>
      </c>
      <c r="H15" s="2563" t="s">
        <v>
3018</v>
      </c>
      <c r="I15" s="2583"/>
      <c r="J15" s="1114">
        <v>
32</v>
      </c>
    </row>
    <row r="16" spans="1:21" s="221" customFormat="1" ht="15" customHeight="1">
      <c r="A16" s="2561" t="s">
        <v>
3017</v>
      </c>
      <c r="B16" s="2051"/>
      <c r="C16" s="2562"/>
      <c r="D16" s="1105">
        <v>
51</v>
      </c>
      <c r="E16" s="1105">
        <v>
32</v>
      </c>
      <c r="F16" s="1105">
        <v>
83</v>
      </c>
      <c r="J16" s="4" t="s">
        <v>
2971</v>
      </c>
    </row>
    <row r="17" spans="1:11" s="221" customFormat="1" ht="15" customHeight="1">
      <c r="A17" s="2561" t="s">
        <v>
3016</v>
      </c>
      <c r="B17" s="2051"/>
      <c r="C17" s="2562"/>
      <c r="D17" s="1105">
        <v>
42</v>
      </c>
      <c r="E17" s="1105">
        <v>
58</v>
      </c>
      <c r="F17" s="1105">
        <v>
100</v>
      </c>
    </row>
    <row r="18" spans="1:11" s="221" customFormat="1" ht="15" customHeight="1">
      <c r="A18" s="2561" t="s">
        <v>
3015</v>
      </c>
      <c r="B18" s="2051"/>
      <c r="C18" s="2562"/>
      <c r="D18" s="1105">
        <v>
2</v>
      </c>
      <c r="E18" s="1105">
        <v>
6</v>
      </c>
      <c r="F18" s="1105">
        <v>
8</v>
      </c>
    </row>
    <row r="19" spans="1:11" s="221" customFormat="1" ht="15" customHeight="1">
      <c r="A19" s="2561" t="s">
        <v>
3014</v>
      </c>
      <c r="B19" s="2051"/>
      <c r="C19" s="2562"/>
      <c r="D19" s="1105">
        <v>
101</v>
      </c>
      <c r="E19" s="1105">
        <v>
36</v>
      </c>
      <c r="F19" s="1105">
        <v>
137</v>
      </c>
    </row>
    <row r="20" spans="1:11" s="221" customFormat="1" ht="15" customHeight="1">
      <c r="A20" s="2561" t="s">
        <v>
3013</v>
      </c>
      <c r="B20" s="2051"/>
      <c r="C20" s="2562"/>
      <c r="D20" s="1105">
        <v>
44</v>
      </c>
      <c r="E20" s="1105">
        <v>
16</v>
      </c>
      <c r="F20" s="1105">
        <v>
60</v>
      </c>
      <c r="G20" s="375" t="s">
        <v>
3012</v>
      </c>
    </row>
    <row r="21" spans="1:11" s="221" customFormat="1" ht="15" customHeight="1">
      <c r="A21" s="480" t="s">
        <v>
3011</v>
      </c>
    </row>
    <row r="22" spans="1:11" s="221" customFormat="1" ht="15" customHeight="1"/>
    <row r="23" spans="1:11" s="221" customFormat="1" ht="15" customHeight="1">
      <c r="A23" s="30" t="s">
        <v>
3010</v>
      </c>
      <c r="B23" s="2"/>
      <c r="C23" s="2"/>
      <c r="D23" s="2"/>
      <c r="F23" s="30" t="s">
        <v>
3009</v>
      </c>
      <c r="G23" s="2"/>
      <c r="H23" s="2"/>
      <c r="I23" s="2"/>
    </row>
    <row r="24" spans="1:11" s="221" customFormat="1" ht="15" customHeight="1">
      <c r="A24" s="2"/>
      <c r="B24" s="2"/>
      <c r="C24" s="2"/>
      <c r="D24" s="4" t="s">
        <v>
439</v>
      </c>
      <c r="F24" s="2"/>
      <c r="G24" s="2"/>
      <c r="H24" s="2"/>
      <c r="I24" s="4" t="s">
        <v>
439</v>
      </c>
    </row>
    <row r="25" spans="1:11" s="221" customFormat="1" ht="15" customHeight="1">
      <c r="A25" s="2563" t="s">
        <v>
3008</v>
      </c>
      <c r="B25" s="2564"/>
      <c r="C25" s="1116" t="s">
        <v>
3005</v>
      </c>
      <c r="D25" s="1105">
        <v>
291120</v>
      </c>
      <c r="F25" s="2331" t="s">
        <v>
3007</v>
      </c>
      <c r="G25" s="2331"/>
      <c r="H25" s="2331"/>
      <c r="I25" s="1114">
        <v>
22</v>
      </c>
    </row>
    <row r="26" spans="1:11" s="221" customFormat="1" ht="15" customHeight="1">
      <c r="A26" s="2563" t="s">
        <v>
3006</v>
      </c>
      <c r="B26" s="2564"/>
      <c r="C26" s="1116" t="s">
        <v>
3005</v>
      </c>
      <c r="D26" s="1105">
        <v>
180450</v>
      </c>
      <c r="F26" s="2582" t="s">
        <v>
3004</v>
      </c>
      <c r="G26" s="2582"/>
      <c r="H26" s="2582"/>
      <c r="I26" s="1114">
        <v>
97</v>
      </c>
    </row>
    <row r="27" spans="1:11" s="221" customFormat="1" ht="15" customHeight="1">
      <c r="A27" s="2563" t="s">
        <v>
3003</v>
      </c>
      <c r="B27" s="2564"/>
      <c r="C27" s="1116" t="s">
        <v>
3002</v>
      </c>
      <c r="D27" s="1105">
        <v>
128787</v>
      </c>
      <c r="F27" s="2"/>
      <c r="G27" s="2"/>
      <c r="H27" s="2"/>
      <c r="I27" s="4" t="s">
        <v>
2971</v>
      </c>
    </row>
    <row r="28" spans="1:11" s="221" customFormat="1" ht="15" customHeight="1">
      <c r="A28" s="2563" t="s">
        <v>
3001</v>
      </c>
      <c r="B28" s="2564"/>
      <c r="C28" s="1116" t="s">
        <v>
2997</v>
      </c>
      <c r="D28" s="1105">
        <v>
51420</v>
      </c>
    </row>
    <row r="29" spans="1:11" s="221" customFormat="1" ht="15" customHeight="1">
      <c r="A29" s="2563" t="s">
        <v>
3000</v>
      </c>
      <c r="B29" s="2564"/>
      <c r="C29" s="1116" t="s">
        <v>
2999</v>
      </c>
      <c r="D29" s="1105">
        <v>
131</v>
      </c>
    </row>
    <row r="30" spans="1:11" s="221" customFormat="1" ht="15" customHeight="1">
      <c r="A30" s="2563" t="s">
        <v>
2998</v>
      </c>
      <c r="B30" s="2564"/>
      <c r="C30" s="1116" t="s">
        <v>
2997</v>
      </c>
      <c r="D30" s="1105">
        <v>
28748</v>
      </c>
    </row>
    <row r="31" spans="1:11" ht="15" customHeight="1">
      <c r="A31" s="2563" t="s">
        <v>
2996</v>
      </c>
      <c r="B31" s="2564"/>
      <c r="C31" s="1116" t="s">
        <v>
2995</v>
      </c>
      <c r="D31" s="1105">
        <v>
505</v>
      </c>
      <c r="E31" s="1" t="s">
        <v>
2994</v>
      </c>
    </row>
    <row r="32" spans="1:11" ht="15" customHeight="1">
      <c r="K32" s="8"/>
    </row>
    <row r="33" spans="1:11" ht="15" customHeight="1">
      <c r="A33" s="30" t="s">
        <v>
2993</v>
      </c>
    </row>
    <row r="34" spans="1:11" ht="15" customHeight="1">
      <c r="A34" s="305" t="s">
        <v>
2992</v>
      </c>
      <c r="F34" s="305" t="s">
        <v>
2991</v>
      </c>
      <c r="H34" s="5"/>
    </row>
    <row r="35" spans="1:11" ht="15" customHeight="1">
      <c r="A35" s="16" t="s">
        <v>
2990</v>
      </c>
      <c r="B35" s="16"/>
      <c r="C35" s="16"/>
      <c r="D35" s="4" t="s">
        <v>
439</v>
      </c>
      <c r="J35" s="4" t="s">
        <v>
439</v>
      </c>
    </row>
    <row r="36" spans="1:11" ht="15" customHeight="1">
      <c r="A36" s="2063" t="s">
        <v>
768</v>
      </c>
      <c r="B36" s="2063"/>
      <c r="C36" s="2063"/>
      <c r="D36" s="1115" t="s">
        <v>
2989</v>
      </c>
      <c r="F36" s="2579" t="s">
        <v>
768</v>
      </c>
      <c r="G36" s="2580"/>
      <c r="H36" s="2581"/>
      <c r="I36" s="2578" t="s">
        <v>
767</v>
      </c>
      <c r="J36" s="2578"/>
    </row>
    <row r="37" spans="1:11" ht="15" customHeight="1">
      <c r="A37" s="2331" t="s">
        <v>
2988</v>
      </c>
      <c r="B37" s="2331"/>
      <c r="C37" s="2331"/>
      <c r="D37" s="1114">
        <v>
48700</v>
      </c>
      <c r="F37" s="2557" t="s">
        <v>
2987</v>
      </c>
      <c r="G37" s="2558"/>
      <c r="H37" s="2559"/>
      <c r="I37" s="2560" t="s">
        <v>
2986</v>
      </c>
      <c r="J37" s="2560"/>
    </row>
    <row r="38" spans="1:11" ht="15" customHeight="1">
      <c r="A38" s="2331" t="s">
        <v>
2985</v>
      </c>
      <c r="B38" s="2331"/>
      <c r="C38" s="2331"/>
      <c r="D38" s="1114">
        <v>
33300</v>
      </c>
      <c r="F38" s="2557" t="s">
        <v>
2984</v>
      </c>
      <c r="G38" s="2558"/>
      <c r="H38" s="2559"/>
      <c r="I38" s="2560" t="s">
        <v>
2983</v>
      </c>
      <c r="J38" s="2560"/>
    </row>
    <row r="39" spans="1:11" ht="15" customHeight="1">
      <c r="A39" s="2220" t="s">
        <v>
2982</v>
      </c>
      <c r="B39" s="2220"/>
      <c r="C39" s="2220"/>
      <c r="D39" s="1114">
        <v>
1500</v>
      </c>
      <c r="F39" s="2557" t="s">
        <v>
2981</v>
      </c>
      <c r="G39" s="2558"/>
      <c r="H39" s="2559"/>
      <c r="I39" s="2560" t="s">
        <v>
2980</v>
      </c>
      <c r="J39" s="2560"/>
    </row>
    <row r="40" spans="1:11" ht="15" customHeight="1">
      <c r="A40" s="2220" t="s">
        <v>
2979</v>
      </c>
      <c r="B40" s="2220"/>
      <c r="C40" s="2220"/>
      <c r="D40" s="1114">
        <v>
1500</v>
      </c>
      <c r="F40" s="2557" t="s">
        <v>
2978</v>
      </c>
      <c r="G40" s="2558"/>
      <c r="H40" s="2559"/>
      <c r="I40" s="2560" t="s">
        <v>
2977</v>
      </c>
      <c r="J40" s="2560"/>
    </row>
    <row r="41" spans="1:11" ht="15" customHeight="1">
      <c r="A41" s="2220" t="s">
        <v>
2976</v>
      </c>
      <c r="B41" s="2220"/>
      <c r="C41" s="2220"/>
      <c r="D41" s="1114">
        <v>
100</v>
      </c>
      <c r="F41" s="2557" t="s">
        <v>
2975</v>
      </c>
      <c r="G41" s="2558"/>
      <c r="H41" s="2559"/>
      <c r="I41" s="2560" t="s">
        <v>
2974</v>
      </c>
      <c r="J41" s="2560"/>
    </row>
    <row r="42" spans="1:11" ht="15" customHeight="1">
      <c r="D42" s="4" t="s">
        <v>
2971</v>
      </c>
      <c r="F42" s="2557" t="s">
        <v>
2973</v>
      </c>
      <c r="G42" s="2558"/>
      <c r="H42" s="2559"/>
      <c r="I42" s="2560" t="s">
        <v>
2972</v>
      </c>
      <c r="J42" s="2560"/>
    </row>
    <row r="43" spans="1:11" ht="15" customHeight="1">
      <c r="J43" s="4" t="s">
        <v>
2971</v>
      </c>
    </row>
    <row r="44" spans="1:11" ht="15" customHeight="1">
      <c r="K44" s="1113"/>
    </row>
    <row r="45" spans="1:11" ht="15" customHeight="1">
      <c r="A45" s="30" t="s">
        <v>
2970</v>
      </c>
      <c r="J45" s="4" t="s">
        <v>
721</v>
      </c>
    </row>
    <row r="46" spans="1:11" ht="24.95" customHeight="1">
      <c r="A46" s="2565" t="s">
        <v>
1551</v>
      </c>
      <c r="B46" s="2566"/>
      <c r="C46" s="2567"/>
      <c r="D46" s="1112" t="s">
        <v>
2968</v>
      </c>
      <c r="E46" s="606" t="s">
        <v>
2969</v>
      </c>
      <c r="F46" s="606">
        <v>
29</v>
      </c>
      <c r="G46" s="606">
        <v>
30</v>
      </c>
      <c r="H46" s="1111" t="s">
        <v>
1549</v>
      </c>
      <c r="I46" s="1111">
        <v>
2</v>
      </c>
      <c r="J46" s="668" t="s">
        <v>
534</v>
      </c>
    </row>
    <row r="47" spans="1:11" ht="20.100000000000001" customHeight="1">
      <c r="A47" s="2568" t="s">
        <v>
2967</v>
      </c>
      <c r="B47" s="2569"/>
      <c r="C47" s="1110" t="s">
        <v>
2963</v>
      </c>
      <c r="D47" s="1109">
        <v>
5957</v>
      </c>
      <c r="E47" s="1105">
        <v>
245</v>
      </c>
      <c r="F47" s="1105">
        <v>
208</v>
      </c>
      <c r="G47" s="1105">
        <v>
195</v>
      </c>
      <c r="H47" s="1105">
        <v>
202</v>
      </c>
      <c r="I47" s="1105">
        <v>
225</v>
      </c>
      <c r="J47" s="1105">
        <v>
7032</v>
      </c>
    </row>
    <row r="48" spans="1:11" ht="24.95" customHeight="1">
      <c r="A48" s="2570" t="s">
        <v>
2966</v>
      </c>
      <c r="B48" s="2571"/>
      <c r="C48" s="1110" t="s">
        <v>
2965</v>
      </c>
      <c r="D48" s="1109">
        <v>
75247</v>
      </c>
      <c r="E48" s="1105">
        <v>
3116</v>
      </c>
      <c r="F48" s="1105">
        <v>
2519</v>
      </c>
      <c r="G48" s="1105">
        <v>
2467</v>
      </c>
      <c r="H48" s="1105">
        <v>
2443</v>
      </c>
      <c r="I48" s="1105">
        <v>
2549</v>
      </c>
      <c r="J48" s="1105">
        <v>
88341</v>
      </c>
    </row>
    <row r="49" spans="1:10" ht="20.100000000000001" customHeight="1">
      <c r="A49" s="2568" t="s">
        <v>
2964</v>
      </c>
      <c r="B49" s="2569"/>
      <c r="C49" s="1110" t="s">
        <v>
2963</v>
      </c>
      <c r="D49" s="1109">
        <v>
1510</v>
      </c>
      <c r="E49" s="1108">
        <v>
30</v>
      </c>
      <c r="F49" s="1108">
        <v>
30</v>
      </c>
      <c r="G49" s="1108">
        <v>
31</v>
      </c>
      <c r="H49" s="1108">
        <v>
36</v>
      </c>
      <c r="I49" s="1108">
        <v>
22</v>
      </c>
      <c r="J49" s="1105">
        <v>
1659</v>
      </c>
    </row>
    <row r="50" spans="1:10" ht="15" customHeight="1">
      <c r="J50" s="504" t="s">
        <v>
2943</v>
      </c>
    </row>
    <row r="51" spans="1:10" ht="20.100000000000001" customHeight="1"/>
    <row r="52" spans="1:10" ht="20.100000000000001" customHeight="1">
      <c r="D52" s="497"/>
    </row>
    <row r="53" spans="1:10" ht="20.100000000000001" customHeight="1"/>
    <row r="54" spans="1:10" ht="20.100000000000001" customHeight="1"/>
    <row r="55" spans="1:10" ht="20.100000000000001" customHeight="1"/>
    <row r="56" spans="1:10" ht="20.100000000000001" customHeight="1"/>
    <row r="57" spans="1:10" ht="20.100000000000001" customHeight="1"/>
  </sheetData>
  <mergeCells count="56">
    <mergeCell ref="A1:U1"/>
    <mergeCell ref="A2:U2"/>
    <mergeCell ref="H6:I6"/>
    <mergeCell ref="H14:I14"/>
    <mergeCell ref="H15:I15"/>
    <mergeCell ref="A7:C7"/>
    <mergeCell ref="A6:C6"/>
    <mergeCell ref="B10:C10"/>
    <mergeCell ref="B11:C11"/>
    <mergeCell ref="A8:C8"/>
    <mergeCell ref="A9:C9"/>
    <mergeCell ref="A10:A12"/>
    <mergeCell ref="B12:C12"/>
    <mergeCell ref="B13:C13"/>
    <mergeCell ref="I37:J37"/>
    <mergeCell ref="H12:H13"/>
    <mergeCell ref="F37:H37"/>
    <mergeCell ref="I36:J36"/>
    <mergeCell ref="F36:H36"/>
    <mergeCell ref="F25:H25"/>
    <mergeCell ref="F26:H26"/>
    <mergeCell ref="A16:C16"/>
    <mergeCell ref="A17:C17"/>
    <mergeCell ref="A13:A15"/>
    <mergeCell ref="B14:C14"/>
    <mergeCell ref="B15:C15"/>
    <mergeCell ref="A46:C46"/>
    <mergeCell ref="A49:B49"/>
    <mergeCell ref="A48:B48"/>
    <mergeCell ref="A47:B47"/>
    <mergeCell ref="A41:C41"/>
    <mergeCell ref="A37:C37"/>
    <mergeCell ref="A38:C38"/>
    <mergeCell ref="A39:C39"/>
    <mergeCell ref="A40:C40"/>
    <mergeCell ref="A18:C18"/>
    <mergeCell ref="A19:C19"/>
    <mergeCell ref="A20:C20"/>
    <mergeCell ref="A30:B30"/>
    <mergeCell ref="A31:B31"/>
    <mergeCell ref="A29:B29"/>
    <mergeCell ref="A25:B25"/>
    <mergeCell ref="A26:B26"/>
    <mergeCell ref="A27:B27"/>
    <mergeCell ref="A28:B28"/>
    <mergeCell ref="A36:C36"/>
    <mergeCell ref="F38:H38"/>
    <mergeCell ref="F39:H39"/>
    <mergeCell ref="F42:H42"/>
    <mergeCell ref="I38:J38"/>
    <mergeCell ref="I39:J39"/>
    <mergeCell ref="I40:J40"/>
    <mergeCell ref="I41:J41"/>
    <mergeCell ref="F40:H40"/>
    <mergeCell ref="F41:H41"/>
    <mergeCell ref="I42:J4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Normal="100" zoomScaleSheetLayoutView="100" workbookViewId="0">
      <selection activeCell="B6" sqref="B6"/>
    </sheetView>
  </sheetViews>
  <sheetFormatPr defaultRowHeight="18.75" customHeight="1"/>
  <cols>
    <col min="1" max="1" width="17.625" style="221" customWidth="1"/>
    <col min="2" max="2" width="11.625" style="221" customWidth="1"/>
    <col min="3" max="8" width="10.125" style="221" customWidth="1"/>
    <col min="9" max="9" width="3.625" style="402" customWidth="1"/>
    <col min="10"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5.95" customHeight="1">
      <c r="A3" s="326" t="s">
        <v>
3090</v>
      </c>
    </row>
    <row r="4" spans="1:26" ht="15.95" customHeight="1">
      <c r="A4" s="326" t="s">
        <v>
3089</v>
      </c>
      <c r="E4" s="231" t="s">
        <v>
439</v>
      </c>
    </row>
    <row r="5" spans="1:26" ht="15.95" customHeight="1">
      <c r="A5" s="1169" t="s">
        <v>
160</v>
      </c>
      <c r="B5" s="1171" t="s">
        <v>
1560</v>
      </c>
      <c r="C5" s="1170" t="s">
        <v>
3070</v>
      </c>
      <c r="D5" s="1170" t="s">
        <v>
3088</v>
      </c>
      <c r="E5" s="1169" t="s">
        <v>
708</v>
      </c>
      <c r="F5" s="402"/>
    </row>
    <row r="6" spans="1:26" ht="15.95" customHeight="1">
      <c r="A6" s="2586" t="s">
        <v>
3087</v>
      </c>
      <c r="B6" s="1168" t="s">
        <v>
3086</v>
      </c>
      <c r="C6" s="1161">
        <v>
481</v>
      </c>
      <c r="D6" s="1157">
        <v>
4941</v>
      </c>
      <c r="E6" s="1162"/>
      <c r="F6" s="402"/>
    </row>
    <row r="7" spans="1:26" ht="15.95" customHeight="1">
      <c r="A7" s="2587"/>
      <c r="B7" s="1168" t="s">
        <v>
3085</v>
      </c>
      <c r="C7" s="1161">
        <v>
688813</v>
      </c>
      <c r="D7" s="1157">
        <v>
4480027</v>
      </c>
      <c r="E7" s="1156"/>
      <c r="F7" s="402"/>
      <c r="H7" s="337"/>
      <c r="I7" s="1165"/>
    </row>
    <row r="8" spans="1:26" ht="15.95" customHeight="1">
      <c r="A8" s="2587"/>
      <c r="B8" s="1168" t="s">
        <v>
3084</v>
      </c>
      <c r="C8" s="1117" t="s">
        <v>
531</v>
      </c>
      <c r="D8" s="1157">
        <v>
1332</v>
      </c>
      <c r="E8" s="1156"/>
      <c r="F8" s="402"/>
      <c r="H8" s="337"/>
      <c r="I8" s="1165"/>
    </row>
    <row r="9" spans="1:26" ht="15.95" customHeight="1">
      <c r="A9" s="2587"/>
      <c r="B9" s="1167" t="s">
        <v>
3083</v>
      </c>
      <c r="C9" s="1161">
        <v>
123</v>
      </c>
      <c r="D9" s="1157">
        <v>
243</v>
      </c>
      <c r="E9" s="1156" t="s">
        <v>
3082</v>
      </c>
      <c r="F9" s="402"/>
      <c r="H9" s="337"/>
      <c r="I9" s="1165"/>
    </row>
    <row r="10" spans="1:26" ht="15.95" customHeight="1">
      <c r="A10" s="2588"/>
      <c r="B10" s="1141" t="s">
        <v>
534</v>
      </c>
      <c r="C10" s="1161">
        <f>
SUM(C6:C9)</f>
        <v>
689417</v>
      </c>
      <c r="D10" s="2002">
        <f>
SUM(D6:D9)</f>
        <v>
4486543</v>
      </c>
      <c r="E10" s="1166">
        <f>
ROUND((D10-D9)/D10,4)</f>
        <v>
0.99990000000000001</v>
      </c>
      <c r="F10" s="402"/>
      <c r="H10" s="337"/>
      <c r="I10" s="1165"/>
    </row>
    <row r="11" spans="1:26" ht="15.95" customHeight="1">
      <c r="A11" s="1164" t="s">
        <v>
3081</v>
      </c>
      <c r="B11" s="1163"/>
      <c r="C11" s="1161">
        <v>
22340</v>
      </c>
      <c r="D11" s="1157">
        <v>
67646</v>
      </c>
      <c r="E11" s="1162"/>
      <c r="F11" s="402"/>
    </row>
    <row r="12" spans="1:26" ht="15.95" customHeight="1">
      <c r="A12" s="1160" t="s">
        <v>
3080</v>
      </c>
      <c r="B12" s="1159"/>
      <c r="C12" s="1161">
        <v>
17148</v>
      </c>
      <c r="D12" s="1157">
        <v>
62905</v>
      </c>
      <c r="E12" s="1156"/>
      <c r="F12" s="402"/>
    </row>
    <row r="13" spans="1:26" ht="15.95" customHeight="1">
      <c r="A13" s="1160" t="s">
        <v>
3079</v>
      </c>
      <c r="B13" s="1159"/>
      <c r="C13" s="1158">
        <v>
252336</v>
      </c>
      <c r="D13" s="1157">
        <v>
901002</v>
      </c>
      <c r="E13" s="1156"/>
      <c r="F13" s="402"/>
    </row>
    <row r="14" spans="1:26" ht="15.95" customHeight="1">
      <c r="A14" s="1155" t="s">
        <v>
3053</v>
      </c>
      <c r="B14" s="1154" t="s">
        <v>
3078</v>
      </c>
      <c r="C14" s="1153">
        <v>
44011</v>
      </c>
      <c r="D14" s="1152">
        <v>
786138</v>
      </c>
      <c r="E14" s="1151"/>
      <c r="F14" s="402"/>
    </row>
    <row r="15" spans="1:26" ht="15.95" customHeight="1">
      <c r="A15" s="1150" t="s">
        <v>
3052</v>
      </c>
      <c r="B15" s="1149" t="s">
        <v>
3077</v>
      </c>
      <c r="C15" s="1148">
        <v>
8080</v>
      </c>
      <c r="D15" s="1147">
        <v>
220545</v>
      </c>
      <c r="E15" s="1146" t="s">
        <v>
3076</v>
      </c>
      <c r="F15" s="402"/>
    </row>
    <row r="16" spans="1:26" ht="15.95" customHeight="1">
      <c r="A16" s="2599" t="s">
        <v>
912</v>
      </c>
      <c r="B16" s="2600"/>
      <c r="C16" s="2002">
        <f>
SUM(C10:C15)</f>
        <v>
1033332</v>
      </c>
      <c r="D16" s="1145">
        <f>
SUM(D10:D15)</f>
        <v>
6524779</v>
      </c>
      <c r="E16" s="1144">
        <f>
ROUND((D16-D11-D13)/34.84/1000/1000,4)</f>
        <v>
0.1595</v>
      </c>
      <c r="F16" s="402"/>
    </row>
    <row r="17" spans="1:9" ht="15.95" customHeight="1">
      <c r="A17" s="584"/>
      <c r="B17" s="584"/>
      <c r="C17" s="752"/>
      <c r="D17" s="752"/>
      <c r="E17" s="476" t="s">
        <v>
3075</v>
      </c>
      <c r="F17" s="402"/>
    </row>
    <row r="18" spans="1:9" ht="15.95" customHeight="1">
      <c r="A18" s="752" t="s">
        <v>
3074</v>
      </c>
      <c r="B18" s="752"/>
      <c r="C18" s="752"/>
      <c r="D18" s="752"/>
      <c r="E18" s="752"/>
      <c r="F18" s="402"/>
    </row>
    <row r="19" spans="1:9" ht="15.95" customHeight="1">
      <c r="A19" s="459" t="s">
        <v>
3073</v>
      </c>
      <c r="B19" s="459"/>
      <c r="C19" s="459"/>
      <c r="D19" s="459"/>
      <c r="E19" s="476"/>
    </row>
    <row r="20" spans="1:9" ht="15" customHeight="1">
      <c r="A20" s="459"/>
      <c r="B20" s="459"/>
      <c r="C20" s="459"/>
      <c r="D20" s="459"/>
      <c r="E20" s="459"/>
    </row>
    <row r="21" spans="1:9" ht="15.95" customHeight="1">
      <c r="A21" s="326" t="s">
        <v>
3072</v>
      </c>
      <c r="F21" s="231" t="s">
        <v>
439</v>
      </c>
    </row>
    <row r="22" spans="1:9" ht="15.95" customHeight="1">
      <c r="A22" s="370" t="s">
        <v>
160</v>
      </c>
      <c r="B22" s="371" t="s">
        <v>
1560</v>
      </c>
      <c r="C22" s="2019" t="s">
        <v>
3071</v>
      </c>
      <c r="D22" s="2019"/>
      <c r="E22" s="1143" t="s">
        <v>
3070</v>
      </c>
      <c r="F22" s="672" t="s">
        <v>
3045</v>
      </c>
    </row>
    <row r="23" spans="1:9" ht="15.95" customHeight="1">
      <c r="A23" s="2608" t="s">
        <v>
3054</v>
      </c>
      <c r="B23" s="368" t="s">
        <v>
3069</v>
      </c>
      <c r="C23" s="1140">
        <v>
9</v>
      </c>
      <c r="D23" s="1139">
        <v>
2</v>
      </c>
      <c r="E23" s="353">
        <v>
1658</v>
      </c>
      <c r="F23" s="1134">
        <v>
13637</v>
      </c>
    </row>
    <row r="24" spans="1:9" ht="15.95" customHeight="1">
      <c r="A24" s="2609"/>
      <c r="B24" s="428" t="s">
        <v>
3068</v>
      </c>
      <c r="C24" s="1140">
        <v>
15</v>
      </c>
      <c r="D24" s="1142" t="s">
        <v>
3067</v>
      </c>
      <c r="E24" s="353">
        <v>
475</v>
      </c>
      <c r="F24" s="1134">
        <v>
4504</v>
      </c>
    </row>
    <row r="25" spans="1:9" ht="15.95" customHeight="1">
      <c r="A25" s="2610"/>
      <c r="B25" s="1141" t="s">
        <v>
534</v>
      </c>
      <c r="C25" s="1140">
        <f>
SUM(C23:C24)</f>
        <v>
24</v>
      </c>
      <c r="D25" s="1139">
        <f>
SUM(D23:D24)</f>
        <v>
2</v>
      </c>
      <c r="E25" s="353">
        <f>
SUM(E23:E24)</f>
        <v>
2133</v>
      </c>
      <c r="F25" s="1134">
        <f>
SUM(F23:F24)</f>
        <v>
18141</v>
      </c>
    </row>
    <row r="26" spans="1:9" ht="15.95" customHeight="1">
      <c r="A26" s="1126" t="s">
        <v>
3053</v>
      </c>
      <c r="B26" s="368" t="s">
        <v>
3066</v>
      </c>
      <c r="C26" s="1140">
        <v>
17</v>
      </c>
      <c r="D26" s="1139">
        <v>
10</v>
      </c>
      <c r="E26" s="353">
        <v>
4304</v>
      </c>
      <c r="F26" s="1134">
        <v>
60034</v>
      </c>
    </row>
    <row r="27" spans="1:9" ht="15.95" customHeight="1">
      <c r="A27" s="1126" t="s">
        <v>
3052</v>
      </c>
      <c r="B27" s="368" t="s">
        <v>
3066</v>
      </c>
      <c r="C27" s="1140">
        <v>
22</v>
      </c>
      <c r="D27" s="1139">
        <v>
10</v>
      </c>
      <c r="E27" s="353">
        <v>
1739</v>
      </c>
      <c r="F27" s="1134">
        <v>
26854</v>
      </c>
    </row>
    <row r="28" spans="1:9" ht="15.95" customHeight="1">
      <c r="A28" s="2601" t="s">
        <v>
534</v>
      </c>
      <c r="B28" s="2021"/>
      <c r="C28" s="1140">
        <f>
SUM(C25:C27)</f>
        <v>
63</v>
      </c>
      <c r="D28" s="1139">
        <f>
SUM(D25:D27)</f>
        <v>
22</v>
      </c>
      <c r="E28" s="353">
        <f>
SUM(E25:E27)</f>
        <v>
8176</v>
      </c>
      <c r="F28" s="1134">
        <f>
SUM(F25:F27)</f>
        <v>
105029</v>
      </c>
    </row>
    <row r="29" spans="1:9" ht="15.95" customHeight="1">
      <c r="A29" s="221" t="s">
        <v>
3065</v>
      </c>
      <c r="E29" s="1132"/>
      <c r="F29" s="1132" t="s">
        <v>
3064</v>
      </c>
    </row>
    <row r="30" spans="1:9" ht="15" customHeight="1"/>
    <row r="31" spans="1:9" ht="15.95" customHeight="1">
      <c r="A31" s="326" t="s">
        <v>
3063</v>
      </c>
      <c r="G31" s="1138"/>
      <c r="H31" s="231" t="s">
        <v>
439</v>
      </c>
      <c r="I31" s="401"/>
    </row>
    <row r="32" spans="1:9" ht="15.95" customHeight="1">
      <c r="A32" s="2041" t="s">
        <v>
160</v>
      </c>
      <c r="B32" s="2604" t="s">
        <v>
3062</v>
      </c>
      <c r="C32" s="2606" t="s">
        <v>
3061</v>
      </c>
      <c r="D32" s="2601" t="s">
        <v>
3060</v>
      </c>
      <c r="E32" s="2322"/>
      <c r="F32" s="2601" t="s">
        <v>
3059</v>
      </c>
      <c r="G32" s="2021"/>
      <c r="H32" s="2603"/>
      <c r="I32" s="403"/>
    </row>
    <row r="33" spans="1:11" ht="15.95" customHeight="1">
      <c r="A33" s="2602"/>
      <c r="B33" s="2605"/>
      <c r="C33" s="2607"/>
      <c r="D33" s="632" t="s">
        <v>
3058</v>
      </c>
      <c r="E33" s="632" t="s">
        <v>
3057</v>
      </c>
      <c r="F33" s="632" t="s">
        <v>
3056</v>
      </c>
      <c r="G33" s="632" t="s">
        <v>
3055</v>
      </c>
      <c r="H33" s="632" t="s">
        <v>
912</v>
      </c>
      <c r="I33" s="403"/>
    </row>
    <row r="34" spans="1:11" ht="15.95" customHeight="1">
      <c r="A34" s="1126" t="s">
        <v>
3054</v>
      </c>
      <c r="B34" s="1125">
        <v>
3280</v>
      </c>
      <c r="C34" s="1137">
        <v>
130619</v>
      </c>
      <c r="D34" s="1134">
        <v>
779</v>
      </c>
      <c r="E34" s="1134">
        <v>
1482</v>
      </c>
      <c r="F34" s="1136">
        <v>
25971</v>
      </c>
      <c r="G34" s="1125">
        <v>
113</v>
      </c>
      <c r="H34" s="578">
        <f>
SUM(F34:G34)</f>
        <v>
26084</v>
      </c>
      <c r="I34" s="1135"/>
    </row>
    <row r="35" spans="1:11" ht="15.95" customHeight="1">
      <c r="A35" s="1126" t="s">
        <v>
3053</v>
      </c>
      <c r="B35" s="1134">
        <v>
151</v>
      </c>
      <c r="C35" s="1120">
        <v>
49742</v>
      </c>
      <c r="D35" s="1134">
        <v>
442</v>
      </c>
      <c r="E35" s="1125" t="s">
        <v>
531</v>
      </c>
      <c r="F35" s="1134">
        <v>
2733</v>
      </c>
      <c r="G35" s="1134">
        <v>
478</v>
      </c>
      <c r="H35" s="578">
        <f>
SUM(F35:G35)</f>
        <v>
3211</v>
      </c>
    </row>
    <row r="36" spans="1:11" ht="15.95" customHeight="1">
      <c r="A36" s="1126" t="s">
        <v>
3052</v>
      </c>
      <c r="B36" s="1134">
        <v>
3</v>
      </c>
      <c r="C36" s="1120">
        <v>
6530</v>
      </c>
      <c r="D36" s="1134">
        <v>
222</v>
      </c>
      <c r="E36" s="1125" t="s">
        <v>
531</v>
      </c>
      <c r="F36" s="1134">
        <v>
381</v>
      </c>
      <c r="G36" s="1134">
        <v>
74</v>
      </c>
      <c r="H36" s="578">
        <f>
SUM(F36:G36)</f>
        <v>
455</v>
      </c>
    </row>
    <row r="37" spans="1:11" ht="15.95" customHeight="1">
      <c r="A37" s="632" t="s">
        <v>
912</v>
      </c>
      <c r="B37" s="1134">
        <f t="shared" ref="B37:H37" si="0">
SUM(B34:B36)</f>
        <v>
3434</v>
      </c>
      <c r="C37" s="1134">
        <f t="shared" si="0"/>
        <v>
186891</v>
      </c>
      <c r="D37" s="1134">
        <f t="shared" si="0"/>
        <v>
1443</v>
      </c>
      <c r="E37" s="1134">
        <f t="shared" si="0"/>
        <v>
1482</v>
      </c>
      <c r="F37" s="1134">
        <f t="shared" si="0"/>
        <v>
29085</v>
      </c>
      <c r="G37" s="1134">
        <f t="shared" si="0"/>
        <v>
665</v>
      </c>
      <c r="H37" s="1134">
        <f t="shared" si="0"/>
        <v>
29750</v>
      </c>
    </row>
    <row r="38" spans="1:11" ht="15.95" customHeight="1">
      <c r="G38" s="1133"/>
      <c r="H38" s="1132" t="s">
        <v>
3051</v>
      </c>
      <c r="I38" s="401"/>
    </row>
    <row r="39" spans="1:11" ht="15" customHeight="1"/>
    <row r="40" spans="1:11" ht="15.95" customHeight="1">
      <c r="A40" s="326" t="s">
        <v>
3050</v>
      </c>
      <c r="H40" s="231" t="s">
        <v>
439</v>
      </c>
      <c r="I40" s="401"/>
    </row>
    <row r="41" spans="1:11" ht="15.95" customHeight="1">
      <c r="A41" s="632" t="s">
        <v>
160</v>
      </c>
      <c r="B41" s="632" t="s">
        <v>
2331</v>
      </c>
      <c r="C41" s="1123" t="s">
        <v>
3045</v>
      </c>
      <c r="D41" s="1122" t="s">
        <v>
3044</v>
      </c>
      <c r="E41" s="2584" t="s">
        <v>
708</v>
      </c>
      <c r="F41" s="2594"/>
      <c r="G41" s="2594"/>
      <c r="H41" s="2595"/>
      <c r="I41" s="5"/>
      <c r="J41" s="402"/>
    </row>
    <row r="42" spans="1:11" ht="50.1" customHeight="1">
      <c r="A42" s="1131" t="s">
        <v>
3049</v>
      </c>
      <c r="B42" s="1130">
        <v>
38</v>
      </c>
      <c r="C42" s="1129">
        <v>
38176</v>
      </c>
      <c r="D42" s="1128">
        <v>
27867</v>
      </c>
      <c r="E42" s="2596" t="s">
        <v>
3048</v>
      </c>
      <c r="F42" s="2597"/>
      <c r="G42" s="2597"/>
      <c r="H42" s="2598"/>
      <c r="I42" s="1127"/>
      <c r="J42" s="402"/>
    </row>
    <row r="43" spans="1:11" ht="15.95" customHeight="1">
      <c r="A43" s="1126" t="s">
        <v>
3047</v>
      </c>
      <c r="B43" s="1125">
        <v>
2</v>
      </c>
      <c r="C43" s="1120">
        <v>
225</v>
      </c>
      <c r="D43" s="1120">
        <v>
210</v>
      </c>
      <c r="E43" s="2591"/>
      <c r="F43" s="2592"/>
      <c r="G43" s="2592"/>
      <c r="H43" s="2593"/>
      <c r="I43" s="1124"/>
      <c r="J43" s="402"/>
    </row>
    <row r="44" spans="1:11" ht="15.95" customHeight="1">
      <c r="H44" s="654" t="s">
        <v>
3040</v>
      </c>
      <c r="I44" s="401"/>
      <c r="J44" s="402"/>
    </row>
    <row r="45" spans="1:11" ht="15" customHeight="1">
      <c r="J45" s="402"/>
      <c r="K45" s="402"/>
    </row>
    <row r="46" spans="1:11" ht="15.95" customHeight="1">
      <c r="A46" s="326" t="s">
        <v>
3046</v>
      </c>
      <c r="H46" s="231" t="s">
        <v>
439</v>
      </c>
      <c r="I46" s="401"/>
      <c r="J46" s="402"/>
    </row>
    <row r="47" spans="1:11" ht="15.95" customHeight="1">
      <c r="A47" s="632" t="s">
        <v>
160</v>
      </c>
      <c r="B47" s="632" t="s">
        <v>
2331</v>
      </c>
      <c r="C47" s="1123" t="s">
        <v>
3045</v>
      </c>
      <c r="D47" s="1122" t="s">
        <v>
3044</v>
      </c>
      <c r="E47" s="2584" t="s">
        <v>
3043</v>
      </c>
      <c r="F47" s="2594"/>
      <c r="G47" s="2594"/>
      <c r="H47" s="2595"/>
      <c r="I47" s="5"/>
      <c r="J47" s="402"/>
    </row>
    <row r="48" spans="1:11" ht="15.95" customHeight="1">
      <c r="A48" s="384" t="s">
        <v>
3042</v>
      </c>
      <c r="B48" s="1121">
        <v>
4</v>
      </c>
      <c r="C48" s="1120">
        <v>
20265</v>
      </c>
      <c r="D48" s="1119">
        <v>
779</v>
      </c>
      <c r="E48" s="2548" t="s">
        <v>
3041</v>
      </c>
      <c r="F48" s="2589"/>
      <c r="G48" s="2589"/>
      <c r="H48" s="2590"/>
      <c r="I48" s="375"/>
      <c r="J48" s="402"/>
    </row>
    <row r="49" spans="8:10" ht="15.95" customHeight="1">
      <c r="H49" s="654" t="s">
        <v>
3040</v>
      </c>
      <c r="I49" s="401"/>
      <c r="J49" s="402"/>
    </row>
    <row r="50" spans="8:10" ht="18.75" customHeight="1">
      <c r="J50" s="402"/>
    </row>
    <row r="51" spans="8:10" ht="18.75" customHeight="1">
      <c r="J51" s="402"/>
    </row>
  </sheetData>
  <mergeCells count="17">
    <mergeCell ref="C22:D22"/>
    <mergeCell ref="A1:Z1"/>
    <mergeCell ref="A2:Z2"/>
    <mergeCell ref="A6:A10"/>
    <mergeCell ref="E48:H48"/>
    <mergeCell ref="E43:H43"/>
    <mergeCell ref="E47:H47"/>
    <mergeCell ref="E42:H42"/>
    <mergeCell ref="A16:B16"/>
    <mergeCell ref="E41:H41"/>
    <mergeCell ref="A28:B28"/>
    <mergeCell ref="A32:A33"/>
    <mergeCell ref="D32:E32"/>
    <mergeCell ref="F32:H32"/>
    <mergeCell ref="B32:B33"/>
    <mergeCell ref="C32:C33"/>
    <mergeCell ref="A23:A25"/>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view="pageBreakPreview" zoomScaleNormal="100" zoomScaleSheetLayoutView="100" workbookViewId="0">
      <selection sqref="A1:Z1"/>
    </sheetView>
  </sheetViews>
  <sheetFormatPr defaultRowHeight="15.75" customHeight="1"/>
  <cols>
    <col min="1" max="1" width="3.625" style="221" customWidth="1"/>
    <col min="2" max="2" width="9.625" style="221" customWidth="1"/>
    <col min="3" max="12" width="7.625" style="221" customWidth="1"/>
    <col min="13" max="13" width="6.625" style="221" customWidth="1"/>
    <col min="14" max="14" width="8.5" style="221" bestFit="1" customWidth="1"/>
    <col min="15" max="15" width="6.625" style="221" customWidth="1"/>
    <col min="16"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8" customHeight="1">
      <c r="A3" s="1177" t="s">
        <v>
3115</v>
      </c>
      <c r="B3" s="336"/>
    </row>
    <row r="4" spans="1:26" ht="15" customHeight="1">
      <c r="A4" s="402" t="s">
        <v>
3114</v>
      </c>
      <c r="B4" s="402"/>
      <c r="L4" s="231" t="s">
        <v>
721</v>
      </c>
    </row>
    <row r="5" spans="1:26" ht="15" customHeight="1">
      <c r="A5" s="2622" t="s">
        <v>
3113</v>
      </c>
      <c r="B5" s="2623"/>
      <c r="C5" s="2624" t="s">
        <v>
1868</v>
      </c>
      <c r="D5" s="2625"/>
      <c r="E5" s="2624" t="s">
        <v>
3112</v>
      </c>
      <c r="F5" s="2625"/>
      <c r="G5" s="2624" t="s">
        <v>
3111</v>
      </c>
      <c r="H5" s="2625"/>
      <c r="I5" s="2620" t="s">
        <v>
1549</v>
      </c>
      <c r="J5" s="2621"/>
      <c r="K5" s="2620" t="s">
        <v>
3110</v>
      </c>
      <c r="L5" s="2621"/>
    </row>
    <row r="6" spans="1:26" ht="15" customHeight="1">
      <c r="A6" s="2238" t="s">
        <v>
3109</v>
      </c>
      <c r="B6" s="2613"/>
      <c r="C6" s="1176">
        <v>
1808</v>
      </c>
      <c r="D6" s="1175">
        <v>
110</v>
      </c>
      <c r="E6" s="1176">
        <v>
1993</v>
      </c>
      <c r="F6" s="1175">
        <v>
94</v>
      </c>
      <c r="G6" s="1176">
        <v>
1868</v>
      </c>
      <c r="H6" s="1175">
        <v>
54</v>
      </c>
      <c r="I6" s="1176">
        <v>
1911</v>
      </c>
      <c r="J6" s="1175">
        <v>
97</v>
      </c>
      <c r="K6" s="1176">
        <v>
1487</v>
      </c>
      <c r="L6" s="1175">
        <v>
136</v>
      </c>
    </row>
    <row r="7" spans="1:26" ht="15" customHeight="1">
      <c r="A7" s="2331"/>
      <c r="B7" s="2613"/>
      <c r="C7" s="1176">
        <v>
1186</v>
      </c>
      <c r="D7" s="1175"/>
      <c r="E7" s="1176">
        <v>
1051</v>
      </c>
      <c r="F7" s="1175"/>
      <c r="G7" s="1176">
        <v>
954</v>
      </c>
      <c r="H7" s="1175"/>
      <c r="I7" s="1176">
        <v>
875</v>
      </c>
      <c r="J7" s="1175"/>
      <c r="K7" s="1176">
        <v>
576</v>
      </c>
      <c r="L7" s="1175"/>
      <c r="M7" s="1174"/>
      <c r="N7" s="1174"/>
      <c r="O7" s="1174"/>
      <c r="P7" s="1174"/>
      <c r="Q7" s="1174"/>
      <c r="R7" s="1174"/>
      <c r="S7" s="1174"/>
      <c r="T7" s="1174"/>
      <c r="U7" s="1174"/>
      <c r="V7" s="1174"/>
    </row>
    <row r="8" spans="1:26" ht="15" customHeight="1">
      <c r="A8" s="2238" t="s">
        <v>
3108</v>
      </c>
      <c r="B8" s="2613"/>
      <c r="C8" s="1173">
        <v>
61</v>
      </c>
      <c r="D8" s="1172">
        <v>
15</v>
      </c>
      <c r="E8" s="1173">
        <v>
60</v>
      </c>
      <c r="F8" s="1172">
        <v>
11</v>
      </c>
      <c r="G8" s="1173">
        <v>
98</v>
      </c>
      <c r="H8" s="1172">
        <v>
7</v>
      </c>
      <c r="I8" s="1173">
        <v>
81</v>
      </c>
      <c r="J8" s="1172">
        <v>
8</v>
      </c>
      <c r="K8" s="1173">
        <v>
54</v>
      </c>
      <c r="L8" s="1172">
        <v>
12</v>
      </c>
    </row>
    <row r="9" spans="1:26" ht="15" customHeight="1">
      <c r="A9" s="2331"/>
      <c r="B9" s="2613"/>
      <c r="C9" s="1173">
        <v>
368</v>
      </c>
      <c r="D9" s="1172"/>
      <c r="E9" s="1173">
        <v>
328</v>
      </c>
      <c r="F9" s="1172"/>
      <c r="G9" s="1173">
        <v>
278</v>
      </c>
      <c r="H9" s="1172"/>
      <c r="I9" s="1173">
        <v>
255</v>
      </c>
      <c r="J9" s="1172"/>
      <c r="K9" s="1173">
        <v>
122</v>
      </c>
      <c r="L9" s="1172"/>
    </row>
    <row r="10" spans="1:26" ht="15" customHeight="1">
      <c r="A10" s="2238" t="s">
        <v>
3107</v>
      </c>
      <c r="B10" s="2613"/>
      <c r="C10" s="1173">
        <v>
968</v>
      </c>
      <c r="D10" s="1172">
        <v>
117</v>
      </c>
      <c r="E10" s="1173">
        <v>
1032</v>
      </c>
      <c r="F10" s="1172">
        <v>
115</v>
      </c>
      <c r="G10" s="1173">
        <v>
958</v>
      </c>
      <c r="H10" s="1172">
        <v>
73</v>
      </c>
      <c r="I10" s="1173">
        <v>
974</v>
      </c>
      <c r="J10" s="1172">
        <v>
92</v>
      </c>
      <c r="K10" s="1173">
        <v>
743</v>
      </c>
      <c r="L10" s="1172">
        <v>
125</v>
      </c>
    </row>
    <row r="11" spans="1:26" ht="15" customHeight="1">
      <c r="A11" s="2331"/>
      <c r="B11" s="2613"/>
      <c r="C11" s="1173">
        <v>
585</v>
      </c>
      <c r="D11" s="1172"/>
      <c r="E11" s="1173">
        <v>
607</v>
      </c>
      <c r="F11" s="1172"/>
      <c r="G11" s="1173">
        <v>
475</v>
      </c>
      <c r="H11" s="1172"/>
      <c r="I11" s="1173">
        <v>
442</v>
      </c>
      <c r="J11" s="1172"/>
      <c r="K11" s="1173">
        <v>
336</v>
      </c>
      <c r="L11" s="1172"/>
    </row>
    <row r="12" spans="1:26" ht="15" customHeight="1">
      <c r="A12" s="2238" t="s">
        <v>
1901</v>
      </c>
      <c r="B12" s="2613"/>
      <c r="C12" s="1173">
        <v>
4337</v>
      </c>
      <c r="D12" s="1172">
        <v>
93</v>
      </c>
      <c r="E12" s="1173">
        <v>
4877</v>
      </c>
      <c r="F12" s="1172">
        <v>
85</v>
      </c>
      <c r="G12" s="1173">
        <v>
4903</v>
      </c>
      <c r="H12" s="1172">
        <v>
37</v>
      </c>
      <c r="I12" s="1173">
        <v>
4523</v>
      </c>
      <c r="J12" s="1172">
        <v>
77</v>
      </c>
      <c r="K12" s="1173">
        <v>
3281</v>
      </c>
      <c r="L12" s="1172">
        <v>
96</v>
      </c>
    </row>
    <row r="13" spans="1:26" ht="15" customHeight="1">
      <c r="A13" s="2331"/>
      <c r="B13" s="2613"/>
      <c r="C13" s="1173">
        <v>
2147</v>
      </c>
      <c r="D13" s="1172"/>
      <c r="E13" s="1173">
        <v>
2025</v>
      </c>
      <c r="F13" s="1172"/>
      <c r="G13" s="1173">
        <v>
2286</v>
      </c>
      <c r="H13" s="1172"/>
      <c r="I13" s="1173">
        <v>
1774</v>
      </c>
      <c r="J13" s="1172"/>
      <c r="K13" s="1173">
        <v>
1151</v>
      </c>
      <c r="L13" s="1172"/>
    </row>
    <row r="14" spans="1:26" ht="15" customHeight="1">
      <c r="A14" s="2238" t="s">
        <v>
739</v>
      </c>
      <c r="B14" s="2613"/>
      <c r="C14" s="1173">
        <v>
7278</v>
      </c>
      <c r="D14" s="1172">
        <v>
50</v>
      </c>
      <c r="E14" s="1173">
        <v>
7897</v>
      </c>
      <c r="F14" s="1172">
        <v>
77</v>
      </c>
      <c r="G14" s="1173">
        <v>
7053</v>
      </c>
      <c r="H14" s="1172">
        <v>
61</v>
      </c>
      <c r="I14" s="1173">
        <v>
7144</v>
      </c>
      <c r="J14" s="1172">
        <v>
92</v>
      </c>
      <c r="K14" s="1173">
        <v>
5531</v>
      </c>
      <c r="L14" s="1172">
        <v>
117</v>
      </c>
    </row>
    <row r="15" spans="1:26" ht="15" customHeight="1">
      <c r="A15" s="2331"/>
      <c r="B15" s="2613"/>
      <c r="C15" s="1173">
        <v>
1958</v>
      </c>
      <c r="D15" s="1172"/>
      <c r="E15" s="1173">
        <v>
2100</v>
      </c>
      <c r="F15" s="1172"/>
      <c r="G15" s="1173">
        <v>
1806</v>
      </c>
      <c r="H15" s="1172"/>
      <c r="I15" s="1173">
        <v>
1506</v>
      </c>
      <c r="J15" s="1172"/>
      <c r="K15" s="1173">
        <v>
765</v>
      </c>
      <c r="L15" s="1172"/>
    </row>
    <row r="16" spans="1:26" ht="15" customHeight="1">
      <c r="A16" s="2238" t="s">
        <v>
740</v>
      </c>
      <c r="B16" s="2613"/>
      <c r="C16" s="1173">
        <v>
1529</v>
      </c>
      <c r="D16" s="1172">
        <v>
240</v>
      </c>
      <c r="E16" s="1173">
        <v>
1495</v>
      </c>
      <c r="F16" s="1172">
        <v>
209</v>
      </c>
      <c r="G16" s="1173">
        <v>
1231</v>
      </c>
      <c r="H16" s="1172">
        <v>
94</v>
      </c>
      <c r="I16" s="1173">
        <v>
1292</v>
      </c>
      <c r="J16" s="1172">
        <v>
177</v>
      </c>
      <c r="K16" s="1173">
        <v>
1094</v>
      </c>
      <c r="L16" s="1172">
        <v>
244</v>
      </c>
    </row>
    <row r="17" spans="1:14" ht="15" customHeight="1">
      <c r="A17" s="2331"/>
      <c r="B17" s="2613"/>
      <c r="C17" s="1173">
        <v>
972</v>
      </c>
      <c r="D17" s="1172"/>
      <c r="E17" s="1173">
        <v>
976</v>
      </c>
      <c r="F17" s="1172"/>
      <c r="G17" s="1173">
        <v>
778</v>
      </c>
      <c r="H17" s="1172"/>
      <c r="I17" s="1173">
        <v>
708</v>
      </c>
      <c r="J17" s="1172"/>
      <c r="K17" s="1173">
        <v>
404</v>
      </c>
      <c r="L17" s="1172"/>
    </row>
    <row r="18" spans="1:14" ht="15" customHeight="1">
      <c r="A18" s="2238" t="s">
        <v>
3106</v>
      </c>
      <c r="B18" s="2613"/>
      <c r="C18" s="1173">
        <v>
9150</v>
      </c>
      <c r="D18" s="1172">
        <v>
223</v>
      </c>
      <c r="E18" s="1173">
        <v>
9024</v>
      </c>
      <c r="F18" s="1172">
        <v>
313</v>
      </c>
      <c r="G18" s="1173">
        <v>
9498</v>
      </c>
      <c r="H18" s="1172">
        <v>
288</v>
      </c>
      <c r="I18" s="1173">
        <v>
9591</v>
      </c>
      <c r="J18" s="1172">
        <v>
273</v>
      </c>
      <c r="K18" s="1173">
        <v>
6972</v>
      </c>
      <c r="L18" s="1172">
        <v>
280</v>
      </c>
    </row>
    <row r="19" spans="1:14" ht="15" customHeight="1">
      <c r="A19" s="2331"/>
      <c r="B19" s="2613"/>
      <c r="C19" s="1173">
        <v>
4438</v>
      </c>
      <c r="D19" s="1172"/>
      <c r="E19" s="1173">
        <v>
6037</v>
      </c>
      <c r="F19" s="1172"/>
      <c r="G19" s="1173">
        <v>
5291</v>
      </c>
      <c r="H19" s="1172"/>
      <c r="I19" s="1173">
        <v>
5202</v>
      </c>
      <c r="J19" s="1172"/>
      <c r="K19" s="1173">
        <v>
3175</v>
      </c>
      <c r="L19" s="1172"/>
    </row>
    <row r="20" spans="1:14" ht="15" customHeight="1">
      <c r="A20" s="2238" t="s">
        <v>
1885</v>
      </c>
      <c r="B20" s="2613"/>
      <c r="C20" s="1173">
        <v>
2101</v>
      </c>
      <c r="D20" s="1172">
        <v>
25</v>
      </c>
      <c r="E20" s="1173">
        <v>
2523</v>
      </c>
      <c r="F20" s="1172">
        <v>
27</v>
      </c>
      <c r="G20" s="1173">
        <v>
2501</v>
      </c>
      <c r="H20" s="1172">
        <v>
22</v>
      </c>
      <c r="I20" s="1173">
        <v>
2437</v>
      </c>
      <c r="J20" s="1172">
        <v>
33</v>
      </c>
      <c r="K20" s="1173">
        <v>
1814</v>
      </c>
      <c r="L20" s="1172">
        <v>
50</v>
      </c>
    </row>
    <row r="21" spans="1:14" ht="15" customHeight="1">
      <c r="A21" s="2331"/>
      <c r="B21" s="2613"/>
      <c r="C21" s="1173">
        <v>
320</v>
      </c>
      <c r="D21" s="1172"/>
      <c r="E21" s="1173">
        <v>
553</v>
      </c>
      <c r="F21" s="1172"/>
      <c r="G21" s="1173">
        <v>
694</v>
      </c>
      <c r="H21" s="1172"/>
      <c r="I21" s="1173">
        <v>
410</v>
      </c>
      <c r="J21" s="1172"/>
      <c r="K21" s="1173">
        <v>
196</v>
      </c>
      <c r="L21" s="1172"/>
    </row>
    <row r="22" spans="1:14" ht="15" customHeight="1">
      <c r="A22" s="2238" t="s">
        <v>
3105</v>
      </c>
      <c r="B22" s="2613"/>
      <c r="C22" s="1173">
        <v>
1553</v>
      </c>
      <c r="D22" s="1172">
        <v>
13</v>
      </c>
      <c r="E22" s="1173">
        <v>
1606</v>
      </c>
      <c r="F22" s="1172">
        <v>
15</v>
      </c>
      <c r="G22" s="1173">
        <v>
1449</v>
      </c>
      <c r="H22" s="1172">
        <v>
10</v>
      </c>
      <c r="I22" s="1173">
        <v>
1480</v>
      </c>
      <c r="J22" s="1172">
        <v>
20</v>
      </c>
      <c r="K22" s="1173">
        <v>
1129</v>
      </c>
      <c r="L22" s="1172">
        <v>
31</v>
      </c>
    </row>
    <row r="23" spans="1:14" ht="15" customHeight="1">
      <c r="A23" s="2331"/>
      <c r="B23" s="2613"/>
      <c r="C23" s="1173">
        <v>
106</v>
      </c>
      <c r="D23" s="1172"/>
      <c r="E23" s="1173">
        <v>
130</v>
      </c>
      <c r="F23" s="1172"/>
      <c r="G23" s="1173">
        <v>
433</v>
      </c>
      <c r="H23" s="1172"/>
      <c r="I23" s="1173">
        <v>
510</v>
      </c>
      <c r="J23" s="1172"/>
      <c r="K23" s="1173">
        <v>
270</v>
      </c>
      <c r="L23" s="1172"/>
    </row>
    <row r="24" spans="1:14" ht="15" customHeight="1">
      <c r="A24" s="2238" t="s">
        <v>
3104</v>
      </c>
      <c r="B24" s="2613"/>
      <c r="C24" s="1173">
        <v>
2152</v>
      </c>
      <c r="D24" s="1172">
        <v>
26</v>
      </c>
      <c r="E24" s="1173">
        <v>
2373</v>
      </c>
      <c r="F24" s="1172">
        <v>
24</v>
      </c>
      <c r="G24" s="1173">
        <v>
2432</v>
      </c>
      <c r="H24" s="1172">
        <v>
23</v>
      </c>
      <c r="I24" s="1173">
        <v>
2346</v>
      </c>
      <c r="J24" s="1172">
        <v>
46</v>
      </c>
      <c r="K24" s="1173">
        <v>
1657</v>
      </c>
      <c r="L24" s="1172">
        <v>
73</v>
      </c>
    </row>
    <row r="25" spans="1:14" ht="15" customHeight="1">
      <c r="A25" s="2331"/>
      <c r="B25" s="2613"/>
      <c r="C25" s="1173">
        <v>
1143</v>
      </c>
      <c r="D25" s="1172"/>
      <c r="E25" s="1173">
        <v>
1084</v>
      </c>
      <c r="F25" s="1172"/>
      <c r="G25" s="1173">
        <v>
1568</v>
      </c>
      <c r="H25" s="1172"/>
      <c r="I25" s="1173">
        <v>
1238</v>
      </c>
      <c r="J25" s="1172"/>
      <c r="K25" s="1173">
        <v>
737</v>
      </c>
      <c r="L25" s="1172"/>
    </row>
    <row r="26" spans="1:14" ht="15" customHeight="1">
      <c r="A26" s="2238" t="s">
        <v>
3103</v>
      </c>
      <c r="B26" s="2614"/>
      <c r="C26" s="1173">
        <v>
14</v>
      </c>
      <c r="D26" s="1172">
        <v>
14</v>
      </c>
      <c r="E26" s="1173">
        <v>
20</v>
      </c>
      <c r="F26" s="1172">
        <v>
20</v>
      </c>
      <c r="G26" s="1173">
        <v>
22</v>
      </c>
      <c r="H26" s="1172">
        <v>
22</v>
      </c>
      <c r="I26" s="1173">
        <v>
39</v>
      </c>
      <c r="J26" s="1172">
        <v>
39</v>
      </c>
      <c r="K26" s="1173">
        <v>
48</v>
      </c>
      <c r="L26" s="1172">
        <v>
48</v>
      </c>
    </row>
    <row r="27" spans="1:14" ht="15" customHeight="1">
      <c r="A27" s="2238"/>
      <c r="B27" s="2614"/>
      <c r="C27" s="1173">
        <v>
34</v>
      </c>
      <c r="D27" s="1172"/>
      <c r="E27" s="1173">
        <v>
45</v>
      </c>
      <c r="F27" s="1172"/>
      <c r="G27" s="1173">
        <v>
53</v>
      </c>
      <c r="H27" s="1172"/>
      <c r="I27" s="1173">
        <v>
32</v>
      </c>
      <c r="J27" s="1172"/>
      <c r="K27" s="1173">
        <v>
17</v>
      </c>
      <c r="L27" s="1172"/>
    </row>
    <row r="28" spans="1:14" ht="15" customHeight="1">
      <c r="A28" s="2238" t="s">
        <v>
3102</v>
      </c>
      <c r="B28" s="2614"/>
      <c r="C28" s="1173">
        <v>
82</v>
      </c>
      <c r="D28" s="1172">
        <v>
15</v>
      </c>
      <c r="E28" s="1173">
        <v>
80</v>
      </c>
      <c r="F28" s="1172">
        <v>
12</v>
      </c>
      <c r="G28" s="1173">
        <v>
89</v>
      </c>
      <c r="H28" s="1172">
        <v>
7</v>
      </c>
      <c r="I28" s="1173">
        <v>
80</v>
      </c>
      <c r="J28" s="1172">
        <v>
5</v>
      </c>
      <c r="K28" s="1173">
        <v>
70</v>
      </c>
      <c r="L28" s="1172">
        <v>
7</v>
      </c>
    </row>
    <row r="29" spans="1:14" ht="15" customHeight="1">
      <c r="A29" s="2238"/>
      <c r="B29" s="2614"/>
      <c r="C29" s="1173">
        <v>
85</v>
      </c>
      <c r="D29" s="1172"/>
      <c r="E29" s="1173">
        <v>
115</v>
      </c>
      <c r="F29" s="1172"/>
      <c r="G29" s="1173">
        <v>
104</v>
      </c>
      <c r="H29" s="1172"/>
      <c r="I29" s="1173">
        <v>
70</v>
      </c>
      <c r="J29" s="1172"/>
      <c r="K29" s="1173">
        <v>
39</v>
      </c>
      <c r="L29" s="1172"/>
    </row>
    <row r="30" spans="1:14" ht="15" customHeight="1">
      <c r="A30" s="2615" t="s">
        <v>
534</v>
      </c>
      <c r="B30" s="2616"/>
      <c r="C30" s="1173">
        <f>
SUM(C6,C8,C10,C12,C14,C16,C18,C20,C22,C24,C26,C28)</f>
        <v>
31033</v>
      </c>
      <c r="D30" s="1172">
        <v>
941</v>
      </c>
      <c r="E30" s="1173">
        <f>
SUM(E6,E8,E10,E12,E14,E16,E18,E20,E22,E24,E26,E28)</f>
        <v>
32980</v>
      </c>
      <c r="F30" s="1172">
        <v>
1002</v>
      </c>
      <c r="G30" s="1173">
        <f>
SUM(G6,G8,G10,G12,G14,G16,G18,G20,G22,G24,G26,G28)</f>
        <v>
32102</v>
      </c>
      <c r="H30" s="1172">
        <v>
698</v>
      </c>
      <c r="I30" s="1173">
        <f>
SUM(I6,I8,I10,I12,I14,I16,I18,I20,I22,I24,I26,I28)</f>
        <v>
31898</v>
      </c>
      <c r="J30" s="1172">
        <v>
959</v>
      </c>
      <c r="K30" s="1173">
        <f>
SUM(K6,K8,K10,K12,K14,K16,K18,K20,K22,K24,K26,K28)</f>
        <v>
23880</v>
      </c>
      <c r="L30" s="1172">
        <f>
SUM(L6,L8,L10,L12,L14,L16,L18,L20,L22,L24,L26,L28)</f>
        <v>
1219</v>
      </c>
    </row>
    <row r="31" spans="1:14" ht="15" customHeight="1">
      <c r="A31" s="2617"/>
      <c r="B31" s="2618"/>
      <c r="C31" s="1173">
        <f>
SUM(C7,C9,C11,C13,C15,C17,C19,C21,C23,C25,C27,C29)</f>
        <v>
13342</v>
      </c>
      <c r="D31" s="1172"/>
      <c r="E31" s="1173">
        <f>
SUM(E7,E9,E11,E13,E15,E17,E19,E21,E23,E25,E27,E29)</f>
        <v>
15051</v>
      </c>
      <c r="F31" s="1172"/>
      <c r="G31" s="1173">
        <f>
SUM(G7,G9,G11,G13,G15,G17,G19,G21,G23,G25,G27,G29)</f>
        <v>
14720</v>
      </c>
      <c r="H31" s="1172"/>
      <c r="I31" s="1173">
        <f>
SUM(I7,I9,I11,I13,I15,I17,I19,I21,I23,I25,I27,I29)</f>
        <v>
13022</v>
      </c>
      <c r="J31" s="1172"/>
      <c r="K31" s="1173">
        <f>
SUM(K7,K9,K11,K13,K15,K17,K19,K21,K23,K25,K27,K29)</f>
        <v>
7788</v>
      </c>
      <c r="L31" s="1172"/>
    </row>
    <row r="32" spans="1:14" ht="15" customHeight="1">
      <c r="A32" s="480" t="s">
        <v>
3101</v>
      </c>
      <c r="M32" s="2034"/>
      <c r="N32" s="2034"/>
    </row>
    <row r="33" spans="1:14" ht="15" customHeight="1">
      <c r="A33" s="480" t="s">
        <v>
3100</v>
      </c>
      <c r="L33" s="401" t="s">
        <v>
3040</v>
      </c>
      <c r="M33" s="403"/>
      <c r="N33" s="403"/>
    </row>
    <row r="34" spans="1:14" ht="15" customHeight="1">
      <c r="M34" s="403"/>
      <c r="N34" s="403"/>
    </row>
    <row r="35" spans="1:14" s="326" customFormat="1" ht="15" customHeight="1">
      <c r="A35" s="326" t="s">
        <v>
3099</v>
      </c>
      <c r="L35" s="231" t="s">
        <v>
3098</v>
      </c>
    </row>
    <row r="36" spans="1:14" ht="15" customHeight="1"/>
    <row r="37" spans="1:14" ht="15" customHeight="1">
      <c r="A37" s="232"/>
    </row>
    <row r="38" spans="1:14" ht="15" customHeight="1"/>
    <row r="39" spans="1:14" ht="15" customHeight="1"/>
    <row r="40" spans="1:14" ht="15" customHeight="1"/>
    <row r="41" spans="1:14" ht="15" customHeight="1"/>
    <row r="42" spans="1:14" ht="15" customHeight="1"/>
    <row r="43" spans="1:14" ht="15" customHeight="1"/>
    <row r="44" spans="1:14" ht="15" customHeight="1"/>
    <row r="45" spans="1:14" ht="15" customHeight="1"/>
    <row r="46" spans="1:14" ht="15" customHeight="1"/>
    <row r="47" spans="1:14" ht="15" customHeight="1"/>
    <row r="48" spans="1:14" ht="15" customHeight="1"/>
    <row r="49" spans="1:12" ht="15" customHeight="1"/>
    <row r="50" spans="1:12" ht="24.95" customHeight="1">
      <c r="A50" s="2611" t="s">
        <v>
3097</v>
      </c>
      <c r="B50" s="2612"/>
      <c r="C50" s="1111" t="s">
        <v>
2848</v>
      </c>
      <c r="D50" s="606">
        <v>
24</v>
      </c>
      <c r="E50" s="606">
        <v>
25</v>
      </c>
      <c r="F50" s="606">
        <v>
26</v>
      </c>
      <c r="G50" s="606">
        <v>
27</v>
      </c>
      <c r="H50" s="606">
        <v>
28</v>
      </c>
      <c r="I50" s="606">
        <v>
29</v>
      </c>
      <c r="J50" s="606">
        <v>
30</v>
      </c>
      <c r="K50" s="1111" t="s">
        <v>
3096</v>
      </c>
      <c r="L50" s="1111">
        <v>
2</v>
      </c>
    </row>
    <row r="51" spans="1:12" ht="15" customHeight="1">
      <c r="A51" s="2019" t="s">
        <v>
912</v>
      </c>
      <c r="B51" s="2019"/>
      <c r="C51" s="616">
        <v>
1752</v>
      </c>
      <c r="D51" s="616">
        <v>
1496</v>
      </c>
      <c r="E51" s="616">
        <v>
1291</v>
      </c>
      <c r="F51" s="616">
        <v>
1137</v>
      </c>
      <c r="G51" s="616">
        <v>
949</v>
      </c>
      <c r="H51" s="616">
        <v>
925</v>
      </c>
      <c r="I51" s="616">
        <v>
886</v>
      </c>
      <c r="J51" s="616">
        <v>
937</v>
      </c>
      <c r="K51" s="616">
        <v>
780</v>
      </c>
      <c r="L51" s="616">
        <v>
511</v>
      </c>
    </row>
    <row r="52" spans="1:12" ht="15" customHeight="1">
      <c r="A52" s="2619" t="s">
        <v>
3095</v>
      </c>
      <c r="B52" s="384" t="s">
        <v>
3094</v>
      </c>
      <c r="C52" s="616">
        <v>
501</v>
      </c>
      <c r="D52" s="616">
        <v>
438</v>
      </c>
      <c r="E52" s="616">
        <v>
463</v>
      </c>
      <c r="F52" s="616">
        <v>
364</v>
      </c>
      <c r="G52" s="616">
        <v>
329</v>
      </c>
      <c r="H52" s="616">
        <v>
305</v>
      </c>
      <c r="I52" s="616">
        <v>
302</v>
      </c>
      <c r="J52" s="616">
        <v>
303</v>
      </c>
      <c r="K52" s="616">
        <v>
320</v>
      </c>
      <c r="L52" s="616">
        <v>
190</v>
      </c>
    </row>
    <row r="53" spans="1:12" ht="15" customHeight="1">
      <c r="A53" s="2619"/>
      <c r="B53" s="384" t="s">
        <v>
3093</v>
      </c>
      <c r="C53" s="616">
        <v>
129</v>
      </c>
      <c r="D53" s="616">
        <v>
124</v>
      </c>
      <c r="E53" s="616">
        <v>
90</v>
      </c>
      <c r="F53" s="616">
        <v>
76</v>
      </c>
      <c r="G53" s="616">
        <v>
51</v>
      </c>
      <c r="H53" s="616">
        <v>
41</v>
      </c>
      <c r="I53" s="616">
        <v>
51</v>
      </c>
      <c r="J53" s="616">
        <v>
61</v>
      </c>
      <c r="K53" s="616">
        <v>
43</v>
      </c>
      <c r="L53" s="616">
        <v>
27</v>
      </c>
    </row>
    <row r="54" spans="1:12" ht="15" customHeight="1">
      <c r="A54" s="2619"/>
      <c r="B54" s="384" t="s">
        <v>
3092</v>
      </c>
      <c r="C54" s="616">
        <v>
1122</v>
      </c>
      <c r="D54" s="616">
        <v>
934</v>
      </c>
      <c r="E54" s="616">
        <v>
738</v>
      </c>
      <c r="F54" s="616">
        <v>
697</v>
      </c>
      <c r="G54" s="616">
        <v>
569</v>
      </c>
      <c r="H54" s="616">
        <v>
579</v>
      </c>
      <c r="I54" s="616">
        <v>
533</v>
      </c>
      <c r="J54" s="616">
        <v>
573</v>
      </c>
      <c r="K54" s="616">
        <v>
417</v>
      </c>
      <c r="L54" s="616">
        <v>
294</v>
      </c>
    </row>
    <row r="55" spans="1:12" ht="15.75" customHeight="1">
      <c r="H55" s="463"/>
      <c r="L55" s="231" t="s">
        <v>
3091</v>
      </c>
    </row>
  </sheetData>
  <mergeCells count="25">
    <mergeCell ref="A1:Z1"/>
    <mergeCell ref="A2:Z2"/>
    <mergeCell ref="A52:A54"/>
    <mergeCell ref="A26:B27"/>
    <mergeCell ref="K5:L5"/>
    <mergeCell ref="A5:B5"/>
    <mergeCell ref="C5:D5"/>
    <mergeCell ref="E5:F5"/>
    <mergeCell ref="G5:H5"/>
    <mergeCell ref="A6:B7"/>
    <mergeCell ref="A8:B9"/>
    <mergeCell ref="A10:B11"/>
    <mergeCell ref="A12:B13"/>
    <mergeCell ref="A14:B15"/>
    <mergeCell ref="I5:J5"/>
    <mergeCell ref="A18:B19"/>
    <mergeCell ref="M32:N32"/>
    <mergeCell ref="A50:B50"/>
    <mergeCell ref="A51:B51"/>
    <mergeCell ref="A16:B17"/>
    <mergeCell ref="A20:B21"/>
    <mergeCell ref="A28:B29"/>
    <mergeCell ref="A22:B23"/>
    <mergeCell ref="A24:B25"/>
    <mergeCell ref="A30:B31"/>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12" min="2" max="5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2"/>
  <sheetViews>
    <sheetView view="pageBreakPreview" zoomScaleNormal="100" zoomScaleSheetLayoutView="100" workbookViewId="0">
      <selection sqref="A1:Z1"/>
    </sheetView>
  </sheetViews>
  <sheetFormatPr defaultColWidth="10.625" defaultRowHeight="14.25" customHeight="1"/>
  <cols>
    <col min="1" max="8" width="11.375" style="221" customWidth="1"/>
    <col min="9" max="9" width="10.625" style="221" customWidth="1"/>
    <col min="10" max="10" width="10" style="221" customWidth="1"/>
    <col min="11" max="11" width="10.625" style="221" customWidth="1"/>
    <col min="12" max="12" width="10.375" style="221" customWidth="1"/>
    <col min="13" max="14" width="10.625" style="221"/>
    <col min="15" max="15" width="11.625" style="221" bestFit="1" customWidth="1"/>
    <col min="16" max="16384" width="10.625"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243" customFormat="1" ht="19.5" customHeight="1">
      <c r="A3" s="243" t="s">
        <v>
6204</v>
      </c>
      <c r="J3" s="242"/>
    </row>
    <row r="4" spans="1:26" ht="19.5" customHeight="1">
      <c r="A4" s="326"/>
      <c r="H4" s="231" t="s">
        <v>
6203</v>
      </c>
      <c r="J4" s="231"/>
    </row>
    <row r="5" spans="1:26" ht="38.25" customHeight="1">
      <c r="J5" s="325" t="s">
        <v>
6202</v>
      </c>
    </row>
    <row r="6" spans="1:26" ht="24.95" customHeight="1">
      <c r="J6" s="763" t="s">
        <v>
6201</v>
      </c>
      <c r="K6" s="312" t="s">
        <v>
6200</v>
      </c>
      <c r="L6" s="312" t="s">
        <v>
6199</v>
      </c>
    </row>
    <row r="7" spans="1:26" ht="24.95" customHeight="1">
      <c r="J7" s="763" t="s">
        <v>
1850</v>
      </c>
      <c r="K7" s="311">
        <v>
207050</v>
      </c>
      <c r="L7" s="311">
        <v>
434112</v>
      </c>
    </row>
    <row r="8" spans="1:26" ht="24.95" customHeight="1">
      <c r="A8" s="231"/>
      <c r="B8" s="231"/>
      <c r="C8" s="231"/>
      <c r="D8" s="231"/>
      <c r="E8" s="327"/>
      <c r="J8" s="763">
        <v>
25</v>
      </c>
      <c r="K8" s="311">
        <v>
213977</v>
      </c>
      <c r="L8" s="311">
        <v>
446612</v>
      </c>
    </row>
    <row r="9" spans="1:26" ht="24.95" customHeight="1">
      <c r="J9" s="763">
        <v>
26</v>
      </c>
      <c r="K9" s="311">
        <v>
216388</v>
      </c>
      <c r="L9" s="311">
        <v>
448680</v>
      </c>
    </row>
    <row r="10" spans="1:26" ht="24.95" customHeight="1">
      <c r="A10" s="231"/>
      <c r="J10" s="763">
        <v>
27</v>
      </c>
      <c r="K10" s="311">
        <v>
219332</v>
      </c>
      <c r="L10" s="311">
        <v>
450838</v>
      </c>
    </row>
    <row r="11" spans="1:26" ht="24.95" customHeight="1">
      <c r="F11" s="402"/>
      <c r="J11" s="763">
        <v>
28</v>
      </c>
      <c r="K11" s="311">
        <v>
222921</v>
      </c>
      <c r="L11" s="311">
        <v>
453734</v>
      </c>
    </row>
    <row r="12" spans="1:26" ht="24.95" customHeight="1">
      <c r="J12" s="763">
        <v>
29</v>
      </c>
      <c r="K12" s="311">
        <v>
227222</v>
      </c>
      <c r="L12" s="311">
        <v>
457927</v>
      </c>
    </row>
    <row r="13" spans="1:26" ht="24.95" customHeight="1">
      <c r="J13" s="1919">
        <v>
30</v>
      </c>
      <c r="K13" s="554">
        <v>
231093</v>
      </c>
      <c r="L13" s="554">
        <v>
461060</v>
      </c>
    </row>
    <row r="14" spans="1:26" ht="24.95" customHeight="1">
      <c r="J14" s="1919">
        <v>
31</v>
      </c>
      <c r="K14" s="554">
        <v>
234549</v>
      </c>
      <c r="L14" s="554">
        <v>
463099</v>
      </c>
    </row>
    <row r="15" spans="1:26" ht="24.95" customHeight="1">
      <c r="J15" s="1919" t="s">
        <v>
1849</v>
      </c>
      <c r="K15" s="554">
        <v>
237862</v>
      </c>
      <c r="L15" s="554">
        <v>
465079</v>
      </c>
    </row>
    <row r="16" spans="1:26" ht="24.75" customHeight="1">
      <c r="J16" s="1918">
        <v>
3</v>
      </c>
      <c r="K16" s="314">
        <v>
239400</v>
      </c>
      <c r="L16" s="314">
        <v>
463176</v>
      </c>
    </row>
    <row r="17" spans="1:56" ht="19.5" customHeight="1">
      <c r="A17" s="232" t="s">
        <v>
6198</v>
      </c>
      <c r="H17" s="231" t="s">
        <v>
6197</v>
      </c>
      <c r="J17" s="325"/>
      <c r="K17" s="497"/>
      <c r="L17" s="497"/>
      <c r="M17" s="497"/>
      <c r="N17" s="497"/>
    </row>
    <row r="18" spans="1:56" ht="19.5" customHeight="1">
      <c r="A18" s="402"/>
      <c r="B18" s="402"/>
      <c r="C18" s="402"/>
      <c r="D18" s="402"/>
      <c r="E18" s="402"/>
      <c r="F18" s="402"/>
      <c r="G18" s="402"/>
      <c r="H18" s="402"/>
      <c r="I18" s="402"/>
      <c r="K18" s="1917"/>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row>
    <row r="19" spans="1:56" s="243" customFormat="1" ht="19.5" customHeight="1">
      <c r="A19" s="243" t="s">
        <v>
6196</v>
      </c>
      <c r="K19" s="1917"/>
    </row>
    <row r="20" spans="1:56" ht="19.5" customHeight="1">
      <c r="D20" s="1916" t="s">
        <v>
6195</v>
      </c>
      <c r="E20" s="1915">
        <f>
K41+N41</f>
        <v>
463176</v>
      </c>
      <c r="J20" s="325" t="s">
        <v>
6194</v>
      </c>
    </row>
    <row r="21" spans="1:56" ht="19.5" customHeight="1">
      <c r="H21" s="1914" t="s">
        <v>
435</v>
      </c>
      <c r="J21" s="312" t="s">
        <v>
6193</v>
      </c>
      <c r="K21" s="315" t="s">
        <v>
6162</v>
      </c>
      <c r="M21" s="312" t="s">
        <v>
6193</v>
      </c>
      <c r="N21" s="315" t="s">
        <v>
6161</v>
      </c>
    </row>
    <row r="22" spans="1:56" ht="15" customHeight="1">
      <c r="C22" s="402"/>
      <c r="D22" s="402"/>
      <c r="E22" s="402"/>
      <c r="J22" s="311" t="s">
        <v>
6192</v>
      </c>
      <c r="K22" s="314">
        <v>
8617</v>
      </c>
      <c r="M22" s="311" t="s">
        <v>
6192</v>
      </c>
      <c r="N22" s="314">
        <v>
8148</v>
      </c>
    </row>
    <row r="23" spans="1:56" ht="15" customHeight="1">
      <c r="J23" s="1913" t="s">
        <v>
6191</v>
      </c>
      <c r="K23" s="314">
        <v>
9212</v>
      </c>
      <c r="M23" s="1913" t="s">
        <v>
6191</v>
      </c>
      <c r="N23" s="314">
        <v>
8740</v>
      </c>
    </row>
    <row r="24" spans="1:56" ht="15" customHeight="1">
      <c r="J24" s="1913" t="s">
        <v>
6190</v>
      </c>
      <c r="K24" s="314">
        <v>
9252</v>
      </c>
      <c r="M24" s="1913" t="s">
        <v>
6190</v>
      </c>
      <c r="N24" s="314">
        <v>
8733</v>
      </c>
    </row>
    <row r="25" spans="1:56" ht="15" customHeight="1">
      <c r="J25" s="311" t="s">
        <v>
6189</v>
      </c>
      <c r="K25" s="314">
        <v>
9558</v>
      </c>
      <c r="M25" s="311" t="s">
        <v>
6189</v>
      </c>
      <c r="N25" s="314">
        <v>
8912</v>
      </c>
    </row>
    <row r="26" spans="1:56" ht="15" customHeight="1">
      <c r="J26" s="311" t="s">
        <v>
6188</v>
      </c>
      <c r="K26" s="314">
        <v>
13618</v>
      </c>
      <c r="M26" s="311" t="s">
        <v>
6188</v>
      </c>
      <c r="N26" s="314">
        <v>
13054</v>
      </c>
    </row>
    <row r="27" spans="1:56" ht="15" customHeight="1">
      <c r="J27" s="311" t="s">
        <v>
6187</v>
      </c>
      <c r="K27" s="314">
        <v>
15151</v>
      </c>
      <c r="M27" s="311" t="s">
        <v>
6187</v>
      </c>
      <c r="N27" s="314">
        <v>
14502</v>
      </c>
    </row>
    <row r="28" spans="1:56" ht="15" customHeight="1">
      <c r="J28" s="311" t="s">
        <v>
6186</v>
      </c>
      <c r="K28" s="314">
        <v>
14930</v>
      </c>
      <c r="M28" s="311" t="s">
        <v>
6186</v>
      </c>
      <c r="N28" s="314">
        <v>
13762</v>
      </c>
    </row>
    <row r="29" spans="1:56" ht="15" customHeight="1">
      <c r="J29" s="311" t="s">
        <v>
6185</v>
      </c>
      <c r="K29" s="314">
        <v>
15715</v>
      </c>
      <c r="M29" s="311" t="s">
        <v>
6185</v>
      </c>
      <c r="N29" s="314">
        <v>
14559</v>
      </c>
    </row>
    <row r="30" spans="1:56" ht="15" customHeight="1">
      <c r="J30" s="311" t="s">
        <v>
6184</v>
      </c>
      <c r="K30" s="314">
        <v>
16975</v>
      </c>
      <c r="M30" s="311" t="s">
        <v>
6184</v>
      </c>
      <c r="N30" s="314">
        <v>
15333</v>
      </c>
    </row>
    <row r="31" spans="1:56" ht="15" customHeight="1">
      <c r="J31" s="311" t="s">
        <v>
6183</v>
      </c>
      <c r="K31" s="314">
        <v>
19843</v>
      </c>
      <c r="M31" s="311" t="s">
        <v>
6183</v>
      </c>
      <c r="N31" s="314">
        <v>
18442</v>
      </c>
    </row>
    <row r="32" spans="1:56" ht="15" customHeight="1">
      <c r="J32" s="311" t="s">
        <v>
6182</v>
      </c>
      <c r="K32" s="314">
        <v>
18793</v>
      </c>
      <c r="M32" s="311" t="s">
        <v>
6182</v>
      </c>
      <c r="N32" s="314">
        <v>
17205</v>
      </c>
    </row>
    <row r="33" spans="4:14" ht="15" customHeight="1">
      <c r="J33" s="311" t="s">
        <v>
6181</v>
      </c>
      <c r="K33" s="314">
        <v>
16168</v>
      </c>
      <c r="M33" s="311" t="s">
        <v>
6181</v>
      </c>
      <c r="N33" s="314">
        <v>
14898</v>
      </c>
    </row>
    <row r="34" spans="4:14" ht="15" customHeight="1">
      <c r="J34" s="311" t="s">
        <v>
6180</v>
      </c>
      <c r="K34" s="314">
        <v>
13071</v>
      </c>
      <c r="M34" s="311" t="s">
        <v>
6180</v>
      </c>
      <c r="N34" s="314">
        <v>
11960</v>
      </c>
    </row>
    <row r="35" spans="4:14" ht="15" customHeight="1">
      <c r="J35" s="311" t="s">
        <v>
6179</v>
      </c>
      <c r="K35" s="314">
        <v>
12546</v>
      </c>
      <c r="M35" s="311" t="s">
        <v>
6179</v>
      </c>
      <c r="N35" s="314">
        <v>
11848</v>
      </c>
    </row>
    <row r="36" spans="4:14" ht="15" customHeight="1">
      <c r="J36" s="311" t="s">
        <v>
6178</v>
      </c>
      <c r="K36" s="314">
        <v>
14343</v>
      </c>
      <c r="M36" s="311" t="s">
        <v>
6178</v>
      </c>
      <c r="N36" s="314">
        <v>
14960</v>
      </c>
    </row>
    <row r="37" spans="4:14" ht="15" customHeight="1">
      <c r="I37" s="231"/>
      <c r="J37" s="311" t="s">
        <v>
6177</v>
      </c>
      <c r="K37" s="314">
        <v>
9720</v>
      </c>
      <c r="M37" s="311" t="s">
        <v>
6177</v>
      </c>
      <c r="N37" s="314">
        <v>
12429</v>
      </c>
    </row>
    <row r="38" spans="4:14" ht="15" customHeight="1">
      <c r="G38" s="231"/>
      <c r="H38" s="231"/>
      <c r="J38" s="311" t="s">
        <v>
6176</v>
      </c>
      <c r="K38" s="314">
        <v>
7357</v>
      </c>
      <c r="M38" s="311" t="s">
        <v>
6176</v>
      </c>
      <c r="N38" s="314">
        <v>
11228</v>
      </c>
    </row>
    <row r="39" spans="4:14" ht="15" customHeight="1">
      <c r="J39" s="311" t="s">
        <v>
6175</v>
      </c>
      <c r="K39" s="314">
        <v>
4620</v>
      </c>
      <c r="M39" s="311" t="s">
        <v>
6175</v>
      </c>
      <c r="N39" s="314">
        <v>
8236</v>
      </c>
    </row>
    <row r="40" spans="4:14" ht="15" customHeight="1">
      <c r="J40" s="311" t="s">
        <v>
6174</v>
      </c>
      <c r="K40" s="314">
        <v>
1801</v>
      </c>
      <c r="M40" s="311" t="s">
        <v>
6174</v>
      </c>
      <c r="N40" s="314">
        <v>
4937</v>
      </c>
    </row>
    <row r="41" spans="4:14" ht="22.5" customHeight="1">
      <c r="J41" s="312" t="s">
        <v>
534</v>
      </c>
      <c r="K41" s="314">
        <f>
SUM(K22:K40)</f>
        <v>
231290</v>
      </c>
      <c r="L41" s="1340"/>
      <c r="M41" s="312" t="s">
        <v>
534</v>
      </c>
      <c r="N41" s="314">
        <f>
SUM(N22:N40)</f>
        <v>
231886</v>
      </c>
    </row>
    <row r="42" spans="4:14" ht="15" customHeight="1">
      <c r="D42" s="480"/>
      <c r="H42" s="231" t="s">
        <v>
6142</v>
      </c>
    </row>
  </sheetData>
  <mergeCells count="2">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view="pageBreakPreview" zoomScaleNormal="100" zoomScaleSheetLayoutView="100" workbookViewId="0">
      <selection activeCell="A5" sqref="A5:B6"/>
    </sheetView>
  </sheetViews>
  <sheetFormatPr defaultRowHeight="21" customHeight="1"/>
  <cols>
    <col min="1" max="1" width="3.625" style="459" customWidth="1"/>
    <col min="2" max="9" width="10.625" style="459" customWidth="1"/>
    <col min="10" max="10" width="3.875" style="221" customWidth="1"/>
    <col min="11"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5" customHeight="1">
      <c r="A3" s="599" t="s">
        <v>
3237</v>
      </c>
    </row>
    <row r="4" spans="1:26" ht="15" customHeight="1">
      <c r="A4" s="470" t="s">
        <v>
3236</v>
      </c>
      <c r="F4" s="476"/>
      <c r="G4" s="476" t="s">
        <v>
439</v>
      </c>
    </row>
    <row r="5" spans="1:26" ht="15" customHeight="1">
      <c r="A5" s="2529" t="s">
        <v>
998</v>
      </c>
      <c r="B5" s="2529"/>
      <c r="C5" s="2631" t="s">
        <v>
3235</v>
      </c>
      <c r="D5" s="2632"/>
      <c r="E5" s="2633" t="s">
        <v>
3234</v>
      </c>
      <c r="F5" s="2054" t="s">
        <v>
3233</v>
      </c>
      <c r="G5" s="2635" t="s">
        <v>
3232</v>
      </c>
    </row>
    <row r="6" spans="1:26" ht="15" customHeight="1">
      <c r="A6" s="2529"/>
      <c r="B6" s="2529"/>
      <c r="C6" s="1191" t="s">
        <v>
3231</v>
      </c>
      <c r="D6" s="1190" t="s">
        <v>
3230</v>
      </c>
      <c r="E6" s="2634"/>
      <c r="F6" s="2055"/>
      <c r="G6" s="2636"/>
    </row>
    <row r="7" spans="1:26" ht="15" customHeight="1">
      <c r="A7" s="2628" t="s">
        <v>
3229</v>
      </c>
      <c r="B7" s="2628"/>
      <c r="C7" s="1189">
        <v>
1</v>
      </c>
      <c r="D7" s="1187">
        <v>
154</v>
      </c>
      <c r="E7" s="982">
        <v>
3</v>
      </c>
      <c r="F7" s="1188">
        <v>
161</v>
      </c>
      <c r="G7" s="1184">
        <v>
5</v>
      </c>
    </row>
    <row r="8" spans="1:26" ht="15" customHeight="1">
      <c r="A8" s="2628" t="s">
        <v>
3045</v>
      </c>
      <c r="B8" s="2628"/>
      <c r="C8" s="982">
        <v>
963013</v>
      </c>
      <c r="D8" s="1187">
        <v>
917714.12</v>
      </c>
      <c r="E8" s="1186">
        <v>
62080.160000000003</v>
      </c>
      <c r="F8" s="1185">
        <v>
87882.52</v>
      </c>
      <c r="G8" s="1184">
        <v>
7426.39</v>
      </c>
    </row>
    <row r="9" spans="1:26" ht="15" customHeight="1">
      <c r="A9" s="1087" t="s">
        <v>
3228</v>
      </c>
      <c r="G9" s="1180" t="s">
        <v>
3221</v>
      </c>
      <c r="I9" s="221"/>
    </row>
    <row r="10" spans="1:26" ht="15" customHeight="1">
      <c r="A10" s="1087"/>
      <c r="I10" s="221"/>
    </row>
    <row r="11" spans="1:26" ht="15" customHeight="1">
      <c r="A11" s="560" t="s">
        <v>
3227</v>
      </c>
      <c r="G11" s="476" t="s">
        <v>
2959</v>
      </c>
      <c r="I11" s="221"/>
    </row>
    <row r="12" spans="1:26" ht="15" customHeight="1">
      <c r="A12" s="2643" t="s">
        <v>
1551</v>
      </c>
      <c r="B12" s="2644"/>
      <c r="C12" s="469" t="s">
        <v>
2969</v>
      </c>
      <c r="D12" s="469">
        <v>
29</v>
      </c>
      <c r="E12" s="469">
        <v>
30</v>
      </c>
      <c r="F12" s="469">
        <v>
31</v>
      </c>
      <c r="G12" s="469" t="s">
        <v>
3226</v>
      </c>
      <c r="H12" s="2639" t="s">
        <v>
3225</v>
      </c>
      <c r="I12" s="2640"/>
    </row>
    <row r="13" spans="1:26" ht="15" customHeight="1">
      <c r="A13" s="2628" t="s">
        <v>
3224</v>
      </c>
      <c r="B13" s="2628"/>
      <c r="C13" s="869">
        <v>
1998392</v>
      </c>
      <c r="D13" s="869">
        <v>
2012066</v>
      </c>
      <c r="E13" s="869">
        <v>
2023663</v>
      </c>
      <c r="F13" s="869">
        <v>
2029890</v>
      </c>
      <c r="G13" s="869">
        <v>
2029890</v>
      </c>
      <c r="H13" s="2641"/>
      <c r="I13" s="2640"/>
    </row>
    <row r="14" spans="1:26" ht="25.5" customHeight="1">
      <c r="A14" s="2527" t="s">
        <v>
3223</v>
      </c>
      <c r="B14" s="2628"/>
      <c r="C14" s="1183">
        <v>
4.3600000000000003</v>
      </c>
      <c r="D14" s="1183">
        <v>
4.3600000000000003</v>
      </c>
      <c r="E14" s="1183">
        <v>
4.38</v>
      </c>
      <c r="F14" s="1183">
        <v>
4.3600000000000003</v>
      </c>
      <c r="G14" s="1183">
        <v>
4.3600000000000003</v>
      </c>
      <c r="H14" s="2641"/>
      <c r="I14" s="2640"/>
    </row>
    <row r="15" spans="1:26" ht="15" customHeight="1">
      <c r="A15" s="1087" t="s">
        <v>
3222</v>
      </c>
      <c r="B15" s="585"/>
      <c r="C15" s="1182"/>
      <c r="D15" s="1182"/>
      <c r="E15" s="1182"/>
      <c r="F15" s="1182"/>
      <c r="G15" s="1181" t="s">
        <v>
3221</v>
      </c>
      <c r="I15" s="221"/>
    </row>
    <row r="16" spans="1:26" ht="15" customHeight="1">
      <c r="A16" s="1180"/>
      <c r="D16" s="764"/>
      <c r="F16" s="1178"/>
      <c r="G16" s="1178"/>
      <c r="H16" s="584"/>
      <c r="I16" s="1179"/>
      <c r="J16" s="402"/>
    </row>
    <row r="17" spans="1:9" ht="15" customHeight="1">
      <c r="A17" s="470" t="s">
        <v>
3220</v>
      </c>
      <c r="E17" s="1178"/>
      <c r="F17" s="1178"/>
      <c r="G17" s="1178"/>
      <c r="H17" s="1178"/>
      <c r="I17" s="476" t="s">
        <v>
439</v>
      </c>
    </row>
    <row r="18" spans="1:9" ht="15" customHeight="1">
      <c r="A18" s="2529" t="s">
        <v>
3219</v>
      </c>
      <c r="B18" s="2529"/>
      <c r="C18" s="2529"/>
      <c r="D18" s="2529"/>
      <c r="E18" s="2529" t="s">
        <v>
3218</v>
      </c>
      <c r="F18" s="2529"/>
      <c r="G18" s="2529"/>
      <c r="H18" s="618" t="s">
        <v>
3217</v>
      </c>
      <c r="I18" s="618" t="s">
        <v>
3216</v>
      </c>
    </row>
    <row r="19" spans="1:9" ht="17.100000000000001" customHeight="1">
      <c r="A19" s="2626" t="s">
        <v>
3215</v>
      </c>
      <c r="B19" s="2628" t="s">
        <v>
3214</v>
      </c>
      <c r="C19" s="2628"/>
      <c r="D19" s="2628"/>
      <c r="E19" s="2627" t="s">
        <v>
3213</v>
      </c>
      <c r="F19" s="2627"/>
      <c r="G19" s="2627"/>
      <c r="H19" s="745">
        <v>
3300</v>
      </c>
      <c r="I19" s="1089" t="s">
        <v>
3212</v>
      </c>
    </row>
    <row r="20" spans="1:9" ht="17.100000000000001" customHeight="1">
      <c r="A20" s="2626"/>
      <c r="B20" s="2628" t="s">
        <v>
3211</v>
      </c>
      <c r="C20" s="2628"/>
      <c r="D20" s="2628"/>
      <c r="E20" s="2627" t="s">
        <v>
3210</v>
      </c>
      <c r="F20" s="2627"/>
      <c r="G20" s="2627"/>
      <c r="H20" s="745">
        <v>
650</v>
      </c>
      <c r="I20" s="1089" t="s">
        <v>
3209</v>
      </c>
    </row>
    <row r="21" spans="1:9" ht="17.100000000000001" customHeight="1">
      <c r="A21" s="2626"/>
      <c r="B21" s="2628" t="s">
        <v>
3208</v>
      </c>
      <c r="C21" s="2628"/>
      <c r="D21" s="2628"/>
      <c r="E21" s="2627" t="s">
        <v>
3207</v>
      </c>
      <c r="F21" s="2627"/>
      <c r="G21" s="2627"/>
      <c r="H21" s="745">
        <v>
880</v>
      </c>
      <c r="I21" s="1089" t="s">
        <v>
3206</v>
      </c>
    </row>
    <row r="22" spans="1:9" ht="17.100000000000001" customHeight="1">
      <c r="A22" s="2626"/>
      <c r="B22" s="2642" t="s">
        <v>
3205</v>
      </c>
      <c r="C22" s="2642"/>
      <c r="D22" s="2642"/>
      <c r="E22" s="2627" t="s">
        <v>
3204</v>
      </c>
      <c r="F22" s="2627"/>
      <c r="G22" s="2627"/>
      <c r="H22" s="745">
        <v>
1240</v>
      </c>
      <c r="I22" s="1089" t="s">
        <v>
3203</v>
      </c>
    </row>
    <row r="23" spans="1:9" ht="20.100000000000001" customHeight="1">
      <c r="A23" s="2626"/>
      <c r="B23" s="2629" t="s" ph="1">
        <v>
3202</v>
      </c>
      <c r="C23" s="2629"/>
      <c r="D23" s="2629"/>
      <c r="E23" s="2627" t="s">
        <v>
3201</v>
      </c>
      <c r="F23" s="2627"/>
      <c r="G23" s="2627"/>
      <c r="H23" s="745">
        <v>
880</v>
      </c>
      <c r="I23" s="1089" t="s">
        <v>
3200</v>
      </c>
    </row>
    <row r="24" spans="1:9" ht="18.95" customHeight="1">
      <c r="A24" s="2626"/>
      <c r="B24" s="2629" t="s" ph="1">
        <v>
3199</v>
      </c>
      <c r="C24" s="2629"/>
      <c r="D24" s="2629"/>
      <c r="E24" s="2627" t="s">
        <v>
3198</v>
      </c>
      <c r="F24" s="2627"/>
      <c r="G24" s="2627"/>
      <c r="H24" s="745">
        <v>
300</v>
      </c>
      <c r="I24" s="1089" t="s">
        <v>
3195</v>
      </c>
    </row>
    <row r="25" spans="1:9" ht="17.100000000000001" customHeight="1">
      <c r="A25" s="2626"/>
      <c r="B25" s="2628" t="s">
        <v>
3197</v>
      </c>
      <c r="C25" s="2628"/>
      <c r="D25" s="2628"/>
      <c r="E25" s="2627" t="s">
        <v>
3196</v>
      </c>
      <c r="F25" s="2627"/>
      <c r="G25" s="2627"/>
      <c r="H25" s="745">
        <v>
260</v>
      </c>
      <c r="I25" s="1089" t="s">
        <v>
3195</v>
      </c>
    </row>
    <row r="26" spans="1:9" ht="18.95" customHeight="1">
      <c r="A26" s="2626"/>
      <c r="B26" s="2629" t="s" ph="1">
        <v>
3194</v>
      </c>
      <c r="C26" s="2629"/>
      <c r="D26" s="2629"/>
      <c r="E26" s="2627" t="s">
        <v>
3193</v>
      </c>
      <c r="F26" s="2627"/>
      <c r="G26" s="2627"/>
      <c r="H26" s="745">
        <v>
700</v>
      </c>
      <c r="I26" s="1089" t="s">
        <v>
3185</v>
      </c>
    </row>
    <row r="27" spans="1:9" ht="17.100000000000001" customHeight="1">
      <c r="A27" s="2626"/>
      <c r="B27" s="2628" t="s">
        <v>
3192</v>
      </c>
      <c r="C27" s="2628"/>
      <c r="D27" s="2628"/>
      <c r="E27" s="2627" t="s">
        <v>
3191</v>
      </c>
      <c r="F27" s="2627"/>
      <c r="G27" s="2627"/>
      <c r="H27" s="745">
        <v>
450</v>
      </c>
      <c r="I27" s="1089" t="s">
        <v>
3190</v>
      </c>
    </row>
    <row r="28" spans="1:9" ht="18.95" customHeight="1">
      <c r="A28" s="2626"/>
      <c r="B28" s="2629" t="s" ph="1">
        <v>
3189</v>
      </c>
      <c r="C28" s="2629"/>
      <c r="D28" s="2629"/>
      <c r="E28" s="2630" t="s">
        <v>
3188</v>
      </c>
      <c r="F28" s="2630"/>
      <c r="G28" s="2630"/>
      <c r="H28" s="745">
        <v>
440</v>
      </c>
      <c r="I28" s="1089" t="s">
        <v>
3185</v>
      </c>
    </row>
    <row r="29" spans="1:9" ht="17.100000000000001" customHeight="1">
      <c r="A29" s="2626"/>
      <c r="B29" s="2628" t="s">
        <v>
3187</v>
      </c>
      <c r="C29" s="2628"/>
      <c r="D29" s="2628"/>
      <c r="E29" s="2627" t="s">
        <v>
3186</v>
      </c>
      <c r="F29" s="2627"/>
      <c r="G29" s="2627"/>
      <c r="H29" s="745">
        <v>
1100</v>
      </c>
      <c r="I29" s="1089" t="s">
        <v>
3185</v>
      </c>
    </row>
    <row r="30" spans="1:9" ht="18.95" customHeight="1">
      <c r="A30" s="2626"/>
      <c r="B30" s="2629" t="s" ph="1">
        <v>
3184</v>
      </c>
      <c r="C30" s="2629"/>
      <c r="D30" s="2629"/>
      <c r="E30" s="2627" t="s">
        <v>
3183</v>
      </c>
      <c r="F30" s="2627"/>
      <c r="G30" s="2627"/>
      <c r="H30" s="745">
        <v>
1520</v>
      </c>
      <c r="I30" s="1089" t="s">
        <v>
3182</v>
      </c>
    </row>
    <row r="31" spans="1:9" ht="17.100000000000001" customHeight="1">
      <c r="A31" s="2626"/>
      <c r="B31" s="2628" t="s">
        <v>
3181</v>
      </c>
      <c r="C31" s="2628"/>
      <c r="D31" s="2628"/>
      <c r="E31" s="2627" t="s">
        <v>
3180</v>
      </c>
      <c r="F31" s="2627"/>
      <c r="G31" s="2627"/>
      <c r="H31" s="745">
        <v>
320</v>
      </c>
      <c r="I31" s="1089" t="s">
        <v>
3179</v>
      </c>
    </row>
    <row r="32" spans="1:9" ht="17.100000000000001" customHeight="1">
      <c r="A32" s="2626"/>
      <c r="B32" s="2628" t="s">
        <v>
3178</v>
      </c>
      <c r="C32" s="2628"/>
      <c r="D32" s="2628"/>
      <c r="E32" s="2627" t="s">
        <v>
3177</v>
      </c>
      <c r="F32" s="2627"/>
      <c r="G32" s="2627"/>
      <c r="H32" s="745">
        <v>
480</v>
      </c>
      <c r="I32" s="1089" t="s">
        <v>
3176</v>
      </c>
    </row>
    <row r="33" spans="1:9" ht="17.100000000000001" customHeight="1">
      <c r="A33" s="2626"/>
      <c r="B33" s="2628" t="s">
        <v>
3175</v>
      </c>
      <c r="C33" s="2628"/>
      <c r="D33" s="2628"/>
      <c r="E33" s="2627" t="s">
        <v>
3174</v>
      </c>
      <c r="F33" s="2627"/>
      <c r="G33" s="2627"/>
      <c r="H33" s="745">
        <v>
670</v>
      </c>
      <c r="I33" s="1089" t="s">
        <v>
3171</v>
      </c>
    </row>
    <row r="34" spans="1:9" ht="18.95" customHeight="1">
      <c r="A34" s="2626"/>
      <c r="B34" s="2629" t="s" ph="1">
        <v>
3173</v>
      </c>
      <c r="C34" s="2629"/>
      <c r="D34" s="2629"/>
      <c r="E34" s="2627" t="s">
        <v>
3172</v>
      </c>
      <c r="F34" s="2627"/>
      <c r="G34" s="2627"/>
      <c r="H34" s="745">
        <v>
690</v>
      </c>
      <c r="I34" s="1089" t="s">
        <v>
3171</v>
      </c>
    </row>
    <row r="35" spans="1:9" ht="17.100000000000001" customHeight="1">
      <c r="A35" s="2626"/>
      <c r="B35" s="2638" t="s">
        <v>
3170</v>
      </c>
      <c r="C35" s="2638"/>
      <c r="D35" s="2638"/>
      <c r="E35" s="2627" t="s">
        <v>
3169</v>
      </c>
      <c r="F35" s="2627"/>
      <c r="G35" s="2627"/>
      <c r="H35" s="745">
        <v>
510</v>
      </c>
      <c r="I35" s="1089" t="s">
        <v>
3133</v>
      </c>
    </row>
    <row r="36" spans="1:9" ht="18.95" customHeight="1">
      <c r="A36" s="2626"/>
      <c r="B36" s="2629" t="s" ph="1">
        <v>
3168</v>
      </c>
      <c r="C36" s="2629"/>
      <c r="D36" s="2629"/>
      <c r="E36" s="2627" t="s">
        <v>
3167</v>
      </c>
      <c r="F36" s="2627"/>
      <c r="G36" s="2627"/>
      <c r="H36" s="745">
        <v>
600</v>
      </c>
      <c r="I36" s="1089" t="s">
        <v>
3166</v>
      </c>
    </row>
    <row r="37" spans="1:9" ht="17.100000000000001" customHeight="1">
      <c r="A37" s="2626"/>
      <c r="B37" s="2638" t="s">
        <v>
3165</v>
      </c>
      <c r="C37" s="2638"/>
      <c r="D37" s="2638"/>
      <c r="E37" s="2627" t="s">
        <v>
3164</v>
      </c>
      <c r="F37" s="2627"/>
      <c r="G37" s="2627"/>
      <c r="H37" s="745">
        <v>
310</v>
      </c>
      <c r="I37" s="1089" t="s">
        <v>
3127</v>
      </c>
    </row>
    <row r="38" spans="1:9" ht="17.100000000000001" customHeight="1">
      <c r="A38" s="2626"/>
      <c r="B38" s="2628" t="s">
        <v>
3163</v>
      </c>
      <c r="C38" s="2628"/>
      <c r="D38" s="2628"/>
      <c r="E38" s="2627" t="s">
        <v>
3162</v>
      </c>
      <c r="F38" s="2627"/>
      <c r="G38" s="2627"/>
      <c r="H38" s="745">
        <v>
399</v>
      </c>
      <c r="I38" s="1089" t="s">
        <v>
3161</v>
      </c>
    </row>
    <row r="39" spans="1:9" ht="17.100000000000001" customHeight="1">
      <c r="A39" s="2626" t="s">
        <v>
3160</v>
      </c>
      <c r="B39" s="2628" t="s">
        <v>
3159</v>
      </c>
      <c r="C39" s="2628"/>
      <c r="D39" s="2628"/>
      <c r="E39" s="2627" t="s">
        <v>
3158</v>
      </c>
      <c r="F39" s="2627"/>
      <c r="G39" s="2627"/>
      <c r="H39" s="745">
        <v>
470</v>
      </c>
      <c r="I39" s="1089" t="s">
        <v>
3157</v>
      </c>
    </row>
    <row r="40" spans="1:9" ht="17.100000000000001" customHeight="1">
      <c r="A40" s="2626"/>
      <c r="B40" s="2628" t="s">
        <v>
3156</v>
      </c>
      <c r="C40" s="2628"/>
      <c r="D40" s="2628"/>
      <c r="E40" s="2627" t="s">
        <v>
3155</v>
      </c>
      <c r="F40" s="2627"/>
      <c r="G40" s="2627"/>
      <c r="H40" s="745">
        <v>
170</v>
      </c>
      <c r="I40" s="1089" t="s">
        <v>
3154</v>
      </c>
    </row>
    <row r="41" spans="1:9" ht="17.100000000000001" customHeight="1">
      <c r="A41" s="2626"/>
      <c r="B41" s="2628" t="s">
        <v>
3153</v>
      </c>
      <c r="C41" s="2628"/>
      <c r="D41" s="2628"/>
      <c r="E41" s="2627" t="s">
        <v>
3152</v>
      </c>
      <c r="F41" s="2627"/>
      <c r="G41" s="2627"/>
      <c r="H41" s="745">
        <v>
1100</v>
      </c>
      <c r="I41" s="1089" t="s">
        <v>
3151</v>
      </c>
    </row>
    <row r="42" spans="1:9" ht="18.95" customHeight="1">
      <c r="A42" s="2626"/>
      <c r="B42" s="2629" t="s" ph="1">
        <v>
3150</v>
      </c>
      <c r="C42" s="2629"/>
      <c r="D42" s="2629"/>
      <c r="E42" s="2627" t="s">
        <v>
3149</v>
      </c>
      <c r="F42" s="2627"/>
      <c r="G42" s="2627"/>
      <c r="H42" s="745">
        <v>
1285</v>
      </c>
      <c r="I42" s="1089" t="s">
        <v>
3148</v>
      </c>
    </row>
    <row r="43" spans="1:9" ht="18" customHeight="1">
      <c r="A43" s="2626"/>
      <c r="B43" s="2628" t="s">
        <v>
3147</v>
      </c>
      <c r="C43" s="2628"/>
      <c r="D43" s="2628"/>
      <c r="E43" s="2627" t="s">
        <v>
3146</v>
      </c>
      <c r="F43" s="2627"/>
      <c r="G43" s="2627"/>
      <c r="H43" s="745">
        <v>
150</v>
      </c>
      <c r="I43" s="1089" t="s">
        <v>
3145</v>
      </c>
    </row>
    <row r="44" spans="1:9" ht="21.95" customHeight="1">
      <c r="A44" s="2626"/>
      <c r="B44" s="2637" t="s">
        <v>
3144</v>
      </c>
      <c r="C44" s="2637"/>
      <c r="D44" s="2637"/>
      <c r="E44" s="2627" t="s">
        <v>
3143</v>
      </c>
      <c r="F44" s="2627"/>
      <c r="G44" s="2627"/>
      <c r="H44" s="745">
        <v>
2470</v>
      </c>
      <c r="I44" s="1089" t="s">
        <v>
3142</v>
      </c>
    </row>
    <row r="45" spans="1:9" ht="17.100000000000001" customHeight="1">
      <c r="A45" s="2626"/>
      <c r="B45" s="2628" t="s">
        <v>
3141</v>
      </c>
      <c r="C45" s="2628"/>
      <c r="D45" s="2628"/>
      <c r="E45" s="2627" t="s">
        <v>
3140</v>
      </c>
      <c r="F45" s="2627"/>
      <c r="G45" s="2627"/>
      <c r="H45" s="745">
        <v>
710</v>
      </c>
      <c r="I45" s="1089" t="s">
        <v>
3139</v>
      </c>
    </row>
    <row r="46" spans="1:9" ht="18.95" customHeight="1">
      <c r="A46" s="2626"/>
      <c r="B46" s="2629" t="s" ph="1">
        <v>
3138</v>
      </c>
      <c r="C46" s="2629"/>
      <c r="D46" s="2629"/>
      <c r="E46" s="2627" t="s">
        <v>
3137</v>
      </c>
      <c r="F46" s="2627"/>
      <c r="G46" s="2627"/>
      <c r="H46" s="745">
        <v>
3007</v>
      </c>
      <c r="I46" s="1089" t="s">
        <v>
3136</v>
      </c>
    </row>
    <row r="47" spans="1:9" ht="17.100000000000001" customHeight="1">
      <c r="A47" s="2626"/>
      <c r="B47" s="2628" t="s">
        <v>
3135</v>
      </c>
      <c r="C47" s="2628"/>
      <c r="D47" s="2628"/>
      <c r="E47" s="2627" t="s">
        <v>
3134</v>
      </c>
      <c r="F47" s="2627"/>
      <c r="G47" s="2627"/>
      <c r="H47" s="745">
        <v>
350</v>
      </c>
      <c r="I47" s="1089" t="s">
        <v>
3133</v>
      </c>
    </row>
    <row r="48" spans="1:9" ht="17.100000000000001" customHeight="1">
      <c r="A48" s="2626"/>
      <c r="B48" s="2628" t="s">
        <v>
3132</v>
      </c>
      <c r="C48" s="2628"/>
      <c r="D48" s="2628"/>
      <c r="E48" s="2627" t="s">
        <v>
3131</v>
      </c>
      <c r="F48" s="2627"/>
      <c r="G48" s="2627"/>
      <c r="H48" s="745">
        <v>
620</v>
      </c>
      <c r="I48" s="1089" t="s">
        <v>
3130</v>
      </c>
    </row>
    <row r="49" spans="1:9" ht="17.100000000000001" customHeight="1">
      <c r="A49" s="2626"/>
      <c r="B49" s="2628" t="s">
        <v>
3129</v>
      </c>
      <c r="C49" s="2628"/>
      <c r="D49" s="2628"/>
      <c r="E49" s="2627" t="s">
        <v>
3128</v>
      </c>
      <c r="F49" s="2627"/>
      <c r="G49" s="2627"/>
      <c r="H49" s="745">
        <v>
255</v>
      </c>
      <c r="I49" s="1089" t="s">
        <v>
3127</v>
      </c>
    </row>
    <row r="50" spans="1:9" ht="18.95" customHeight="1">
      <c r="A50" s="2626"/>
      <c r="B50" s="2629" t="s" ph="1">
        <v>
3126</v>
      </c>
      <c r="C50" s="2629"/>
      <c r="D50" s="2629"/>
      <c r="E50" s="2627" t="s">
        <v>
3125</v>
      </c>
      <c r="F50" s="2627"/>
      <c r="G50" s="2627"/>
      <c r="H50" s="745">
        <v>
1428</v>
      </c>
      <c r="I50" s="1089" t="s">
        <v>
3124</v>
      </c>
    </row>
    <row r="51" spans="1:9" ht="17.100000000000001" customHeight="1">
      <c r="A51" s="2626"/>
      <c r="B51" s="2628" t="s">
        <v>
3123</v>
      </c>
      <c r="C51" s="2628"/>
      <c r="D51" s="2628"/>
      <c r="E51" s="2627" t="s">
        <v>
3122</v>
      </c>
      <c r="F51" s="2627"/>
      <c r="G51" s="2627"/>
      <c r="H51" s="745">
        <v>
490</v>
      </c>
      <c r="I51" s="1089" t="s">
        <v>
3121</v>
      </c>
    </row>
    <row r="52" spans="1:9" ht="17.100000000000001" customHeight="1">
      <c r="A52" s="2626"/>
      <c r="B52" s="2628" t="s">
        <v>
3120</v>
      </c>
      <c r="C52" s="2628"/>
      <c r="D52" s="2628"/>
      <c r="E52" s="2627" t="s">
        <v>
3119</v>
      </c>
      <c r="F52" s="2627"/>
      <c r="G52" s="2627"/>
      <c r="H52" s="745">
        <v>
340</v>
      </c>
      <c r="I52" s="1089" t="s">
        <v>
3118</v>
      </c>
    </row>
    <row r="53" spans="1:9" ht="15" customHeight="1">
      <c r="A53" s="459" t="s">
        <v>
3117</v>
      </c>
      <c r="I53" s="588" t="s">
        <v>
3116</v>
      </c>
    </row>
    <row r="54" spans="1:9" ht="21" customHeight="1">
      <c r="B54" s="459" ph="1"/>
      <c r="C54" s="459" ph="1"/>
    </row>
    <row r="57" spans="1:9" ht="21" customHeight="1">
      <c r="B57" s="459" ph="1"/>
    </row>
  </sheetData>
  <mergeCells count="85">
    <mergeCell ref="A1:Z1"/>
    <mergeCell ref="A2:Z2"/>
    <mergeCell ref="H12:I14"/>
    <mergeCell ref="E36:G36"/>
    <mergeCell ref="B35:D35"/>
    <mergeCell ref="B36:D36"/>
    <mergeCell ref="B22:D22"/>
    <mergeCell ref="B23:D23"/>
    <mergeCell ref="B24:D24"/>
    <mergeCell ref="B25:D25"/>
    <mergeCell ref="B26:D26"/>
    <mergeCell ref="E18:G18"/>
    <mergeCell ref="A12:B12"/>
    <mergeCell ref="A13:B13"/>
    <mergeCell ref="A14:B14"/>
    <mergeCell ref="E35:G35"/>
    <mergeCell ref="B44:D44"/>
    <mergeCell ref="B45:D45"/>
    <mergeCell ref="B51:D51"/>
    <mergeCell ref="B46:D46"/>
    <mergeCell ref="E37:G37"/>
    <mergeCell ref="E38:G38"/>
    <mergeCell ref="E39:G39"/>
    <mergeCell ref="B47:D47"/>
    <mergeCell ref="B48:D48"/>
    <mergeCell ref="B37:D37"/>
    <mergeCell ref="E48:G48"/>
    <mergeCell ref="B52:D52"/>
    <mergeCell ref="B32:D32"/>
    <mergeCell ref="B33:D33"/>
    <mergeCell ref="E32:G32"/>
    <mergeCell ref="E33:G33"/>
    <mergeCell ref="E34:G34"/>
    <mergeCell ref="B42:D42"/>
    <mergeCell ref="B43:D43"/>
    <mergeCell ref="E41:G41"/>
    <mergeCell ref="E49:G49"/>
    <mergeCell ref="E50:G50"/>
    <mergeCell ref="E51:G51"/>
    <mergeCell ref="E42:G42"/>
    <mergeCell ref="E43:G43"/>
    <mergeCell ref="E44:G44"/>
    <mergeCell ref="E45:G45"/>
    <mergeCell ref="A5:B6"/>
    <mergeCell ref="C5:D5"/>
    <mergeCell ref="E5:E6"/>
    <mergeCell ref="F5:F6"/>
    <mergeCell ref="E52:G52"/>
    <mergeCell ref="B19:D19"/>
    <mergeCell ref="B20:D20"/>
    <mergeCell ref="B21:D21"/>
    <mergeCell ref="E22:G22"/>
    <mergeCell ref="E40:G40"/>
    <mergeCell ref="B38:D38"/>
    <mergeCell ref="B39:D39"/>
    <mergeCell ref="B40:D40"/>
    <mergeCell ref="B41:D41"/>
    <mergeCell ref="G5:G6"/>
    <mergeCell ref="A8:B8"/>
    <mergeCell ref="A7:B7"/>
    <mergeCell ref="E28:G28"/>
    <mergeCell ref="E29:G29"/>
    <mergeCell ref="E30:G30"/>
    <mergeCell ref="E31:G31"/>
    <mergeCell ref="B31:D31"/>
    <mergeCell ref="B28:D28"/>
    <mergeCell ref="B29:D29"/>
    <mergeCell ref="B30:D30"/>
    <mergeCell ref="A18:D18"/>
    <mergeCell ref="A39:A52"/>
    <mergeCell ref="A19:A38"/>
    <mergeCell ref="E19:G19"/>
    <mergeCell ref="E20:G20"/>
    <mergeCell ref="E21:G21"/>
    <mergeCell ref="E27:G27"/>
    <mergeCell ref="B49:D49"/>
    <mergeCell ref="B50:D50"/>
    <mergeCell ref="E23:G23"/>
    <mergeCell ref="E24:G24"/>
    <mergeCell ref="E25:G25"/>
    <mergeCell ref="E26:G26"/>
    <mergeCell ref="B34:D34"/>
    <mergeCell ref="B27:D27"/>
    <mergeCell ref="E46:G46"/>
    <mergeCell ref="E47:G47"/>
  </mergeCells>
  <phoneticPr fontId="1"/>
  <printOptions horizontalCentered="1"/>
  <pageMargins left="0.98425196850393704" right="0.98425196850393704" top="0.98425196850393704" bottom="0.78740157480314965" header="0.51181102362204722" footer="0.51181102362204722"/>
  <headerFooter alignWithMargins="0"/>
  <colBreaks count="1" manualBreakCount="1">
    <brk id="9"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view="pageBreakPreview" zoomScaleNormal="75" zoomScaleSheetLayoutView="100" workbookViewId="0">
      <selection activeCell="B6" sqref="B6"/>
    </sheetView>
  </sheetViews>
  <sheetFormatPr defaultRowHeight="18" customHeight="1"/>
  <cols>
    <col min="1" max="1" width="5.625" style="1197" customWidth="1"/>
    <col min="2" max="2" width="15.625" style="1196" customWidth="1"/>
    <col min="3" max="3" width="10.625" style="1195" customWidth="1"/>
    <col min="4" max="4" width="35.625" style="1193" customWidth="1"/>
    <col min="5" max="5" width="11.625" style="1194" customWidth="1"/>
    <col min="6" max="6" width="12.625" style="1193" customWidth="1"/>
    <col min="7" max="16384" width="9" style="1192"/>
  </cols>
  <sheetData>
    <row r="1" spans="1:26" s="1981" customFormat="1" ht="20.100000000000001" customHeight="1">
      <c r="A1" s="2649" t="str">
        <f>
HYPERLINK("#目次!A1","【目次に戻る】")</f>
        <v>
【目次に戻る】</v>
      </c>
      <c r="B1" s="2649"/>
      <c r="C1" s="2649"/>
      <c r="D1" s="2649"/>
      <c r="E1" s="2649"/>
      <c r="F1" s="2649"/>
      <c r="G1" s="2649"/>
      <c r="H1" s="2649"/>
      <c r="I1" s="2649"/>
      <c r="J1" s="2649"/>
      <c r="K1" s="2649"/>
      <c r="L1" s="2649"/>
      <c r="M1" s="2649"/>
      <c r="N1" s="2649"/>
      <c r="O1" s="2649"/>
      <c r="P1" s="2649"/>
      <c r="Q1" s="2649"/>
      <c r="R1" s="2649"/>
      <c r="S1" s="2649"/>
      <c r="T1" s="2649"/>
      <c r="U1" s="2649"/>
      <c r="V1" s="2649"/>
      <c r="W1" s="2649"/>
      <c r="X1" s="2649"/>
      <c r="Y1" s="2649"/>
      <c r="Z1" s="2649"/>
    </row>
    <row r="2" spans="1:26" s="1981" customFormat="1" ht="20.100000000000001" customHeight="1">
      <c r="A2" s="2649" t="str">
        <f>
HYPERLINK("#業務所管課別目次!A1","【業務所管課別目次に戻る】")</f>
        <v>
【業務所管課別目次に戻る】</v>
      </c>
      <c r="B2" s="2649"/>
      <c r="C2" s="2649"/>
      <c r="D2" s="2649"/>
      <c r="E2" s="2649"/>
      <c r="F2" s="2649"/>
      <c r="G2" s="2649"/>
      <c r="H2" s="2649"/>
      <c r="I2" s="2649"/>
      <c r="J2" s="2649"/>
      <c r="K2" s="2649"/>
      <c r="L2" s="2649"/>
      <c r="M2" s="2649"/>
      <c r="N2" s="2649"/>
      <c r="O2" s="2649"/>
      <c r="P2" s="2649"/>
      <c r="Q2" s="2649"/>
      <c r="R2" s="2649"/>
      <c r="S2" s="2649"/>
      <c r="T2" s="2649"/>
      <c r="U2" s="2649"/>
      <c r="V2" s="2649"/>
      <c r="W2" s="2649"/>
      <c r="X2" s="2649"/>
      <c r="Y2" s="2649"/>
      <c r="Z2" s="2649"/>
    </row>
    <row r="3" spans="1:26" ht="14.1" customHeight="1">
      <c r="A3" s="1227" t="s">
        <v>
3355</v>
      </c>
      <c r="D3" s="1225"/>
    </row>
    <row r="4" spans="1:26" ht="14.1" customHeight="1">
      <c r="A4" s="1226" t="s">
        <v>
3354</v>
      </c>
      <c r="D4" s="1225" t="str">
        <f>
"区立公園面積総数＝"&amp;TEXT(SUM(F6:F60,F63,F64),"#,###.##")&amp;"（単位：㎡）"</f>
        <v>
区立公園面積総数＝917,714.12（単位：㎡）</v>
      </c>
      <c r="E4" s="1192"/>
      <c r="F4" s="1224" t="s">
        <v>
439</v>
      </c>
    </row>
    <row r="5" spans="1:26" ht="14.1" customHeight="1">
      <c r="A5" s="1223"/>
      <c r="B5" s="2645" t="s">
        <v>
1872</v>
      </c>
      <c r="C5" s="2646"/>
      <c r="D5" s="1222" t="s">
        <v>
767</v>
      </c>
      <c r="E5" s="1221" t="s">
        <v>
766</v>
      </c>
      <c r="F5" s="1220" t="s">
        <v>
3353</v>
      </c>
    </row>
    <row r="6" spans="1:26" ht="14.1" customHeight="1">
      <c r="A6" s="1217">
        <v>
1</v>
      </c>
      <c r="B6" s="1216" t="s">
        <v>
3352</v>
      </c>
      <c r="C6" s="1215" t="s">
        <v>
3243</v>
      </c>
      <c r="D6" s="1214" t="s">
        <v>
3351</v>
      </c>
      <c r="E6" s="1213">
        <v>
18537</v>
      </c>
      <c r="F6" s="1212">
        <v>
7546.36</v>
      </c>
    </row>
    <row r="7" spans="1:26" ht="14.1" customHeight="1">
      <c r="A7" s="1217">
        <v>
2</v>
      </c>
      <c r="B7" s="1216" t="s">
        <v>
3350</v>
      </c>
      <c r="C7" s="1215" t="s">
        <v>
3243</v>
      </c>
      <c r="D7" s="1214" t="s">
        <v>
3349</v>
      </c>
      <c r="E7" s="1213">
        <v>
18537</v>
      </c>
      <c r="F7" s="1212">
        <v>
2547.14</v>
      </c>
    </row>
    <row r="8" spans="1:26" ht="14.1" customHeight="1">
      <c r="A8" s="1217">
        <v>
3</v>
      </c>
      <c r="B8" s="1216" t="s">
        <v>
3348</v>
      </c>
      <c r="C8" s="1215" t="s">
        <v>
3243</v>
      </c>
      <c r="D8" s="1214" t="s">
        <v>
3347</v>
      </c>
      <c r="E8" s="1213">
        <v>
18537</v>
      </c>
      <c r="F8" s="1212">
        <v>
9075.5300000000007</v>
      </c>
    </row>
    <row r="9" spans="1:26" ht="14.1" customHeight="1">
      <c r="A9" s="1217">
        <v>
4</v>
      </c>
      <c r="B9" s="1216" t="s">
        <v>
3346</v>
      </c>
      <c r="C9" s="1215" t="s">
        <v>
3243</v>
      </c>
      <c r="D9" s="1214" t="s">
        <v>
3345</v>
      </c>
      <c r="E9" s="1213">
        <v>
18537</v>
      </c>
      <c r="F9" s="1212">
        <v>
19531.43</v>
      </c>
    </row>
    <row r="10" spans="1:26" ht="14.1" customHeight="1">
      <c r="A10" s="1217">
        <v>
5</v>
      </c>
      <c r="B10" s="1216" t="s">
        <v>
3344</v>
      </c>
      <c r="C10" s="1215" t="s">
        <v>
3243</v>
      </c>
      <c r="D10" s="1214" t="s">
        <v>
3343</v>
      </c>
      <c r="E10" s="1213">
        <v>
19085</v>
      </c>
      <c r="F10" s="1212">
        <v>
16421.72</v>
      </c>
    </row>
    <row r="11" spans="1:26" ht="14.1" customHeight="1">
      <c r="A11" s="1217">
        <v>
6</v>
      </c>
      <c r="B11" s="1216" t="s">
        <v>
3342</v>
      </c>
      <c r="C11" s="1215" t="s">
        <v>
3243</v>
      </c>
      <c r="D11" s="1214" t="s">
        <v>
3341</v>
      </c>
      <c r="E11" s="1213">
        <v>
19450</v>
      </c>
      <c r="F11" s="1212">
        <v>
1146.49</v>
      </c>
    </row>
    <row r="12" spans="1:26" ht="14.1" customHeight="1">
      <c r="A12" s="1217">
        <v>
7</v>
      </c>
      <c r="B12" s="1216" t="s">
        <v>
3340</v>
      </c>
      <c r="C12" s="1215" t="s">
        <v>
3243</v>
      </c>
      <c r="D12" s="1214" t="s">
        <v>
3339</v>
      </c>
      <c r="E12" s="1213">
        <v>
20149</v>
      </c>
      <c r="F12" s="1212">
        <v>
6283.45</v>
      </c>
    </row>
    <row r="13" spans="1:26" ht="14.1" customHeight="1">
      <c r="A13" s="1217">
        <v>
8</v>
      </c>
      <c r="B13" s="1216" t="s">
        <v>
3338</v>
      </c>
      <c r="C13" s="1215" t="s">
        <v>
3243</v>
      </c>
      <c r="D13" s="1214" t="s">
        <v>
3337</v>
      </c>
      <c r="E13" s="1213">
        <v>
21331</v>
      </c>
      <c r="F13" s="1212">
        <v>
853.16</v>
      </c>
    </row>
    <row r="14" spans="1:26" ht="14.1" customHeight="1">
      <c r="A14" s="1217">
        <v>
9</v>
      </c>
      <c r="B14" s="1216" t="s">
        <v>
3336</v>
      </c>
      <c r="C14" s="1215" t="s">
        <v>
3243</v>
      </c>
      <c r="D14" s="1214" t="s">
        <v>
3335</v>
      </c>
      <c r="E14" s="1213">
        <v>
22204</v>
      </c>
      <c r="F14" s="1212">
        <v>
1648.07</v>
      </c>
    </row>
    <row r="15" spans="1:26" ht="14.1" customHeight="1">
      <c r="A15" s="1217">
        <v>
10</v>
      </c>
      <c r="B15" s="1216" t="s">
        <v>
3334</v>
      </c>
      <c r="C15" s="1215" t="s">
        <v>
3243</v>
      </c>
      <c r="D15" s="1214" t="s">
        <v>
3333</v>
      </c>
      <c r="E15" s="1213">
        <v>
22204</v>
      </c>
      <c r="F15" s="1212">
        <v>
2538.87</v>
      </c>
    </row>
    <row r="16" spans="1:26" ht="14.1" customHeight="1">
      <c r="A16" s="1217">
        <v>
11</v>
      </c>
      <c r="B16" s="1216" t="s">
        <v>
3332</v>
      </c>
      <c r="C16" s="1215" t="s">
        <v>
3243</v>
      </c>
      <c r="D16" s="1214" t="s">
        <v>
3331</v>
      </c>
      <c r="E16" s="1213">
        <v>
22407</v>
      </c>
      <c r="F16" s="1212">
        <v>
1689.26</v>
      </c>
    </row>
    <row r="17" spans="1:6" ht="14.1" customHeight="1">
      <c r="A17" s="1217">
        <v>
12</v>
      </c>
      <c r="B17" s="1216" t="s">
        <v>
3330</v>
      </c>
      <c r="C17" s="1215" t="s">
        <v>
3243</v>
      </c>
      <c r="D17" s="1214" t="s">
        <v>
3329</v>
      </c>
      <c r="E17" s="1213">
        <v>
23005</v>
      </c>
      <c r="F17" s="1212">
        <v>
2344.62</v>
      </c>
    </row>
    <row r="18" spans="1:6" ht="14.1" customHeight="1">
      <c r="A18" s="1217">
        <v>
13</v>
      </c>
      <c r="B18" s="1216" t="s">
        <v>
3328</v>
      </c>
      <c r="C18" s="1215" t="s">
        <v>
3243</v>
      </c>
      <c r="D18" s="1214" t="s">
        <v>
3327</v>
      </c>
      <c r="E18" s="1213">
        <v>
23655</v>
      </c>
      <c r="F18" s="1212">
        <v>
2124.41</v>
      </c>
    </row>
    <row r="19" spans="1:6" ht="14.1" customHeight="1">
      <c r="A19" s="1217">
        <v>
14</v>
      </c>
      <c r="B19" s="1216" t="s">
        <v>
3326</v>
      </c>
      <c r="C19" s="1215" t="s">
        <v>
3243</v>
      </c>
      <c r="D19" s="1214" t="s">
        <v>
3325</v>
      </c>
      <c r="E19" s="1213">
        <v>
24198</v>
      </c>
      <c r="F19" s="1212">
        <v>
1991.15</v>
      </c>
    </row>
    <row r="20" spans="1:6" ht="14.1" customHeight="1">
      <c r="A20" s="1217">
        <v>
15</v>
      </c>
      <c r="B20" s="1216" t="s">
        <v>
3324</v>
      </c>
      <c r="C20" s="1215" t="s">
        <v>
3243</v>
      </c>
      <c r="D20" s="1214" t="s">
        <v>
3323</v>
      </c>
      <c r="E20" s="1213">
        <v>
24198</v>
      </c>
      <c r="F20" s="1212">
        <v>
3065.17</v>
      </c>
    </row>
    <row r="21" spans="1:6" ht="14.1" customHeight="1">
      <c r="A21" s="1217">
        <v>
16</v>
      </c>
      <c r="B21" s="1216" t="s">
        <v>
3322</v>
      </c>
      <c r="C21" s="1215" t="s">
        <v>
3243</v>
      </c>
      <c r="D21" s="1214" t="s">
        <v>
3321</v>
      </c>
      <c r="E21" s="1213">
        <v>
24198</v>
      </c>
      <c r="F21" s="1212">
        <v>
7477.43</v>
      </c>
    </row>
    <row r="22" spans="1:6" ht="14.1" customHeight="1">
      <c r="A22" s="1217">
        <v>
17</v>
      </c>
      <c r="B22" s="1216" t="s">
        <v>
3320</v>
      </c>
      <c r="C22" s="1215" t="s">
        <v>
3243</v>
      </c>
      <c r="D22" s="1214" t="s">
        <v>
3319</v>
      </c>
      <c r="E22" s="1213">
        <v>
24527</v>
      </c>
      <c r="F22" s="1212">
        <v>
3495.11</v>
      </c>
    </row>
    <row r="23" spans="1:6" ht="14.1" customHeight="1">
      <c r="A23" s="1217">
        <v>
18</v>
      </c>
      <c r="B23" s="1216" t="s">
        <v>
3318</v>
      </c>
      <c r="C23" s="1215" t="s">
        <v>
3243</v>
      </c>
      <c r="D23" s="1214" t="s">
        <v>
3317</v>
      </c>
      <c r="E23" s="1213">
        <v>
24527</v>
      </c>
      <c r="F23" s="1212">
        <v>
16295.78</v>
      </c>
    </row>
    <row r="24" spans="1:6" ht="14.1" customHeight="1">
      <c r="A24" s="1217">
        <v>
19</v>
      </c>
      <c r="B24" s="1216" t="s">
        <v>
3316</v>
      </c>
      <c r="C24" s="1215" t="s">
        <v>
3243</v>
      </c>
      <c r="D24" s="1219" t="s">
        <v>
3315</v>
      </c>
      <c r="E24" s="1213">
        <v>
24929</v>
      </c>
      <c r="F24" s="1212">
        <v>
20982.03</v>
      </c>
    </row>
    <row r="25" spans="1:6" ht="14.1" customHeight="1">
      <c r="A25" s="1217">
        <v>
20</v>
      </c>
      <c r="B25" s="1216" t="s">
        <v>
3314</v>
      </c>
      <c r="C25" s="1215" t="s">
        <v>
3243</v>
      </c>
      <c r="D25" s="1214" t="s">
        <v>
3313</v>
      </c>
      <c r="E25" s="1213">
        <v>
24929</v>
      </c>
      <c r="F25" s="1212">
        <v>
1327.7</v>
      </c>
    </row>
    <row r="26" spans="1:6" ht="14.1" customHeight="1">
      <c r="A26" s="1217">
        <v>
21</v>
      </c>
      <c r="B26" s="1216" t="s">
        <v>
3312</v>
      </c>
      <c r="C26" s="1215" t="s">
        <v>
3243</v>
      </c>
      <c r="D26" s="1214" t="s">
        <v>
3311</v>
      </c>
      <c r="E26" s="1213">
        <v>
25123</v>
      </c>
      <c r="F26" s="1212">
        <v>
3086.76</v>
      </c>
    </row>
    <row r="27" spans="1:6" ht="14.1" customHeight="1">
      <c r="A27" s="1217">
        <v>
22</v>
      </c>
      <c r="B27" s="1216" t="s">
        <v>
3310</v>
      </c>
      <c r="C27" s="1215" t="s">
        <v>
3243</v>
      </c>
      <c r="D27" s="1214" t="s">
        <v>
3309</v>
      </c>
      <c r="E27" s="1213">
        <v>
25123</v>
      </c>
      <c r="F27" s="1212">
        <v>
2943.9</v>
      </c>
    </row>
    <row r="28" spans="1:6" ht="14.1" customHeight="1">
      <c r="A28" s="1217">
        <v>
23</v>
      </c>
      <c r="B28" s="1216" t="s">
        <v>
3308</v>
      </c>
      <c r="C28" s="1215" t="s">
        <v>
3243</v>
      </c>
      <c r="D28" s="1214" t="s">
        <v>
3307</v>
      </c>
      <c r="E28" s="1213">
        <v>
25178</v>
      </c>
      <c r="F28" s="1218">
        <v>
14532.47</v>
      </c>
    </row>
    <row r="29" spans="1:6" ht="14.1" customHeight="1">
      <c r="A29" s="1217">
        <v>
24</v>
      </c>
      <c r="B29" s="1216" t="s">
        <v>
3306</v>
      </c>
      <c r="C29" s="1215" t="s">
        <v>
3243</v>
      </c>
      <c r="D29" s="1214" t="s">
        <v>
3305</v>
      </c>
      <c r="E29" s="1213">
        <v>
25401</v>
      </c>
      <c r="F29" s="1218">
        <v>
11530.43</v>
      </c>
    </row>
    <row r="30" spans="1:6" ht="14.1" customHeight="1">
      <c r="A30" s="1217">
        <v>
25</v>
      </c>
      <c r="B30" s="1216" t="s">
        <v>
3304</v>
      </c>
      <c r="C30" s="1215" t="s">
        <v>
3243</v>
      </c>
      <c r="D30" s="1214" t="s">
        <v>
3303</v>
      </c>
      <c r="E30" s="1213">
        <v>
25659</v>
      </c>
      <c r="F30" s="1218">
        <v>
4912.7</v>
      </c>
    </row>
    <row r="31" spans="1:6" ht="14.1" customHeight="1">
      <c r="A31" s="1217">
        <v>
26</v>
      </c>
      <c r="B31" s="1216" t="s">
        <v>
3302</v>
      </c>
      <c r="C31" s="1215" t="s">
        <v>
3243</v>
      </c>
      <c r="D31" s="1214" t="s">
        <v>
3301</v>
      </c>
      <c r="E31" s="1213">
        <v>
26024</v>
      </c>
      <c r="F31" s="1218">
        <v>
1546.18</v>
      </c>
    </row>
    <row r="32" spans="1:6" ht="14.1" customHeight="1">
      <c r="A32" s="1217">
        <v>
27</v>
      </c>
      <c r="B32" s="1216" t="s">
        <v>
3300</v>
      </c>
      <c r="C32" s="1215" t="s">
        <v>
3243</v>
      </c>
      <c r="D32" s="1214" t="s">
        <v>
3299</v>
      </c>
      <c r="E32" s="1213">
        <v>
26024</v>
      </c>
      <c r="F32" s="1218">
        <v>
2084.94</v>
      </c>
    </row>
    <row r="33" spans="1:6" ht="14.1" customHeight="1">
      <c r="A33" s="1217">
        <v>
28</v>
      </c>
      <c r="B33" s="1216" t="s">
        <v>
3298</v>
      </c>
      <c r="C33" s="1215" t="s">
        <v>
3243</v>
      </c>
      <c r="D33" s="1214" t="s">
        <v>
3297</v>
      </c>
      <c r="E33" s="1213">
        <v>
26390</v>
      </c>
      <c r="F33" s="1218">
        <v>
1285.51</v>
      </c>
    </row>
    <row r="34" spans="1:6" ht="14.1" customHeight="1">
      <c r="A34" s="1217">
        <v>
29</v>
      </c>
      <c r="B34" s="1216" t="s">
        <v>
3296</v>
      </c>
      <c r="C34" s="1215" t="s">
        <v>
3243</v>
      </c>
      <c r="D34" s="1214" t="s">
        <v>
3295</v>
      </c>
      <c r="E34" s="1213">
        <v>
26641</v>
      </c>
      <c r="F34" s="1218">
        <v>
1524</v>
      </c>
    </row>
    <row r="35" spans="1:6" ht="14.1" customHeight="1">
      <c r="A35" s="1217">
        <v>
30</v>
      </c>
      <c r="B35" s="1216" t="s">
        <v>
3294</v>
      </c>
      <c r="C35" s="1215" t="s">
        <v>
3243</v>
      </c>
      <c r="D35" s="1214" t="s">
        <v>
3293</v>
      </c>
      <c r="E35" s="1213">
        <v>
26756</v>
      </c>
      <c r="F35" s="1218">
        <v>
1000.02</v>
      </c>
    </row>
    <row r="36" spans="1:6" ht="14.1" customHeight="1">
      <c r="A36" s="1217">
        <v>
31</v>
      </c>
      <c r="B36" s="1216" t="s">
        <v>
3292</v>
      </c>
      <c r="C36" s="1215" t="s">
        <v>
3243</v>
      </c>
      <c r="D36" s="1214" t="s">
        <v>
3291</v>
      </c>
      <c r="E36" s="1213">
        <v>
26845</v>
      </c>
      <c r="F36" s="1218">
        <v>
2465.41</v>
      </c>
    </row>
    <row r="37" spans="1:6" ht="14.1" customHeight="1">
      <c r="A37" s="1217">
        <v>
32</v>
      </c>
      <c r="B37" s="1216" t="s">
        <v>
3290</v>
      </c>
      <c r="C37" s="1215" t="s">
        <v>
3243</v>
      </c>
      <c r="D37" s="1214" t="s">
        <v>
3289</v>
      </c>
      <c r="E37" s="1213">
        <v>
26845</v>
      </c>
      <c r="F37" s="1218">
        <v>
2162.71</v>
      </c>
    </row>
    <row r="38" spans="1:6" ht="14.1" customHeight="1">
      <c r="A38" s="1217">
        <v>
33</v>
      </c>
      <c r="B38" s="1216" t="s">
        <v>
3288</v>
      </c>
      <c r="C38" s="1215" t="s">
        <v>
3243</v>
      </c>
      <c r="D38" s="1214" t="s">
        <v>
3287</v>
      </c>
      <c r="E38" s="1213">
        <v>
26845</v>
      </c>
      <c r="F38" s="1218">
        <v>
3943.02</v>
      </c>
    </row>
    <row r="39" spans="1:6" ht="14.1" customHeight="1">
      <c r="A39" s="1217">
        <v>
34</v>
      </c>
      <c r="B39" s="1216" t="s">
        <v>
3286</v>
      </c>
      <c r="C39" s="1215" t="s">
        <v>
3243</v>
      </c>
      <c r="D39" s="1214" t="s">
        <v>
3285</v>
      </c>
      <c r="E39" s="1213">
        <v>
26845</v>
      </c>
      <c r="F39" s="1218">
        <v>
1193.6199999999999</v>
      </c>
    </row>
    <row r="40" spans="1:6" ht="14.1" customHeight="1">
      <c r="A40" s="1217">
        <v>
35</v>
      </c>
      <c r="B40" s="1216" t="s">
        <v>
3284</v>
      </c>
      <c r="C40" s="1215" t="s">
        <v>
3243</v>
      </c>
      <c r="D40" s="1214" t="s">
        <v>
3283</v>
      </c>
      <c r="E40" s="1213">
        <v>
26845</v>
      </c>
      <c r="F40" s="1218">
        <v>
2006.76</v>
      </c>
    </row>
    <row r="41" spans="1:6" ht="14.1" customHeight="1">
      <c r="A41" s="1217">
        <v>
36</v>
      </c>
      <c r="B41" s="1216" t="s">
        <v>
3282</v>
      </c>
      <c r="C41" s="1215" t="s">
        <v>
3243</v>
      </c>
      <c r="D41" s="1214" t="s">
        <v>
3281</v>
      </c>
      <c r="E41" s="1213">
        <v>
26845</v>
      </c>
      <c r="F41" s="1218">
        <v>
793.56</v>
      </c>
    </row>
    <row r="42" spans="1:6" ht="14.1" customHeight="1">
      <c r="A42" s="1217">
        <v>
37</v>
      </c>
      <c r="B42" s="1216" t="s">
        <v>
3280</v>
      </c>
      <c r="C42" s="1215" t="s">
        <v>
3243</v>
      </c>
      <c r="D42" s="1214" t="s">
        <v>
3279</v>
      </c>
      <c r="E42" s="1213">
        <v>
27104</v>
      </c>
      <c r="F42" s="1218">
        <v>
1570.55</v>
      </c>
    </row>
    <row r="43" spans="1:6" ht="14.1" customHeight="1">
      <c r="A43" s="1217">
        <v>
38</v>
      </c>
      <c r="B43" s="1216" t="s">
        <v>
3278</v>
      </c>
      <c r="C43" s="1215" t="s">
        <v>
3243</v>
      </c>
      <c r="D43" s="1214" t="s">
        <v>
3277</v>
      </c>
      <c r="E43" s="1213">
        <v>
27485</v>
      </c>
      <c r="F43" s="1218">
        <v>
2640.92</v>
      </c>
    </row>
    <row r="44" spans="1:6" ht="14.1" customHeight="1">
      <c r="A44" s="1217">
        <v>
39</v>
      </c>
      <c r="B44" s="2647" t="s">
        <v>
3276</v>
      </c>
      <c r="C44" s="2648"/>
      <c r="D44" s="1214" t="s">
        <v>
3275</v>
      </c>
      <c r="E44" s="1213">
        <v>
27485</v>
      </c>
      <c r="F44" s="1218">
        <v>
8747.8700000000008</v>
      </c>
    </row>
    <row r="45" spans="1:6" ht="14.1" customHeight="1">
      <c r="A45" s="1217">
        <v>
40</v>
      </c>
      <c r="B45" s="1216" t="s">
        <v>
3274</v>
      </c>
      <c r="C45" s="1215" t="s">
        <v>
3243</v>
      </c>
      <c r="D45" s="1214" t="s">
        <v>
3273</v>
      </c>
      <c r="E45" s="1213">
        <v>
28222</v>
      </c>
      <c r="F45" s="1218">
        <v>
1155.18</v>
      </c>
    </row>
    <row r="46" spans="1:6" ht="14.1" customHeight="1">
      <c r="A46" s="1217">
        <v>
41</v>
      </c>
      <c r="B46" s="1216" t="s">
        <v>
3272</v>
      </c>
      <c r="C46" s="1215" t="s">
        <v>
3243</v>
      </c>
      <c r="D46" s="1219" t="s">
        <v>
3271</v>
      </c>
      <c r="E46" s="1213">
        <v>
28222</v>
      </c>
      <c r="F46" s="1218">
        <v>
34553.64</v>
      </c>
    </row>
    <row r="47" spans="1:6" ht="14.1" customHeight="1">
      <c r="A47" s="1217">
        <v>
42</v>
      </c>
      <c r="B47" s="1216" t="s">
        <v>
3270</v>
      </c>
      <c r="C47" s="1215" t="s">
        <v>
3243</v>
      </c>
      <c r="D47" s="1214" t="s">
        <v>
3269</v>
      </c>
      <c r="E47" s="1213">
        <v>
28307</v>
      </c>
      <c r="F47" s="1218">
        <v>
3435.25</v>
      </c>
    </row>
    <row r="48" spans="1:6" ht="14.1" customHeight="1">
      <c r="A48" s="1217">
        <v>
43</v>
      </c>
      <c r="B48" s="1216" t="s">
        <v>
3268</v>
      </c>
      <c r="C48" s="1215" t="s">
        <v>
3243</v>
      </c>
      <c r="D48" s="1219" t="s">
        <v>
3267</v>
      </c>
      <c r="E48" s="1213">
        <v>
28573</v>
      </c>
      <c r="F48" s="1218">
        <v>
24364.16</v>
      </c>
    </row>
    <row r="49" spans="1:6" ht="14.1" customHeight="1">
      <c r="A49" s="1217">
        <v>
44</v>
      </c>
      <c r="B49" s="1216" t="s">
        <v>
3266</v>
      </c>
      <c r="C49" s="1215" t="s">
        <v>
3243</v>
      </c>
      <c r="D49" s="1214" t="s">
        <v>
3265</v>
      </c>
      <c r="E49" s="1213">
        <v>
28661</v>
      </c>
      <c r="F49" s="1218">
        <v>
1186.43</v>
      </c>
    </row>
    <row r="50" spans="1:6" ht="14.1" customHeight="1">
      <c r="A50" s="1217">
        <v>
45</v>
      </c>
      <c r="B50" s="1216" t="s">
        <v>
3264</v>
      </c>
      <c r="C50" s="1215" t="s">
        <v>
3243</v>
      </c>
      <c r="D50" s="1214" t="s">
        <v>
3263</v>
      </c>
      <c r="E50" s="1213">
        <v>
28661</v>
      </c>
      <c r="F50" s="1218">
        <v>
56632.44</v>
      </c>
    </row>
    <row r="51" spans="1:6" ht="14.1" customHeight="1">
      <c r="A51" s="1217">
        <v>
46</v>
      </c>
      <c r="B51" s="1216" t="s">
        <v>
3262</v>
      </c>
      <c r="C51" s="1215" t="s">
        <v>
3243</v>
      </c>
      <c r="D51" s="1214" t="s">
        <v>
3261</v>
      </c>
      <c r="E51" s="1213">
        <v>
28946</v>
      </c>
      <c r="F51" s="1218">
        <v>
997.37</v>
      </c>
    </row>
    <row r="52" spans="1:6" ht="14.1" customHeight="1">
      <c r="A52" s="1217">
        <v>
47</v>
      </c>
      <c r="B52" s="1216" t="s">
        <v>
3260</v>
      </c>
      <c r="C52" s="1215" t="s">
        <v>
3243</v>
      </c>
      <c r="D52" s="1214" t="s">
        <v>
3259</v>
      </c>
      <c r="E52" s="1213">
        <v>
29052</v>
      </c>
      <c r="F52" s="1218">
        <v>
811.25</v>
      </c>
    </row>
    <row r="53" spans="1:6" ht="14.1" customHeight="1">
      <c r="A53" s="1217">
        <v>
48</v>
      </c>
      <c r="B53" s="1216" t="s">
        <v>
3258</v>
      </c>
      <c r="C53" s="1215" t="s">
        <v>
3243</v>
      </c>
      <c r="D53" s="1214" t="s">
        <v>
3257</v>
      </c>
      <c r="E53" s="1213">
        <v>
29312</v>
      </c>
      <c r="F53" s="1218">
        <v>
1815.5</v>
      </c>
    </row>
    <row r="54" spans="1:6" ht="14.1" customHeight="1">
      <c r="A54" s="1217">
        <v>
49</v>
      </c>
      <c r="B54" s="1216" t="s">
        <v>
3256</v>
      </c>
      <c r="C54" s="1215" t="s">
        <v>
3243</v>
      </c>
      <c r="D54" s="1214" t="s">
        <v>
3255</v>
      </c>
      <c r="E54" s="1213">
        <v>
29417</v>
      </c>
      <c r="F54" s="1218">
        <v>
940.27</v>
      </c>
    </row>
    <row r="55" spans="1:6" ht="14.1" customHeight="1">
      <c r="A55" s="1217">
        <v>
50</v>
      </c>
      <c r="B55" s="1216" t="s">
        <v>
3254</v>
      </c>
      <c r="C55" s="1215" t="s">
        <v>
3243</v>
      </c>
      <c r="D55" s="1214" t="s">
        <v>
3253</v>
      </c>
      <c r="E55" s="1213">
        <v>
29767</v>
      </c>
      <c r="F55" s="1218">
        <v>
1600</v>
      </c>
    </row>
    <row r="56" spans="1:6" ht="14.1" customHeight="1">
      <c r="A56" s="1217">
        <v>
51</v>
      </c>
      <c r="B56" s="1216" t="s">
        <v>
3252</v>
      </c>
      <c r="C56" s="1215" t="s">
        <v>
3243</v>
      </c>
      <c r="D56" s="1214" t="s">
        <v>
3251</v>
      </c>
      <c r="E56" s="1213">
        <v>
29860</v>
      </c>
      <c r="F56" s="1218">
        <v>
922</v>
      </c>
    </row>
    <row r="57" spans="1:6" ht="14.1" customHeight="1">
      <c r="A57" s="1217">
        <v>
52</v>
      </c>
      <c r="B57" s="1216" t="s">
        <v>
3250</v>
      </c>
      <c r="C57" s="1215" t="s">
        <v>
3243</v>
      </c>
      <c r="D57" s="1214" t="s">
        <v>
3249</v>
      </c>
      <c r="E57" s="1213">
        <v>
29860</v>
      </c>
      <c r="F57" s="1218">
        <v>
8500</v>
      </c>
    </row>
    <row r="58" spans="1:6" ht="14.1" customHeight="1">
      <c r="A58" s="1217">
        <v>
53</v>
      </c>
      <c r="B58" s="1216" t="s">
        <v>
3248</v>
      </c>
      <c r="C58" s="1215" t="s">
        <v>
3243</v>
      </c>
      <c r="D58" s="1214" t="s">
        <v>
3247</v>
      </c>
      <c r="E58" s="1213">
        <v>
30042</v>
      </c>
      <c r="F58" s="1212">
        <v>
3128.75</v>
      </c>
    </row>
    <row r="59" spans="1:6" ht="14.1" customHeight="1">
      <c r="A59" s="1217">
        <v>
54</v>
      </c>
      <c r="B59" s="1216" t="s">
        <v>
3246</v>
      </c>
      <c r="C59" s="1215" t="s">
        <v>
3243</v>
      </c>
      <c r="D59" s="1214" t="s">
        <v>
3245</v>
      </c>
      <c r="E59" s="1213">
        <v>
30042</v>
      </c>
      <c r="F59" s="1212">
        <v>
1007.39</v>
      </c>
    </row>
    <row r="60" spans="1:6" ht="14.1" customHeight="1">
      <c r="A60" s="1217">
        <v>
55</v>
      </c>
      <c r="B60" s="1216" t="s">
        <v>
3244</v>
      </c>
      <c r="C60" s="1215" t="s">
        <v>
3243</v>
      </c>
      <c r="D60" s="1214" t="s">
        <v>
3242</v>
      </c>
      <c r="E60" s="1213">
        <v>
30042</v>
      </c>
      <c r="F60" s="1212">
        <v>
1188.02</v>
      </c>
    </row>
    <row r="61" spans="1:6" ht="14.1" customHeight="1">
      <c r="A61" s="1211"/>
      <c r="B61" s="1210"/>
      <c r="C61" s="1209"/>
      <c r="D61" s="1208"/>
      <c r="E61" s="1207"/>
      <c r="F61" s="1206" t="s">
        <v>
3241</v>
      </c>
    </row>
    <row r="62" spans="1:6" ht="14.1" customHeight="1">
      <c r="A62" s="1205"/>
      <c r="B62" s="1204"/>
      <c r="C62" s="1203"/>
      <c r="D62" s="1202"/>
      <c r="E62" s="1201"/>
      <c r="F62" s="1200" t="s">
        <v>
3240</v>
      </c>
    </row>
    <row r="63" spans="1:6" ht="12.95" customHeight="1">
      <c r="E63" s="1199" t="s">
        <v>
3239</v>
      </c>
      <c r="F63" s="1198">
        <f>
SUM('53p'!F5:F54)</f>
        <v>
283777.87000000005</v>
      </c>
    </row>
    <row r="64" spans="1:6" ht="12.95" customHeight="1">
      <c r="E64" s="1199" t="s">
        <v>
3238</v>
      </c>
      <c r="F64" s="1198">
        <f>
SUM('54p'!F5:F53)</f>
        <v>
293342.39</v>
      </c>
    </row>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sheetData>
  <mergeCells count="4">
    <mergeCell ref="B5:C5"/>
    <mergeCell ref="B44:C44"/>
    <mergeCell ref="A1:Z1"/>
    <mergeCell ref="A2:Z2"/>
  </mergeCells>
  <phoneticPr fontId="1"/>
  <printOptions horizontalCentered="1"/>
  <pageMargins left="0.78740157480314965" right="0.78740157480314965" top="0.98425196850393704" bottom="0.55000000000000004" header="0.51181102362204722" footer="0.51181102362204722"/>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view="pageBreakPreview" zoomScaleNormal="75" zoomScaleSheetLayoutView="100" workbookViewId="0">
      <selection activeCell="B6" sqref="B6"/>
    </sheetView>
  </sheetViews>
  <sheetFormatPr defaultRowHeight="18" customHeight="1"/>
  <cols>
    <col min="1" max="1" width="5.625" style="1197" customWidth="1"/>
    <col min="2" max="2" width="15.625" style="1196" customWidth="1"/>
    <col min="3" max="3" width="10.625" style="1195" customWidth="1"/>
    <col min="4" max="4" width="35.625" style="1193" customWidth="1"/>
    <col min="5" max="5" width="11.625" style="1194" customWidth="1"/>
    <col min="6" max="6" width="12.625" style="1193" customWidth="1"/>
    <col min="7" max="16384" width="9" style="1192"/>
  </cols>
  <sheetData>
    <row r="1" spans="1:26" s="1981" customFormat="1" ht="20.100000000000001" customHeight="1">
      <c r="A1" s="2649" t="str">
        <f>
HYPERLINK("#目次!A1","【目次に戻る】")</f>
        <v>
【目次に戻る】</v>
      </c>
      <c r="B1" s="2649"/>
      <c r="C1" s="2649"/>
      <c r="D1" s="2649"/>
      <c r="E1" s="2649"/>
      <c r="F1" s="2649"/>
      <c r="G1" s="2649"/>
      <c r="H1" s="2649"/>
      <c r="I1" s="2649"/>
      <c r="J1" s="2649"/>
      <c r="K1" s="2649"/>
      <c r="L1" s="2649"/>
      <c r="M1" s="2649"/>
      <c r="N1" s="2649"/>
      <c r="O1" s="2649"/>
      <c r="P1" s="2649"/>
      <c r="Q1" s="2649"/>
      <c r="R1" s="2649"/>
      <c r="S1" s="2649"/>
      <c r="T1" s="2649"/>
      <c r="U1" s="2649"/>
      <c r="V1" s="2649"/>
      <c r="W1" s="2649"/>
      <c r="X1" s="2649"/>
      <c r="Y1" s="2649"/>
      <c r="Z1" s="2649"/>
    </row>
    <row r="2" spans="1:26" s="1981" customFormat="1" ht="20.100000000000001" customHeight="1">
      <c r="A2" s="2649" t="str">
        <f>
HYPERLINK("#業務所管課別目次!A1","【業務所管課別目次に戻る】")</f>
        <v>
【業務所管課別目次に戻る】</v>
      </c>
      <c r="B2" s="2649"/>
      <c r="C2" s="2649"/>
      <c r="D2" s="2649"/>
      <c r="E2" s="2649"/>
      <c r="F2" s="2649"/>
      <c r="G2" s="2649"/>
      <c r="H2" s="2649"/>
      <c r="I2" s="2649"/>
      <c r="J2" s="2649"/>
      <c r="K2" s="2649"/>
      <c r="L2" s="2649"/>
      <c r="M2" s="2649"/>
      <c r="N2" s="2649"/>
      <c r="O2" s="2649"/>
      <c r="P2" s="2649"/>
      <c r="Q2" s="2649"/>
      <c r="R2" s="2649"/>
      <c r="S2" s="2649"/>
      <c r="T2" s="2649"/>
      <c r="U2" s="2649"/>
      <c r="V2" s="2649"/>
      <c r="W2" s="2649"/>
      <c r="X2" s="2649"/>
      <c r="Y2" s="2649"/>
      <c r="Z2" s="2649"/>
    </row>
    <row r="3" spans="1:26" ht="14.1" customHeight="1">
      <c r="A3" s="1245" t="s">
        <v>
3458</v>
      </c>
      <c r="B3" s="1244"/>
      <c r="C3" s="1243"/>
      <c r="D3" s="1242" t="s">
        <v>
3457</v>
      </c>
      <c r="E3" s="1241"/>
      <c r="F3" s="1240" t="s">
        <v>
1608</v>
      </c>
    </row>
    <row r="4" spans="1:26" ht="14.1" customHeight="1">
      <c r="A4" s="1223"/>
      <c r="B4" s="2645" t="s">
        <v>
1872</v>
      </c>
      <c r="C4" s="2646"/>
      <c r="D4" s="1222" t="s">
        <v>
767</v>
      </c>
      <c r="E4" s="1221" t="s">
        <v>
766</v>
      </c>
      <c r="F4" s="1220" t="s">
        <v>
3353</v>
      </c>
    </row>
    <row r="5" spans="1:26" ht="14.1" customHeight="1">
      <c r="A5" s="1217">
        <v>
56</v>
      </c>
      <c r="B5" s="1216" t="s">
        <v>
3456</v>
      </c>
      <c r="C5" s="1215" t="s">
        <v>
3243</v>
      </c>
      <c r="D5" s="1214" t="s">
        <v>
3455</v>
      </c>
      <c r="E5" s="1213">
        <v>
30229</v>
      </c>
      <c r="F5" s="1218">
        <v>
2005</v>
      </c>
    </row>
    <row r="6" spans="1:26" ht="14.1" customHeight="1">
      <c r="A6" s="1217">
        <v>
57</v>
      </c>
      <c r="B6" s="1216" t="s">
        <v>
3454</v>
      </c>
      <c r="C6" s="1215" t="s">
        <v>
3243</v>
      </c>
      <c r="D6" s="1214" t="s">
        <v>
3453</v>
      </c>
      <c r="E6" s="1213">
        <v>
30407</v>
      </c>
      <c r="F6" s="1218">
        <v>
1417.78</v>
      </c>
    </row>
    <row r="7" spans="1:26" ht="14.1" customHeight="1">
      <c r="A7" s="1217">
        <v>
58</v>
      </c>
      <c r="B7" s="1216" t="s">
        <v>
3452</v>
      </c>
      <c r="C7" s="1215" t="s">
        <v>
3243</v>
      </c>
      <c r="D7" s="1219" t="s">
        <v>
3451</v>
      </c>
      <c r="E7" s="1213">
        <v>
30407</v>
      </c>
      <c r="F7" s="1218">
        <v>
3554.63</v>
      </c>
    </row>
    <row r="8" spans="1:26" ht="14.1" customHeight="1">
      <c r="A8" s="1217">
        <v>
59</v>
      </c>
      <c r="B8" s="1216" t="s">
        <v>
3450</v>
      </c>
      <c r="C8" s="1215" t="s">
        <v>
3243</v>
      </c>
      <c r="D8" s="1214" t="s">
        <v>
3449</v>
      </c>
      <c r="E8" s="1213">
        <v>
30604</v>
      </c>
      <c r="F8" s="1218">
        <v>
1859.95</v>
      </c>
    </row>
    <row r="9" spans="1:26" ht="14.1" customHeight="1">
      <c r="A9" s="1217">
        <v>
60</v>
      </c>
      <c r="B9" s="1216" t="s">
        <v>
3448</v>
      </c>
      <c r="C9" s="1215" t="s">
        <v>
3243</v>
      </c>
      <c r="D9" s="1214" t="s">
        <v>
3447</v>
      </c>
      <c r="E9" s="1213">
        <v>
30772</v>
      </c>
      <c r="F9" s="1218">
        <v>
1629.52</v>
      </c>
    </row>
    <row r="10" spans="1:26" ht="14.1" customHeight="1">
      <c r="A10" s="1217">
        <v>
61</v>
      </c>
      <c r="B10" s="1216" t="s">
        <v>
3446</v>
      </c>
      <c r="C10" s="1215" t="s">
        <v>
3243</v>
      </c>
      <c r="D10" s="1214" t="s">
        <v>
3445</v>
      </c>
      <c r="E10" s="1213">
        <v>
30772</v>
      </c>
      <c r="F10" s="1218">
        <v>
1675</v>
      </c>
    </row>
    <row r="11" spans="1:26" ht="14.1" customHeight="1">
      <c r="A11" s="1217">
        <v>
62</v>
      </c>
      <c r="B11" s="1216" t="s">
        <v>
3444</v>
      </c>
      <c r="C11" s="1215" t="s">
        <v>
3243</v>
      </c>
      <c r="D11" s="1214" t="s">
        <v>
3443</v>
      </c>
      <c r="E11" s="1213">
        <v>
30964</v>
      </c>
      <c r="F11" s="1218">
        <v>
4081.14</v>
      </c>
    </row>
    <row r="12" spans="1:26" ht="14.1" customHeight="1">
      <c r="A12" s="1217">
        <v>
63</v>
      </c>
      <c r="B12" s="1216" t="s">
        <v>
3442</v>
      </c>
      <c r="C12" s="1215" t="s">
        <v>
3243</v>
      </c>
      <c r="D12" s="1214" t="s">
        <v>
3441</v>
      </c>
      <c r="E12" s="1213">
        <v>
30964</v>
      </c>
      <c r="F12" s="1218">
        <v>
2530.3000000000002</v>
      </c>
    </row>
    <row r="13" spans="1:26" ht="14.1" customHeight="1">
      <c r="A13" s="1217">
        <v>
64</v>
      </c>
      <c r="B13" s="1216" t="s">
        <v>
3440</v>
      </c>
      <c r="C13" s="1215" t="s">
        <v>
3243</v>
      </c>
      <c r="D13" s="1214" t="s">
        <v>
3439</v>
      </c>
      <c r="E13" s="1213">
        <v>
31136</v>
      </c>
      <c r="F13" s="1218">
        <v>
47484.68</v>
      </c>
    </row>
    <row r="14" spans="1:26" ht="14.1" customHeight="1">
      <c r="A14" s="1217">
        <v>
65</v>
      </c>
      <c r="B14" s="1216" t="s">
        <v>
3438</v>
      </c>
      <c r="C14" s="1215" t="s">
        <v>
3243</v>
      </c>
      <c r="D14" s="1214" t="s">
        <v>
3437</v>
      </c>
      <c r="E14" s="1213">
        <v>
31136</v>
      </c>
      <c r="F14" s="1218">
        <v>
1989.19</v>
      </c>
    </row>
    <row r="15" spans="1:26" ht="14.1" customHeight="1">
      <c r="A15" s="1217">
        <v>
66</v>
      </c>
      <c r="B15" s="1216" t="s">
        <v>
3436</v>
      </c>
      <c r="C15" s="1215" t="s">
        <v>
3243</v>
      </c>
      <c r="D15" s="1214" t="s">
        <v>
3435</v>
      </c>
      <c r="E15" s="1213">
        <v>
31136</v>
      </c>
      <c r="F15" s="1218">
        <v>
1025.68</v>
      </c>
    </row>
    <row r="16" spans="1:26" ht="14.1" customHeight="1">
      <c r="A16" s="1217">
        <v>
67</v>
      </c>
      <c r="B16" s="1216" t="s">
        <v>
3434</v>
      </c>
      <c r="C16" s="1215" t="s">
        <v>
3243</v>
      </c>
      <c r="D16" s="1214" t="s">
        <v>
3433</v>
      </c>
      <c r="E16" s="1213">
        <v>
31136</v>
      </c>
      <c r="F16" s="1218">
        <v>
1066.1300000000001</v>
      </c>
    </row>
    <row r="17" spans="1:6" ht="14.1" customHeight="1">
      <c r="A17" s="1217">
        <v>
68</v>
      </c>
      <c r="B17" s="1216" t="s">
        <v>
3432</v>
      </c>
      <c r="C17" s="1215" t="s">
        <v>
3243</v>
      </c>
      <c r="D17" s="1214" t="s">
        <v>
3431</v>
      </c>
      <c r="E17" s="1213">
        <v>
31229</v>
      </c>
      <c r="F17" s="1218">
        <v>
48503</v>
      </c>
    </row>
    <row r="18" spans="1:6" ht="14.1" customHeight="1">
      <c r="A18" s="1217">
        <v>
69</v>
      </c>
      <c r="B18" s="1216" t="s">
        <v>
3430</v>
      </c>
      <c r="C18" s="1215" t="s">
        <v>
3243</v>
      </c>
      <c r="D18" s="1214" t="s">
        <v>
3429</v>
      </c>
      <c r="E18" s="1213">
        <v>
31503</v>
      </c>
      <c r="F18" s="1218">
        <v>
2308.34</v>
      </c>
    </row>
    <row r="19" spans="1:6" ht="14.1" customHeight="1">
      <c r="A19" s="1217">
        <v>
70</v>
      </c>
      <c r="B19" s="1216" t="s">
        <v>
3428</v>
      </c>
      <c r="C19" s="1215" t="s">
        <v>
3243</v>
      </c>
      <c r="D19" s="1214" t="s">
        <v>
3427</v>
      </c>
      <c r="E19" s="1213">
        <v>
31503</v>
      </c>
      <c r="F19" s="1218">
        <v>
870.78</v>
      </c>
    </row>
    <row r="20" spans="1:6" ht="14.1" customHeight="1">
      <c r="A20" s="1217">
        <v>
71</v>
      </c>
      <c r="B20" s="1216" t="s">
        <v>
3426</v>
      </c>
      <c r="C20" s="1215" t="s">
        <v>
3243</v>
      </c>
      <c r="D20" s="1214" t="s">
        <v>
3425</v>
      </c>
      <c r="E20" s="1213">
        <v>
31503</v>
      </c>
      <c r="F20" s="1218">
        <v>
821.06</v>
      </c>
    </row>
    <row r="21" spans="1:6" ht="14.1" customHeight="1">
      <c r="A21" s="1217">
        <v>
72</v>
      </c>
      <c r="B21" s="1216" t="s">
        <v>
3424</v>
      </c>
      <c r="C21" s="1215" t="s">
        <v>
3243</v>
      </c>
      <c r="D21" s="1214" t="s">
        <v>
3423</v>
      </c>
      <c r="E21" s="1213">
        <v>
31583</v>
      </c>
      <c r="F21" s="1218">
        <v>
1667.41</v>
      </c>
    </row>
    <row r="22" spans="1:6" ht="14.1" customHeight="1">
      <c r="A22" s="1217">
        <v>
73</v>
      </c>
      <c r="B22" s="1216" t="s">
        <v>
3422</v>
      </c>
      <c r="C22" s="1215" t="s">
        <v>
3243</v>
      </c>
      <c r="D22" s="1214" t="s">
        <v>
3421</v>
      </c>
      <c r="E22" s="1213">
        <v>
31856</v>
      </c>
      <c r="F22" s="1218">
        <v>
1659.2</v>
      </c>
    </row>
    <row r="23" spans="1:6" ht="14.1" customHeight="1">
      <c r="A23" s="1217">
        <v>
74</v>
      </c>
      <c r="B23" s="1216" t="s">
        <v>
3420</v>
      </c>
      <c r="C23" s="1215" t="s">
        <v>
3243</v>
      </c>
      <c r="D23" s="1214" t="s">
        <v>
3419</v>
      </c>
      <c r="E23" s="1213">
        <v>
31856</v>
      </c>
      <c r="F23" s="1218">
        <v>
1225</v>
      </c>
    </row>
    <row r="24" spans="1:6" ht="14.1" customHeight="1">
      <c r="A24" s="1217">
        <v>
75</v>
      </c>
      <c r="B24" s="1216" t="s">
        <v>
3418</v>
      </c>
      <c r="C24" s="1215" t="s">
        <v>
3243</v>
      </c>
      <c r="D24" s="1214" t="s">
        <v>
3417</v>
      </c>
      <c r="E24" s="1213">
        <v>
31965</v>
      </c>
      <c r="F24" s="1218">
        <v>
1250.67</v>
      </c>
    </row>
    <row r="25" spans="1:6" ht="14.1" customHeight="1">
      <c r="A25" s="1217">
        <v>
76</v>
      </c>
      <c r="B25" s="1216" t="s">
        <v>
3416</v>
      </c>
      <c r="C25" s="1215" t="s">
        <v>
3243</v>
      </c>
      <c r="D25" s="1214" t="s">
        <v>
3415</v>
      </c>
      <c r="E25" s="1213">
        <v>
31965</v>
      </c>
      <c r="F25" s="1218">
        <v>
21300.400000000001</v>
      </c>
    </row>
    <row r="26" spans="1:6" ht="14.1" customHeight="1">
      <c r="A26" s="1217">
        <v>
77</v>
      </c>
      <c r="B26" s="1216" t="s">
        <v>
3414</v>
      </c>
      <c r="C26" s="1215" t="s">
        <v>
3243</v>
      </c>
      <c r="D26" s="1214" t="s">
        <v>
3413</v>
      </c>
      <c r="E26" s="1213">
        <v>
32234</v>
      </c>
      <c r="F26" s="1218">
        <v>
1795.98</v>
      </c>
    </row>
    <row r="27" spans="1:6" ht="14.1" customHeight="1">
      <c r="A27" s="1217">
        <v>
78</v>
      </c>
      <c r="B27" s="1216" t="s">
        <v>
3412</v>
      </c>
      <c r="C27" s="1215" t="s">
        <v>
3243</v>
      </c>
      <c r="D27" s="1214" t="s">
        <v>
3411</v>
      </c>
      <c r="E27" s="1213">
        <v>
32417</v>
      </c>
      <c r="F27" s="1218">
        <v>
1730.06</v>
      </c>
    </row>
    <row r="28" spans="1:6" ht="14.1" customHeight="1">
      <c r="A28" s="1217">
        <v>
79</v>
      </c>
      <c r="B28" s="1216" t="s">
        <v>
3410</v>
      </c>
      <c r="C28" s="1215" t="s">
        <v>
3243</v>
      </c>
      <c r="D28" s="1214" t="s">
        <v>
3409</v>
      </c>
      <c r="E28" s="1213">
        <v>
32578</v>
      </c>
      <c r="F28" s="1218">
        <v>
2500.11</v>
      </c>
    </row>
    <row r="29" spans="1:6" ht="14.1" customHeight="1">
      <c r="A29" s="1217">
        <v>
80</v>
      </c>
      <c r="B29" s="1216" t="s">
        <v>
3408</v>
      </c>
      <c r="C29" s="1215" t="s">
        <v>
3243</v>
      </c>
      <c r="D29" s="1214" t="s">
        <v>
3407</v>
      </c>
      <c r="E29" s="1213">
        <v>
32599</v>
      </c>
      <c r="F29" s="1218">
        <v>
1545.7</v>
      </c>
    </row>
    <row r="30" spans="1:6" ht="14.1" customHeight="1">
      <c r="A30" s="1217">
        <v>
81</v>
      </c>
      <c r="B30" s="1216" t="s">
        <v>
3406</v>
      </c>
      <c r="C30" s="1215" t="s">
        <v>
3243</v>
      </c>
      <c r="D30" s="1214" t="s">
        <v>
3405</v>
      </c>
      <c r="E30" s="1213">
        <v>
32686</v>
      </c>
      <c r="F30" s="1218">
        <v>
1050</v>
      </c>
    </row>
    <row r="31" spans="1:6" ht="14.1" customHeight="1">
      <c r="A31" s="1217">
        <v>
82</v>
      </c>
      <c r="B31" s="1216" t="s">
        <v>
3404</v>
      </c>
      <c r="C31" s="1215" t="s">
        <v>
3243</v>
      </c>
      <c r="D31" s="1214" t="s">
        <v>
3403</v>
      </c>
      <c r="E31" s="1213">
        <v>
32686</v>
      </c>
      <c r="F31" s="1218">
        <v>
1680</v>
      </c>
    </row>
    <row r="32" spans="1:6" ht="14.1" customHeight="1">
      <c r="A32" s="1217">
        <v>
83</v>
      </c>
      <c r="B32" s="1216" t="s">
        <v>
3402</v>
      </c>
      <c r="C32" s="1215" t="s">
        <v>
3243</v>
      </c>
      <c r="D32" s="1219" t="s">
        <v>
3401</v>
      </c>
      <c r="E32" s="1213">
        <v>
32842</v>
      </c>
      <c r="F32" s="1218">
        <v>
8657.99</v>
      </c>
    </row>
    <row r="33" spans="1:6" ht="14.1" customHeight="1">
      <c r="A33" s="1217">
        <v>
84</v>
      </c>
      <c r="B33" s="1216" t="s">
        <v>
3400</v>
      </c>
      <c r="C33" s="1215" t="s">
        <v>
3243</v>
      </c>
      <c r="D33" s="1214" t="s">
        <v>
3399</v>
      </c>
      <c r="E33" s="1213">
        <v>
33001</v>
      </c>
      <c r="F33" s="1218">
        <v>
1800.01</v>
      </c>
    </row>
    <row r="34" spans="1:6" ht="14.1" customHeight="1">
      <c r="A34" s="1217">
        <v>
85</v>
      </c>
      <c r="B34" s="1216" t="s">
        <v>
3398</v>
      </c>
      <c r="C34" s="1215" t="s">
        <v>
3243</v>
      </c>
      <c r="D34" s="1239" t="s">
        <v>
3397</v>
      </c>
      <c r="E34" s="1213">
        <v>
33001</v>
      </c>
      <c r="F34" s="1238">
        <v>
600.02</v>
      </c>
    </row>
    <row r="35" spans="1:6" ht="50.1" customHeight="1">
      <c r="A35" s="1217">
        <v>
86</v>
      </c>
      <c r="B35" s="1237" t="s">
        <v>
3396</v>
      </c>
      <c r="C35" s="1215" t="s">
        <v>
3243</v>
      </c>
      <c r="D35" s="1236" t="s">
        <v>
3395</v>
      </c>
      <c r="E35" s="1232">
        <v>
33021</v>
      </c>
      <c r="F35" s="1234">
        <v>
31520.57</v>
      </c>
    </row>
    <row r="36" spans="1:6" ht="24.95" customHeight="1">
      <c r="A36" s="1217">
        <v>
87</v>
      </c>
      <c r="B36" s="1216" t="s">
        <v>
3394</v>
      </c>
      <c r="C36" s="1215" t="s">
        <v>
3243</v>
      </c>
      <c r="D36" s="1235" t="s">
        <v>
3393</v>
      </c>
      <c r="E36" s="1232">
        <v>
33329</v>
      </c>
      <c r="F36" s="1234">
        <v>
51670.09</v>
      </c>
    </row>
    <row r="37" spans="1:6" ht="14.1" customHeight="1">
      <c r="A37" s="1233">
        <v>
88</v>
      </c>
      <c r="B37" s="1216" t="s">
        <v>
3392</v>
      </c>
      <c r="C37" s="1215" t="s">
        <v>
3243</v>
      </c>
      <c r="D37" s="1214" t="s">
        <v>
3391</v>
      </c>
      <c r="E37" s="1232">
        <v>
33329</v>
      </c>
      <c r="F37" s="1218">
        <v>
2750.12</v>
      </c>
    </row>
    <row r="38" spans="1:6" ht="14.1" customHeight="1">
      <c r="A38" s="1231">
        <v>
89</v>
      </c>
      <c r="B38" s="1216" t="s">
        <v>
3390</v>
      </c>
      <c r="C38" s="1215" t="s">
        <v>
3243</v>
      </c>
      <c r="D38" s="1214" t="s">
        <v>
3389</v>
      </c>
      <c r="E38" s="1213">
        <v>
33695</v>
      </c>
      <c r="F38" s="1218">
        <v>
1112.8</v>
      </c>
    </row>
    <row r="39" spans="1:6" ht="14.1" customHeight="1">
      <c r="A39" s="1217">
        <v>
90</v>
      </c>
      <c r="B39" s="1216" t="s">
        <v>
3388</v>
      </c>
      <c r="C39" s="1215" t="s">
        <v>
3243</v>
      </c>
      <c r="D39" s="1214" t="s">
        <v>
3387</v>
      </c>
      <c r="E39" s="1213">
        <v>
34060</v>
      </c>
      <c r="F39" s="1218">
        <v>
917.04</v>
      </c>
    </row>
    <row r="40" spans="1:6" ht="14.1" customHeight="1">
      <c r="A40" s="1217">
        <v>
91</v>
      </c>
      <c r="B40" s="1216" t="s">
        <v>
3386</v>
      </c>
      <c r="C40" s="1215" t="s">
        <v>
3243</v>
      </c>
      <c r="D40" s="1214" t="s">
        <v>
3385</v>
      </c>
      <c r="E40" s="1213">
        <v>
34060</v>
      </c>
      <c r="F40" s="1218">
        <v>
1183.2</v>
      </c>
    </row>
    <row r="41" spans="1:6" ht="24.95" customHeight="1">
      <c r="A41" s="1217">
        <v>
92</v>
      </c>
      <c r="B41" s="2647" t="s">
        <v>
3384</v>
      </c>
      <c r="C41" s="2648"/>
      <c r="D41" s="1230" t="s">
        <v>
3383</v>
      </c>
      <c r="E41" s="1213">
        <v>
34622</v>
      </c>
      <c r="F41" s="1218">
        <v>
3971.64</v>
      </c>
    </row>
    <row r="42" spans="1:6" ht="14.1" customHeight="1">
      <c r="A42" s="1217">
        <v>
93</v>
      </c>
      <c r="B42" s="1216" t="s">
        <v>
3382</v>
      </c>
      <c r="C42" s="1215" t="s">
        <v>
3381</v>
      </c>
      <c r="D42" s="1214" t="s">
        <v>
3380</v>
      </c>
      <c r="E42" s="1213">
        <v>
34656</v>
      </c>
      <c r="F42" s="1218">
        <v>
613.37</v>
      </c>
    </row>
    <row r="43" spans="1:6" ht="14.1" customHeight="1">
      <c r="A43" s="1217">
        <v>
94</v>
      </c>
      <c r="B43" s="1216" t="s">
        <v>
3379</v>
      </c>
      <c r="C43" s="1215" t="s">
        <v>
3243</v>
      </c>
      <c r="D43" s="1214" t="s">
        <v>
3378</v>
      </c>
      <c r="E43" s="1213">
        <v>
34769</v>
      </c>
      <c r="F43" s="1218">
        <v>
1003.09</v>
      </c>
    </row>
    <row r="44" spans="1:6" ht="14.1" customHeight="1">
      <c r="A44" s="1217">
        <v>
95</v>
      </c>
      <c r="B44" s="2647" t="s">
        <v>
3377</v>
      </c>
      <c r="C44" s="2648"/>
      <c r="D44" s="1214" t="s">
        <v>
3376</v>
      </c>
      <c r="E44" s="1213">
        <v>
35004</v>
      </c>
      <c r="F44" s="1218">
        <v>
1027.8599999999999</v>
      </c>
    </row>
    <row r="45" spans="1:6" ht="14.1" customHeight="1">
      <c r="A45" s="1217">
        <v>
96</v>
      </c>
      <c r="B45" s="1216" t="s">
        <v>
3375</v>
      </c>
      <c r="C45" s="1215" t="s">
        <v>
3243</v>
      </c>
      <c r="D45" s="1214" t="s">
        <v>
3374</v>
      </c>
      <c r="E45" s="1213">
        <v>
35111</v>
      </c>
      <c r="F45" s="1218">
        <v>
859.18</v>
      </c>
    </row>
    <row r="46" spans="1:6" ht="14.1" customHeight="1">
      <c r="A46" s="1217">
        <v>
97</v>
      </c>
      <c r="B46" s="1216" t="s">
        <v>
3373</v>
      </c>
      <c r="C46" s="1215" t="s">
        <v>
3243</v>
      </c>
      <c r="D46" s="1214" t="s">
        <v>
3372</v>
      </c>
      <c r="E46" s="1213">
        <v>
35156</v>
      </c>
      <c r="F46" s="1218">
        <v>
1050.48</v>
      </c>
    </row>
    <row r="47" spans="1:6" ht="14.1" customHeight="1">
      <c r="A47" s="1217">
        <v>
98</v>
      </c>
      <c r="B47" s="1216" t="s">
        <v>
3371</v>
      </c>
      <c r="C47" s="1215" t="s">
        <v>
3243</v>
      </c>
      <c r="D47" s="1214" t="s">
        <v>
3370</v>
      </c>
      <c r="E47" s="1213">
        <v>
35517</v>
      </c>
      <c r="F47" s="1218">
        <v>
949.15</v>
      </c>
    </row>
    <row r="48" spans="1:6" ht="14.1" customHeight="1">
      <c r="A48" s="1217">
        <v>
99</v>
      </c>
      <c r="B48" s="2647" t="s">
        <v>
3369</v>
      </c>
      <c r="C48" s="2648"/>
      <c r="D48" s="1214" t="s">
        <v>
3368</v>
      </c>
      <c r="E48" s="1213">
        <v>
35521</v>
      </c>
      <c r="F48" s="1218">
        <v>
3095.87</v>
      </c>
    </row>
    <row r="49" spans="1:6" ht="14.1" customHeight="1">
      <c r="A49" s="1217">
        <v>
100</v>
      </c>
      <c r="B49" s="1216" t="s">
        <v>
3367</v>
      </c>
      <c r="C49" s="1215" t="s">
        <v>
3243</v>
      </c>
      <c r="D49" s="1214" t="s">
        <v>
3366</v>
      </c>
      <c r="E49" s="1213">
        <v>
35716</v>
      </c>
      <c r="F49" s="1218">
        <v>
2606.33</v>
      </c>
    </row>
    <row r="50" spans="1:6" ht="14.1" customHeight="1">
      <c r="A50" s="1217">
        <v>
101</v>
      </c>
      <c r="B50" s="1229" t="s">
        <v>
3365</v>
      </c>
      <c r="C50" s="1215" t="s">
        <v>
3243</v>
      </c>
      <c r="D50" s="1228" t="s">
        <v>
3364</v>
      </c>
      <c r="E50" s="1213">
        <v>
35886</v>
      </c>
      <c r="F50" s="1218">
        <v>
3117.07</v>
      </c>
    </row>
    <row r="51" spans="1:6" ht="14.1" customHeight="1">
      <c r="A51" s="1217">
        <v>
102</v>
      </c>
      <c r="B51" s="1229" t="s">
        <v>
3363</v>
      </c>
      <c r="C51" s="1215" t="s">
        <v>
3243</v>
      </c>
      <c r="D51" s="1228" t="s">
        <v>
3362</v>
      </c>
      <c r="E51" s="1213">
        <v>
36251</v>
      </c>
      <c r="F51" s="1218">
        <v>
1028.21</v>
      </c>
    </row>
    <row r="52" spans="1:6" ht="14.1" customHeight="1">
      <c r="A52" s="1217">
        <v>
103</v>
      </c>
      <c r="B52" s="1229" t="s">
        <v>
3361</v>
      </c>
      <c r="C52" s="1215" t="s">
        <v>
3243</v>
      </c>
      <c r="D52" s="1228" t="s">
        <v>
3360</v>
      </c>
      <c r="E52" s="1213">
        <v>
36251</v>
      </c>
      <c r="F52" s="1218">
        <v>
1016.77</v>
      </c>
    </row>
    <row r="53" spans="1:6" ht="14.1" customHeight="1">
      <c r="A53" s="1217">
        <v>
104</v>
      </c>
      <c r="B53" s="1229" t="s">
        <v>
3359</v>
      </c>
      <c r="C53" s="1215" t="s">
        <v>
3243</v>
      </c>
      <c r="D53" s="1228" t="s">
        <v>
3358</v>
      </c>
      <c r="E53" s="1213">
        <v>
36616</v>
      </c>
      <c r="F53" s="1218">
        <v>
2594.1999999999998</v>
      </c>
    </row>
    <row r="54" spans="1:6" ht="14.1" customHeight="1">
      <c r="A54" s="1217">
        <v>
105</v>
      </c>
      <c r="B54" s="1229" t="s">
        <v>
3357</v>
      </c>
      <c r="C54" s="1215" t="s">
        <v>
3243</v>
      </c>
      <c r="D54" s="1228" t="s">
        <v>
3356</v>
      </c>
      <c r="E54" s="1213">
        <v>
36616</v>
      </c>
      <c r="F54" s="1218">
        <v>
406.1</v>
      </c>
    </row>
    <row r="55" spans="1:6" ht="14.1" customHeight="1">
      <c r="A55" s="1211"/>
      <c r="B55" s="1210"/>
      <c r="C55" s="1209"/>
      <c r="D55" s="1208"/>
      <c r="E55" s="1207"/>
      <c r="F55" s="1206" t="s">
        <v>
3241</v>
      </c>
    </row>
    <row r="56" spans="1:6" ht="14.1" customHeight="1">
      <c r="A56" s="1205"/>
      <c r="B56" s="1204"/>
      <c r="C56" s="1203"/>
      <c r="D56" s="1202"/>
      <c r="E56" s="1201"/>
      <c r="F56" s="1200" t="s">
        <v>
3240</v>
      </c>
    </row>
  </sheetData>
  <mergeCells count="6">
    <mergeCell ref="B4:C4"/>
    <mergeCell ref="B41:C41"/>
    <mergeCell ref="B44:C44"/>
    <mergeCell ref="B48:C48"/>
    <mergeCell ref="A1:Z1"/>
    <mergeCell ref="A2:Z2"/>
  </mergeCells>
  <phoneticPr fontId="1"/>
  <printOptions horizontalCentered="1"/>
  <pageMargins left="0.78740157480314965" right="0.78740157480314965" top="0.98425196850393704" bottom="0.55000000000000004" header="0.51181102362204722" footer="0.51181102362204722"/>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view="pageBreakPreview" zoomScaleNormal="75" zoomScaleSheetLayoutView="100" workbookViewId="0">
      <selection activeCell="B6" sqref="B6"/>
    </sheetView>
  </sheetViews>
  <sheetFormatPr defaultRowHeight="18" customHeight="1"/>
  <cols>
    <col min="1" max="1" width="5.625" style="1197" customWidth="1"/>
    <col min="2" max="2" width="15.625" style="1196" customWidth="1"/>
    <col min="3" max="3" width="10.625" style="1195" customWidth="1"/>
    <col min="4" max="4" width="35.625" style="1193" customWidth="1"/>
    <col min="5" max="5" width="11.625" style="1194" customWidth="1"/>
    <col min="6" max="6" width="12.625" style="1193" customWidth="1"/>
    <col min="7" max="16384" width="9" style="1192"/>
  </cols>
  <sheetData>
    <row r="1" spans="1:26" s="1981" customFormat="1" ht="20.100000000000001" customHeight="1">
      <c r="A1" s="2649" t="str">
        <f>
HYPERLINK("#目次!A1","【目次に戻る】")</f>
        <v>
【目次に戻る】</v>
      </c>
      <c r="B1" s="2649"/>
      <c r="C1" s="2649"/>
      <c r="D1" s="2649"/>
      <c r="E1" s="2649"/>
      <c r="F1" s="2649"/>
      <c r="G1" s="2649"/>
      <c r="H1" s="2649"/>
      <c r="I1" s="2649"/>
      <c r="J1" s="2649"/>
      <c r="K1" s="2649"/>
      <c r="L1" s="2649"/>
      <c r="M1" s="2649"/>
      <c r="N1" s="2649"/>
      <c r="O1" s="2649"/>
      <c r="P1" s="2649"/>
      <c r="Q1" s="2649"/>
      <c r="R1" s="2649"/>
      <c r="S1" s="2649"/>
      <c r="T1" s="2649"/>
      <c r="U1" s="2649"/>
      <c r="V1" s="2649"/>
      <c r="W1" s="2649"/>
      <c r="X1" s="2649"/>
      <c r="Y1" s="2649"/>
      <c r="Z1" s="2649"/>
    </row>
    <row r="2" spans="1:26" s="1981" customFormat="1" ht="20.100000000000001" customHeight="1">
      <c r="A2" s="2649" t="str">
        <f>
HYPERLINK("#業務所管課別目次!A1","【業務所管課別目次に戻る】")</f>
        <v>
【業務所管課別目次に戻る】</v>
      </c>
      <c r="B2" s="2649"/>
      <c r="C2" s="2649"/>
      <c r="D2" s="2649"/>
      <c r="E2" s="2649"/>
      <c r="F2" s="2649"/>
      <c r="G2" s="2649"/>
      <c r="H2" s="2649"/>
      <c r="I2" s="2649"/>
      <c r="J2" s="2649"/>
      <c r="K2" s="2649"/>
      <c r="L2" s="2649"/>
      <c r="M2" s="2649"/>
      <c r="N2" s="2649"/>
      <c r="O2" s="2649"/>
      <c r="P2" s="2649"/>
      <c r="Q2" s="2649"/>
      <c r="R2" s="2649"/>
      <c r="S2" s="2649"/>
      <c r="T2" s="2649"/>
      <c r="U2" s="2649"/>
      <c r="V2" s="2649"/>
      <c r="W2" s="2649"/>
      <c r="X2" s="2649"/>
      <c r="Y2" s="2649"/>
      <c r="Z2" s="2649"/>
    </row>
    <row r="3" spans="1:26" ht="14.1" customHeight="1">
      <c r="A3" s="1245" t="s">
        <v>
3458</v>
      </c>
      <c r="B3" s="1244"/>
      <c r="C3" s="1243"/>
      <c r="D3" s="1242" t="s">
        <v>
3457</v>
      </c>
      <c r="E3" s="1241"/>
      <c r="F3" s="1240" t="s">
        <v>
1608</v>
      </c>
    </row>
    <row r="4" spans="1:26" ht="14.1" customHeight="1">
      <c r="A4" s="1223"/>
      <c r="B4" s="2645" t="s">
        <v>
1872</v>
      </c>
      <c r="C4" s="2646"/>
      <c r="D4" s="1222" t="s">
        <v>
767</v>
      </c>
      <c r="E4" s="1221" t="s">
        <v>
766</v>
      </c>
      <c r="F4" s="1220" t="s">
        <v>
3353</v>
      </c>
    </row>
    <row r="5" spans="1:26" ht="14.1" customHeight="1">
      <c r="A5" s="1217">
        <v>
106</v>
      </c>
      <c r="B5" s="1229" t="s">
        <v>
3565</v>
      </c>
      <c r="C5" s="1215" t="s">
        <v>
3243</v>
      </c>
      <c r="D5" s="1287" t="s">
        <v>
3564</v>
      </c>
      <c r="E5" s="1213">
        <v>
36708</v>
      </c>
      <c r="F5" s="1212">
        <v>
65158.42</v>
      </c>
    </row>
    <row r="6" spans="1:26" ht="14.1" customHeight="1">
      <c r="A6" s="1217">
        <v>
107</v>
      </c>
      <c r="B6" s="1229" t="s">
        <v>
3563</v>
      </c>
      <c r="C6" s="1215" t="s">
        <v>
3243</v>
      </c>
      <c r="D6" s="1228" t="s">
        <v>
3562</v>
      </c>
      <c r="E6" s="1213">
        <v>
36616</v>
      </c>
      <c r="F6" s="1212">
        <v>
505.52</v>
      </c>
    </row>
    <row r="7" spans="1:26" ht="14.1" customHeight="1">
      <c r="A7" s="1217">
        <v>
108</v>
      </c>
      <c r="B7" s="1229" t="s">
        <v>
3561</v>
      </c>
      <c r="C7" s="1215" t="s">
        <v>
3243</v>
      </c>
      <c r="D7" s="1228" t="s">
        <v>
3560</v>
      </c>
      <c r="E7" s="1213">
        <v>
36616</v>
      </c>
      <c r="F7" s="1212">
        <v>
783.08</v>
      </c>
    </row>
    <row r="8" spans="1:26" ht="14.1" customHeight="1">
      <c r="A8" s="1217">
        <v>
109</v>
      </c>
      <c r="B8" s="1229" t="s">
        <v>
3559</v>
      </c>
      <c r="C8" s="1215" t="s">
        <v>
3243</v>
      </c>
      <c r="D8" s="1228" t="s">
        <v>
3558</v>
      </c>
      <c r="E8" s="1213">
        <v>
36616</v>
      </c>
      <c r="F8" s="1212">
        <v>
482.46</v>
      </c>
    </row>
    <row r="9" spans="1:26" ht="14.1" customHeight="1">
      <c r="A9" s="1217">
        <v>
110</v>
      </c>
      <c r="B9" s="2657" t="s">
        <v>
3557</v>
      </c>
      <c r="C9" s="2658"/>
      <c r="D9" s="1228" t="s">
        <v>
3556</v>
      </c>
      <c r="E9" s="1213">
        <v>
36800</v>
      </c>
      <c r="F9" s="1212">
        <v>
2285.33</v>
      </c>
    </row>
    <row r="10" spans="1:26" ht="14.1" customHeight="1">
      <c r="A10" s="1217">
        <v>
111</v>
      </c>
      <c r="B10" s="1229" t="s">
        <v>
3555</v>
      </c>
      <c r="C10" s="1215" t="s">
        <v>
3243</v>
      </c>
      <c r="D10" s="1228" t="s">
        <v>
3554</v>
      </c>
      <c r="E10" s="1213">
        <v>
36981</v>
      </c>
      <c r="F10" s="1212">
        <v>
800.17</v>
      </c>
    </row>
    <row r="11" spans="1:26" ht="14.1" customHeight="1">
      <c r="A11" s="1217">
        <v>
112</v>
      </c>
      <c r="B11" s="1229" t="s">
        <v>
3553</v>
      </c>
      <c r="C11" s="1215" t="s">
        <v>
3243</v>
      </c>
      <c r="D11" s="1287" t="s">
        <v>
3552</v>
      </c>
      <c r="E11" s="1213">
        <v>
36981</v>
      </c>
      <c r="F11" s="1212">
        <v>
26476.720000000001</v>
      </c>
    </row>
    <row r="12" spans="1:26" ht="14.1" customHeight="1">
      <c r="A12" s="1217">
        <v>
113</v>
      </c>
      <c r="B12" s="2657" t="s">
        <v>
3551</v>
      </c>
      <c r="C12" s="2658"/>
      <c r="D12" s="1286" t="s">
        <v>
3550</v>
      </c>
      <c r="E12" s="1232">
        <v>
36981</v>
      </c>
      <c r="F12" s="1262">
        <v>
717.84</v>
      </c>
    </row>
    <row r="13" spans="1:26" ht="14.1" customHeight="1">
      <c r="A13" s="1217">
        <v>
114</v>
      </c>
      <c r="B13" s="1229" t="s">
        <v>
3549</v>
      </c>
      <c r="C13" s="1215" t="s">
        <v>
3243</v>
      </c>
      <c r="D13" s="1228" t="s">
        <v>
3548</v>
      </c>
      <c r="E13" s="1213">
        <v>
36981</v>
      </c>
      <c r="F13" s="1212">
        <v>
1705.79</v>
      </c>
    </row>
    <row r="14" spans="1:26" ht="14.1" customHeight="1">
      <c r="A14" s="1217">
        <v>
115</v>
      </c>
      <c r="B14" s="1285" t="s">
        <v>
3547</v>
      </c>
      <c r="C14" s="1215" t="s">
        <v>
3243</v>
      </c>
      <c r="D14" s="1283" t="s">
        <v>
3546</v>
      </c>
      <c r="E14" s="1232">
        <v>
37346</v>
      </c>
      <c r="F14" s="1262">
        <v>
1075.1600000000001</v>
      </c>
    </row>
    <row r="15" spans="1:26" ht="14.1" customHeight="1">
      <c r="A15" s="1217">
        <v>
116</v>
      </c>
      <c r="B15" s="1284" t="s">
        <v>
3545</v>
      </c>
      <c r="C15" s="1215" t="s">
        <v>
3243</v>
      </c>
      <c r="D15" s="1283" t="s">
        <v>
3544</v>
      </c>
      <c r="E15" s="1232">
        <v>
37346</v>
      </c>
      <c r="F15" s="1262">
        <v>
2320.67</v>
      </c>
    </row>
    <row r="16" spans="1:26" ht="14.1" customHeight="1">
      <c r="A16" s="1233">
        <v>
117</v>
      </c>
      <c r="B16" s="1284" t="s">
        <v>
3543</v>
      </c>
      <c r="C16" s="1215" t="s">
        <v>
3243</v>
      </c>
      <c r="D16" s="1283" t="s">
        <v>
3542</v>
      </c>
      <c r="E16" s="1232">
        <v>
37711</v>
      </c>
      <c r="F16" s="1262">
        <v>
988.96</v>
      </c>
    </row>
    <row r="17" spans="1:6" ht="14.1" customHeight="1">
      <c r="A17" s="1233">
        <v>
118</v>
      </c>
      <c r="B17" s="1284" t="s">
        <v>
3541</v>
      </c>
      <c r="C17" s="1215" t="s">
        <v>
3243</v>
      </c>
      <c r="D17" s="1283" t="s">
        <v>
3540</v>
      </c>
      <c r="E17" s="1232">
        <v>
37711</v>
      </c>
      <c r="F17" s="1262">
        <v>
1028.77</v>
      </c>
    </row>
    <row r="18" spans="1:6" ht="14.1" customHeight="1">
      <c r="A18" s="1233">
        <v>
119</v>
      </c>
      <c r="B18" s="1264" t="s">
        <v>
3539</v>
      </c>
      <c r="C18" s="1215" t="s">
        <v>
3243</v>
      </c>
      <c r="D18" s="1282" t="s">
        <v>
3538</v>
      </c>
      <c r="E18" s="1232">
        <v>
38077</v>
      </c>
      <c r="F18" s="1262">
        <v>
909.89</v>
      </c>
    </row>
    <row r="19" spans="1:6" ht="14.1" customHeight="1">
      <c r="A19" s="1233">
        <v>
120</v>
      </c>
      <c r="B19" s="1264" t="s">
        <v>
3537</v>
      </c>
      <c r="C19" s="1215" t="s">
        <v>
3243</v>
      </c>
      <c r="D19" s="1282" t="s">
        <v>
3536</v>
      </c>
      <c r="E19" s="1232">
        <v>
38077</v>
      </c>
      <c r="F19" s="1262">
        <v>
1041.0999999999999</v>
      </c>
    </row>
    <row r="20" spans="1:6" ht="14.1" customHeight="1">
      <c r="A20" s="1233">
        <v>
121</v>
      </c>
      <c r="B20" s="1264" t="s">
        <v>
3535</v>
      </c>
      <c r="C20" s="1215" t="s">
        <v>
3243</v>
      </c>
      <c r="D20" s="1282" t="s">
        <v>
3534</v>
      </c>
      <c r="E20" s="1232">
        <v>
38077</v>
      </c>
      <c r="F20" s="1262">
        <v>
763.89</v>
      </c>
    </row>
    <row r="21" spans="1:6" ht="14.1" customHeight="1">
      <c r="A21" s="1233">
        <v>
122</v>
      </c>
      <c r="B21" s="1264" t="s">
        <v>
3533</v>
      </c>
      <c r="C21" s="1215" t="s">
        <v>
3243</v>
      </c>
      <c r="D21" s="1282" t="s">
        <v>
3532</v>
      </c>
      <c r="E21" s="1232">
        <v>
38077</v>
      </c>
      <c r="F21" s="1262">
        <v>
1261.28</v>
      </c>
    </row>
    <row r="22" spans="1:6" ht="14.1" customHeight="1">
      <c r="A22" s="1233">
        <v>
123</v>
      </c>
      <c r="B22" s="1264" t="s">
        <v>
3531</v>
      </c>
      <c r="C22" s="1215" t="s">
        <v>
3243</v>
      </c>
      <c r="D22" s="1282" t="s">
        <v>
3530</v>
      </c>
      <c r="E22" s="1232">
        <v>
38077</v>
      </c>
      <c r="F22" s="1262">
        <v>
582.80999999999995</v>
      </c>
    </row>
    <row r="23" spans="1:6" ht="14.1" customHeight="1">
      <c r="A23" s="1233">
        <v>
124</v>
      </c>
      <c r="B23" s="1264" t="s">
        <v>
3529</v>
      </c>
      <c r="C23" s="1215" t="s">
        <v>
3243</v>
      </c>
      <c r="D23" s="1282" t="s">
        <v>
3528</v>
      </c>
      <c r="E23" s="1232">
        <v>
38077</v>
      </c>
      <c r="F23" s="1262">
        <v>
1332.48</v>
      </c>
    </row>
    <row r="24" spans="1:6" ht="14.1" customHeight="1">
      <c r="A24" s="1233">
        <v>
125</v>
      </c>
      <c r="B24" s="1264" t="s">
        <v>
3527</v>
      </c>
      <c r="C24" s="1215" t="s">
        <v>
3243</v>
      </c>
      <c r="D24" s="1282" t="s">
        <v>
3526</v>
      </c>
      <c r="E24" s="1232">
        <v>
38442</v>
      </c>
      <c r="F24" s="1262">
        <v>
1823.36</v>
      </c>
    </row>
    <row r="25" spans="1:6" ht="14.1" customHeight="1">
      <c r="A25" s="1233">
        <v>
126</v>
      </c>
      <c r="B25" s="1264" t="s">
        <v>
3525</v>
      </c>
      <c r="C25" s="1215" t="s">
        <v>
3243</v>
      </c>
      <c r="D25" s="1282" t="s">
        <v>
3524</v>
      </c>
      <c r="E25" s="1232">
        <v>
38442</v>
      </c>
      <c r="F25" s="1262">
        <v>
1362.75</v>
      </c>
    </row>
    <row r="26" spans="1:6" ht="14.1" customHeight="1">
      <c r="A26" s="1231">
        <v>
127</v>
      </c>
      <c r="B26" s="2650" t="s">
        <v>
3523</v>
      </c>
      <c r="C26" s="2651"/>
      <c r="D26" s="1275" t="s">
        <v>
3522</v>
      </c>
      <c r="E26" s="1232">
        <v>
38442</v>
      </c>
      <c r="F26" s="1280">
        <v>
2026.2</v>
      </c>
    </row>
    <row r="27" spans="1:6" ht="14.1" customHeight="1">
      <c r="A27" s="1231">
        <v>
128</v>
      </c>
      <c r="B27" s="1276" t="s">
        <v>
3521</v>
      </c>
      <c r="C27" s="1258" t="s">
        <v>
3243</v>
      </c>
      <c r="D27" s="1275" t="s">
        <v>
3520</v>
      </c>
      <c r="E27" s="1232">
        <v>
38442</v>
      </c>
      <c r="F27" s="1280">
        <v>
3375.78</v>
      </c>
    </row>
    <row r="28" spans="1:6" ht="14.1" customHeight="1">
      <c r="A28" s="1231">
        <v>
129</v>
      </c>
      <c r="B28" s="1276" t="s">
        <v>
3519</v>
      </c>
      <c r="C28" s="1258" t="s">
        <v>
3243</v>
      </c>
      <c r="D28" s="1275" t="s">
        <v>
3518</v>
      </c>
      <c r="E28" s="1232">
        <v>
38442</v>
      </c>
      <c r="F28" s="1280">
        <v>
1592.67</v>
      </c>
    </row>
    <row r="29" spans="1:6" ht="14.1" customHeight="1">
      <c r="A29" s="1277">
        <v>
130</v>
      </c>
      <c r="B29" s="1276" t="s">
        <v>
3517</v>
      </c>
      <c r="C29" s="1258" t="s">
        <v>
3243</v>
      </c>
      <c r="D29" s="1275" t="s">
        <v>
3516</v>
      </c>
      <c r="E29" s="1232">
        <v>
38807</v>
      </c>
      <c r="F29" s="1280">
        <v>
1529.91</v>
      </c>
    </row>
    <row r="30" spans="1:6" ht="14.1" customHeight="1">
      <c r="A30" s="1277">
        <v>
131</v>
      </c>
      <c r="B30" s="1279" t="s">
        <v>
3515</v>
      </c>
      <c r="C30" s="1258" t="s">
        <v>
3243</v>
      </c>
      <c r="D30" s="1268" t="s">
        <v>
3514</v>
      </c>
      <c r="E30" s="1232">
        <v>
38807</v>
      </c>
      <c r="F30" s="1262">
        <v>
439.03</v>
      </c>
    </row>
    <row r="31" spans="1:6" ht="14.1" customHeight="1">
      <c r="A31" s="1277">
        <v>
132</v>
      </c>
      <c r="B31" s="1276" t="s">
        <v>
3513</v>
      </c>
      <c r="C31" s="1258" t="s">
        <v>
3243</v>
      </c>
      <c r="D31" s="1281" t="s">
        <v>
3512</v>
      </c>
      <c r="E31" s="1232">
        <v>
39172</v>
      </c>
      <c r="F31" s="1262">
        <v>
31199.14</v>
      </c>
    </row>
    <row r="32" spans="1:6" ht="14.1" customHeight="1">
      <c r="A32" s="1277">
        <v>
133</v>
      </c>
      <c r="B32" s="2655" t="s">
        <v>
3511</v>
      </c>
      <c r="C32" s="2656"/>
      <c r="D32" s="1268" t="s">
        <v>
3510</v>
      </c>
      <c r="E32" s="1232">
        <v>
39417</v>
      </c>
      <c r="F32" s="1262">
        <v>
1019.98</v>
      </c>
    </row>
    <row r="33" spans="1:6" ht="14.1" customHeight="1">
      <c r="A33" s="1277">
        <v>
134</v>
      </c>
      <c r="B33" s="1276" t="s">
        <v>
3509</v>
      </c>
      <c r="C33" s="1258" t="s">
        <v>
3243</v>
      </c>
      <c r="D33" s="1268" t="s">
        <v>
3508</v>
      </c>
      <c r="E33" s="1232">
        <v>
39538</v>
      </c>
      <c r="F33" s="1262">
        <v>
29904.61</v>
      </c>
    </row>
    <row r="34" spans="1:6" ht="14.1" customHeight="1">
      <c r="A34" s="1277">
        <v>
135</v>
      </c>
      <c r="B34" s="1276" t="s">
        <v>
3507</v>
      </c>
      <c r="C34" s="1258" t="s">
        <v>
3243</v>
      </c>
      <c r="D34" s="1268" t="s">
        <v>
3506</v>
      </c>
      <c r="E34" s="1232">
        <v>
39538</v>
      </c>
      <c r="F34" s="1280">
        <v>
990.8</v>
      </c>
    </row>
    <row r="35" spans="1:6" ht="14.1" customHeight="1">
      <c r="A35" s="1277">
        <v>
136</v>
      </c>
      <c r="B35" s="1279" t="s">
        <v>
3505</v>
      </c>
      <c r="C35" s="1258" t="s">
        <v>
3243</v>
      </c>
      <c r="D35" s="1278" t="s">
        <v>
3504</v>
      </c>
      <c r="E35" s="1232">
        <v>
39753</v>
      </c>
      <c r="F35" s="1262">
        <v>
837.67</v>
      </c>
    </row>
    <row r="36" spans="1:6" ht="14.1" customHeight="1">
      <c r="A36" s="1277">
        <v>
137</v>
      </c>
      <c r="B36" s="1276" t="s">
        <v>
3503</v>
      </c>
      <c r="C36" s="1258" t="s">
        <v>
3243</v>
      </c>
      <c r="D36" s="1266" t="s">
        <v>
3502</v>
      </c>
      <c r="E36" s="1232">
        <v>
39903</v>
      </c>
      <c r="F36" s="1262">
        <v>
1998.77</v>
      </c>
    </row>
    <row r="37" spans="1:6" ht="14.1" customHeight="1">
      <c r="A37" s="1277">
        <v>
138</v>
      </c>
      <c r="B37" s="1276" t="s">
        <v>
3501</v>
      </c>
      <c r="C37" s="1258" t="s">
        <v>
3243</v>
      </c>
      <c r="D37" s="1266" t="s">
        <v>
3500</v>
      </c>
      <c r="E37" s="1232">
        <v>
39903</v>
      </c>
      <c r="F37" s="1262">
        <v>
2224.0500000000002</v>
      </c>
    </row>
    <row r="38" spans="1:6" ht="14.1" customHeight="1">
      <c r="A38" s="1277">
        <v>
139</v>
      </c>
      <c r="B38" s="1276" t="s">
        <v>
3499</v>
      </c>
      <c r="C38" s="1258" t="s">
        <v>
3243</v>
      </c>
      <c r="D38" s="1266" t="s">
        <v>
3498</v>
      </c>
      <c r="E38" s="1232">
        <v>
40148</v>
      </c>
      <c r="F38" s="1262">
        <v>
1717.75</v>
      </c>
    </row>
    <row r="39" spans="1:6" ht="14.1" customHeight="1">
      <c r="A39" s="1277">
        <v>
140</v>
      </c>
      <c r="B39" s="1276" t="s">
        <v>
3497</v>
      </c>
      <c r="C39" s="1258" t="s">
        <v>
3243</v>
      </c>
      <c r="D39" s="1275" t="s">
        <v>
3496</v>
      </c>
      <c r="E39" s="1232">
        <v>
40633</v>
      </c>
      <c r="F39" s="1262">
        <v>
1811.09</v>
      </c>
    </row>
    <row r="40" spans="1:6" ht="14.1" customHeight="1">
      <c r="A40" s="1270">
        <v>
141</v>
      </c>
      <c r="B40" s="1269" t="s">
        <v>
3495</v>
      </c>
      <c r="C40" s="1258" t="s">
        <v>
3243</v>
      </c>
      <c r="D40" s="1274" t="s">
        <v>
3494</v>
      </c>
      <c r="E40" s="1232">
        <v>
41363</v>
      </c>
      <c r="F40" s="1262">
        <v>
934.27</v>
      </c>
    </row>
    <row r="41" spans="1:6" ht="14.1" customHeight="1">
      <c r="A41" s="1273">
        <v>
142</v>
      </c>
      <c r="B41" s="2655" t="s">
        <v>
3493</v>
      </c>
      <c r="C41" s="2656"/>
      <c r="D41" s="1272" t="s">
        <v>
3492</v>
      </c>
      <c r="E41" s="1232">
        <v>
41365</v>
      </c>
      <c r="F41" s="1262">
        <v>
71309.440000000002</v>
      </c>
    </row>
    <row r="42" spans="1:6" ht="14.1" customHeight="1">
      <c r="A42" s="1270">
        <v>
143</v>
      </c>
      <c r="B42" s="1269" t="s">
        <v>
3491</v>
      </c>
      <c r="C42" s="1258" t="s">
        <v>
3243</v>
      </c>
      <c r="D42" s="1268" t="s">
        <v>
3490</v>
      </c>
      <c r="E42" s="1232">
        <v>
42430</v>
      </c>
      <c r="F42" s="1262">
        <v>
583.86</v>
      </c>
    </row>
    <row r="43" spans="1:6" ht="14.1" customHeight="1">
      <c r="A43" s="1270">
        <v>
144</v>
      </c>
      <c r="B43" s="1269" t="s">
        <v>
3489</v>
      </c>
      <c r="C43" s="1258" t="s">
        <v>
3243</v>
      </c>
      <c r="D43" s="1268" t="s">
        <v>
3488</v>
      </c>
      <c r="E43" s="1232">
        <v>
42430</v>
      </c>
      <c r="F43" s="1262">
        <v>
1005.69</v>
      </c>
    </row>
    <row r="44" spans="1:6" ht="14.1" customHeight="1">
      <c r="A44" s="1270">
        <v>
145</v>
      </c>
      <c r="B44" s="1271" t="s">
        <v>
3487</v>
      </c>
      <c r="C44" s="1258" t="s">
        <v>
3243</v>
      </c>
      <c r="D44" s="1268" t="s">
        <v>
3486</v>
      </c>
      <c r="E44" s="1232">
        <v>
42460</v>
      </c>
      <c r="F44" s="1262">
        <v>
848.09</v>
      </c>
    </row>
    <row r="45" spans="1:6" ht="14.1" customHeight="1">
      <c r="A45" s="1270">
        <v>
146</v>
      </c>
      <c r="B45" s="1269" t="s">
        <v>
3485</v>
      </c>
      <c r="C45" s="1258" t="s">
        <v>
3243</v>
      </c>
      <c r="D45" s="1268" t="s">
        <v>
3484</v>
      </c>
      <c r="E45" s="1232">
        <v>
42460</v>
      </c>
      <c r="F45" s="1262">
        <v>
3931.44</v>
      </c>
    </row>
    <row r="46" spans="1:6" ht="14.1" customHeight="1">
      <c r="A46" s="1231">
        <v>
147</v>
      </c>
      <c r="B46" s="1267" t="s">
        <v>
3483</v>
      </c>
      <c r="C46" s="1258" t="s">
        <v>
3243</v>
      </c>
      <c r="D46" s="1266" t="s">
        <v>
3482</v>
      </c>
      <c r="E46" s="1265">
        <v>
43132</v>
      </c>
      <c r="F46" s="1262">
        <v>
1112.6099999999999</v>
      </c>
    </row>
    <row r="47" spans="1:6" ht="14.1" customHeight="1">
      <c r="A47" s="1231">
        <v>
148</v>
      </c>
      <c r="B47" s="1264" t="s">
        <v>
3481</v>
      </c>
      <c r="C47" s="1258" t="s">
        <v>
3243</v>
      </c>
      <c r="D47" s="1263" t="s">
        <v>
3480</v>
      </c>
      <c r="E47" s="1213">
        <v>
43132</v>
      </c>
      <c r="F47" s="1262">
        <v>
2395.77</v>
      </c>
    </row>
    <row r="48" spans="1:6" ht="14.1" customHeight="1">
      <c r="A48" s="1257">
        <v>
149</v>
      </c>
      <c r="B48" s="1261" t="s">
        <v>
3479</v>
      </c>
      <c r="C48" s="1258" t="s">
        <v>
3243</v>
      </c>
      <c r="D48" s="1260" t="s">
        <v>
3478</v>
      </c>
      <c r="E48" s="1259">
        <v>
43192</v>
      </c>
      <c r="F48" s="1234">
        <v>
2244.44</v>
      </c>
    </row>
    <row r="49" spans="1:6" ht="14.1" customHeight="1">
      <c r="A49" s="1257">
        <v>
150</v>
      </c>
      <c r="B49" s="1256" t="s">
        <v>
3477</v>
      </c>
      <c r="C49" s="1258" t="s">
        <v>
3243</v>
      </c>
      <c r="D49" s="1254" t="s">
        <v>
3476</v>
      </c>
      <c r="E49" s="1253">
        <v>
43405</v>
      </c>
      <c r="F49" s="1234">
        <v>
1342.79</v>
      </c>
    </row>
    <row r="50" spans="1:6" ht="14.1" customHeight="1">
      <c r="A50" s="1257">
        <v>
151</v>
      </c>
      <c r="B50" s="2653" t="s">
        <v>
3475</v>
      </c>
      <c r="C50" s="2654"/>
      <c r="D50" s="1254" t="s">
        <v>
3474</v>
      </c>
      <c r="E50" s="1253">
        <v>
43555</v>
      </c>
      <c r="F50" s="1234">
        <v>
7077.56</v>
      </c>
    </row>
    <row r="51" spans="1:6" ht="14.1" customHeight="1">
      <c r="A51" s="1257">
        <v>
152</v>
      </c>
      <c r="B51" s="1256" t="s">
        <v>
3473</v>
      </c>
      <c r="C51" s="1258" t="s">
        <v>
3243</v>
      </c>
      <c r="D51" s="1254" t="s">
        <v>
3472</v>
      </c>
      <c r="E51" s="1253">
        <v>
43555</v>
      </c>
      <c r="F51" s="1234">
        <v>
2030.99</v>
      </c>
    </row>
    <row r="52" spans="1:6" ht="14.1" customHeight="1">
      <c r="A52" s="1257">
        <v>
153</v>
      </c>
      <c r="B52" s="1256" t="s">
        <v>
3471</v>
      </c>
      <c r="C52" s="1255" t="s">
        <v>
3243</v>
      </c>
      <c r="D52" s="1254" t="s">
        <v>
3470</v>
      </c>
      <c r="E52" s="1253">
        <v>
43562</v>
      </c>
      <c r="F52" s="1234">
        <v>
2623.76</v>
      </c>
    </row>
    <row r="53" spans="1:6" ht="14.1" customHeight="1">
      <c r="A53" s="1257">
        <v>
154</v>
      </c>
      <c r="B53" s="1256" t="s">
        <v>
3469</v>
      </c>
      <c r="C53" s="1255" t="s">
        <v>
3243</v>
      </c>
      <c r="D53" s="1254" t="s">
        <v>
3468</v>
      </c>
      <c r="E53" s="1253">
        <v>
44281</v>
      </c>
      <c r="F53" s="1234">
        <v>
1827.78</v>
      </c>
    </row>
    <row r="54" spans="1:6" ht="14.1" customHeight="1">
      <c r="F54" s="1193" t="s">
        <v>
3467</v>
      </c>
    </row>
    <row r="55" spans="1:6" ht="14.1" customHeight="1"/>
    <row r="56" spans="1:6" ht="14.1" customHeight="1">
      <c r="A56" s="488" t="s">
        <v>
3466</v>
      </c>
      <c r="B56" s="459"/>
      <c r="D56" s="694" t="str">
        <f>
"条例設置公園面積総数＝"&amp;TEXT(SUM(F58:F60),"#,###.##")&amp;"（単位：㎡）"</f>
        <v>
条例設置公園面積総数＝62,080.16（単位：㎡）</v>
      </c>
      <c r="F56" s="476" t="s">
        <v>
1608</v>
      </c>
    </row>
    <row r="57" spans="1:6" ht="14.1" customHeight="1">
      <c r="A57" s="1252"/>
      <c r="B57" s="2652" t="s">
        <v>
768</v>
      </c>
      <c r="C57" s="2632"/>
      <c r="D57" s="1251" t="s">
        <v>
767</v>
      </c>
      <c r="E57" s="1250" t="s">
        <v>
766</v>
      </c>
      <c r="F57" s="1220" t="s">
        <v>
3353</v>
      </c>
    </row>
    <row r="58" spans="1:6" ht="14.1" customHeight="1">
      <c r="A58" s="1249">
        <v>
1</v>
      </c>
      <c r="B58" s="1229" t="s">
        <v>
3465</v>
      </c>
      <c r="C58" s="1248" t="s">
        <v>
3460</v>
      </c>
      <c r="D58" s="1214" t="s">
        <v>
3464</v>
      </c>
      <c r="E58" s="1213">
        <v>
30407</v>
      </c>
      <c r="F58" s="1247">
        <v>
22030.16</v>
      </c>
    </row>
    <row r="59" spans="1:6" ht="14.1" customHeight="1">
      <c r="A59" s="1249">
        <v>
2</v>
      </c>
      <c r="B59" s="1229" t="s">
        <v>
3463</v>
      </c>
      <c r="C59" s="1248" t="s">
        <v>
3460</v>
      </c>
      <c r="D59" s="1214" t="s">
        <v>
3462</v>
      </c>
      <c r="E59" s="1213">
        <v>
32424</v>
      </c>
      <c r="F59" s="1247">
        <v>
37350.97</v>
      </c>
    </row>
    <row r="60" spans="1:6" ht="14.1" customHeight="1">
      <c r="A60" s="1249">
        <v>
3</v>
      </c>
      <c r="B60" s="1229" t="s">
        <v>
3461</v>
      </c>
      <c r="C60" s="1248" t="s">
        <v>
3460</v>
      </c>
      <c r="D60" s="1214" t="s">
        <v>
3459</v>
      </c>
      <c r="E60" s="1213">
        <v>
35149</v>
      </c>
      <c r="F60" s="1247">
        <v>
2699.03</v>
      </c>
    </row>
    <row r="61" spans="1:6" ht="14.1" customHeight="1">
      <c r="F61" s="1246" t="s">
        <v>
3240</v>
      </c>
    </row>
    <row r="62" spans="1:6" ht="15" customHeight="1">
      <c r="F62" s="1246"/>
    </row>
    <row r="63" spans="1:6" ht="12.95" customHeight="1"/>
    <row r="64" spans="1:6" ht="12.95" customHeight="1"/>
    <row r="65" spans="2:6" ht="12.95" customHeight="1"/>
    <row r="66" spans="2:6" ht="12.95" customHeight="1"/>
    <row r="67" spans="2:6" s="1197" customFormat="1" ht="12.95" customHeight="1">
      <c r="B67" s="1196"/>
      <c r="C67" s="1195"/>
      <c r="D67" s="1193"/>
      <c r="E67" s="1194"/>
      <c r="F67" s="1193"/>
    </row>
    <row r="68" spans="2:6" s="1197" customFormat="1" ht="12.95" customHeight="1">
      <c r="B68" s="1196"/>
      <c r="C68" s="1195"/>
      <c r="D68" s="1193"/>
      <c r="E68" s="1194"/>
      <c r="F68" s="1193"/>
    </row>
    <row r="69" spans="2:6" s="1197" customFormat="1" ht="12.95" customHeight="1">
      <c r="B69" s="1196"/>
      <c r="C69" s="1195"/>
      <c r="D69" s="1193"/>
      <c r="E69" s="1194"/>
      <c r="F69" s="1193"/>
    </row>
    <row r="70" spans="2:6" s="1197" customFormat="1" ht="12.95" customHeight="1">
      <c r="B70" s="1196"/>
      <c r="C70" s="1195"/>
      <c r="D70" s="1193"/>
      <c r="E70" s="1194"/>
      <c r="F70" s="1193"/>
    </row>
    <row r="71" spans="2:6" s="1197" customFormat="1" ht="12.95" customHeight="1">
      <c r="B71" s="1196"/>
      <c r="C71" s="1195"/>
      <c r="D71" s="1193"/>
      <c r="E71" s="1194"/>
      <c r="F71" s="1193"/>
    </row>
    <row r="72" spans="2:6" s="1197" customFormat="1" ht="12.95" customHeight="1">
      <c r="B72" s="1196"/>
      <c r="C72" s="1195"/>
      <c r="D72" s="1193"/>
      <c r="E72" s="1194"/>
      <c r="F72" s="1193"/>
    </row>
    <row r="73" spans="2:6" s="1197" customFormat="1" ht="12.95" customHeight="1">
      <c r="B73" s="1196"/>
      <c r="C73" s="1195"/>
      <c r="D73" s="1193"/>
      <c r="E73" s="1194"/>
      <c r="F73" s="1193"/>
    </row>
    <row r="74" spans="2:6" s="1197" customFormat="1" ht="12.95" customHeight="1">
      <c r="B74" s="1196"/>
      <c r="C74" s="1195"/>
      <c r="D74" s="1193"/>
      <c r="E74" s="1194"/>
      <c r="F74" s="1193"/>
    </row>
    <row r="75" spans="2:6" s="1197" customFormat="1" ht="12.95" customHeight="1">
      <c r="B75" s="1196"/>
      <c r="C75" s="1195"/>
      <c r="D75" s="1193"/>
      <c r="E75" s="1194"/>
      <c r="F75" s="1193"/>
    </row>
    <row r="76" spans="2:6" s="1197" customFormat="1" ht="12.95" customHeight="1">
      <c r="B76" s="1196"/>
      <c r="C76" s="1195"/>
      <c r="D76" s="1193"/>
      <c r="E76" s="1194"/>
      <c r="F76" s="1193"/>
    </row>
    <row r="77" spans="2:6" s="1197" customFormat="1" ht="12.95" customHeight="1">
      <c r="B77" s="1196"/>
      <c r="C77" s="1195"/>
      <c r="D77" s="1193"/>
      <c r="E77" s="1194"/>
      <c r="F77" s="1193"/>
    </row>
    <row r="78" spans="2:6" s="1197" customFormat="1" ht="12.95" customHeight="1">
      <c r="B78" s="1196"/>
      <c r="C78" s="1195"/>
      <c r="D78" s="1193"/>
      <c r="E78" s="1194"/>
      <c r="F78" s="1193"/>
    </row>
  </sheetData>
  <mergeCells count="10">
    <mergeCell ref="A1:Z1"/>
    <mergeCell ref="A2:Z2"/>
    <mergeCell ref="B4:C4"/>
    <mergeCell ref="B9:C9"/>
    <mergeCell ref="B12:C12"/>
    <mergeCell ref="B26:C26"/>
    <mergeCell ref="B57:C57"/>
    <mergeCell ref="B50:C50"/>
    <mergeCell ref="B41:C41"/>
    <mergeCell ref="B32:C32"/>
  </mergeCells>
  <phoneticPr fontId="1"/>
  <printOptions horizontalCentered="1"/>
  <pageMargins left="0.78740157480314965" right="0.78740157480314965" top="0.98425196850393704" bottom="0.55000000000000004" header="0.51181102362204722" footer="0.51181102362204722"/>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5"/>
  <sheetViews>
    <sheetView view="pageBreakPreview" zoomScaleNormal="75" zoomScaleSheetLayoutView="100" workbookViewId="0">
      <selection activeCell="B6" sqref="B6"/>
    </sheetView>
  </sheetViews>
  <sheetFormatPr defaultRowHeight="18" customHeight="1"/>
  <cols>
    <col min="1" max="1" width="2.625" style="1197" customWidth="1"/>
    <col min="2" max="2" width="14.625" style="1289" customWidth="1"/>
    <col min="3" max="3" width="5.625" style="1288" customWidth="1"/>
    <col min="4" max="4" width="12.625" style="1193" customWidth="1"/>
    <col min="5" max="5" width="8.625" style="1194" customWidth="1"/>
    <col min="6" max="6" width="2.625" style="1201" customWidth="1"/>
    <col min="7" max="7" width="2.625" style="1197" customWidth="1"/>
    <col min="8" max="8" width="14.625" style="1289" customWidth="1"/>
    <col min="9" max="9" width="5.625" style="1288" customWidth="1"/>
    <col min="10" max="10" width="12.625" style="1193" customWidth="1"/>
    <col min="11" max="11" width="8.625" style="1194" customWidth="1"/>
    <col min="12" max="16384" width="9" style="1192"/>
  </cols>
  <sheetData>
    <row r="1" spans="1:26" s="1981" customFormat="1" ht="20.100000000000001" customHeight="1">
      <c r="A1" s="2649" t="str">
        <f>
HYPERLINK("#目次!A1","【目次に戻る】")</f>
        <v>
【目次に戻る】</v>
      </c>
      <c r="B1" s="2649"/>
      <c r="C1" s="2649"/>
      <c r="D1" s="2649"/>
      <c r="E1" s="2649"/>
      <c r="F1" s="2649"/>
      <c r="G1" s="2649"/>
      <c r="H1" s="2649"/>
      <c r="I1" s="2649"/>
      <c r="J1" s="2649"/>
      <c r="K1" s="2649"/>
      <c r="L1" s="2649"/>
      <c r="M1" s="2649"/>
      <c r="N1" s="2649"/>
      <c r="O1" s="2649"/>
      <c r="P1" s="2649"/>
      <c r="Q1" s="2649"/>
      <c r="R1" s="2649"/>
      <c r="S1" s="2649"/>
      <c r="T1" s="2649"/>
      <c r="U1" s="2649"/>
      <c r="V1" s="2649"/>
      <c r="W1" s="2649"/>
      <c r="X1" s="2649"/>
      <c r="Y1" s="2649"/>
      <c r="Z1" s="2649"/>
    </row>
    <row r="2" spans="1:26" s="1981" customFormat="1" ht="20.100000000000001" customHeight="1">
      <c r="A2" s="2649" t="str">
        <f>
HYPERLINK("#業務所管課別目次!A1","【業務所管課別目次に戻る】")</f>
        <v>
【業務所管課別目次に戻る】</v>
      </c>
      <c r="B2" s="2649"/>
      <c r="C2" s="2649"/>
      <c r="D2" s="2649"/>
      <c r="E2" s="2649"/>
      <c r="F2" s="2649"/>
      <c r="G2" s="2649"/>
      <c r="H2" s="2649"/>
      <c r="I2" s="2649"/>
      <c r="J2" s="2649"/>
      <c r="K2" s="2649"/>
      <c r="L2" s="2649"/>
      <c r="M2" s="2649"/>
      <c r="N2" s="2649"/>
      <c r="O2" s="2649"/>
      <c r="P2" s="2649"/>
      <c r="Q2" s="2649"/>
      <c r="R2" s="2649"/>
      <c r="S2" s="2649"/>
      <c r="T2" s="2649"/>
      <c r="U2" s="2649"/>
      <c r="V2" s="2649"/>
      <c r="W2" s="2649"/>
      <c r="X2" s="2649"/>
      <c r="Y2" s="2649"/>
      <c r="Z2" s="2649"/>
    </row>
    <row r="3" spans="1:26" ht="15" customHeight="1">
      <c r="A3" s="488" t="s">
        <v>
3759</v>
      </c>
      <c r="B3" s="1320"/>
      <c r="C3" s="1319"/>
      <c r="D3" s="221" t="str">
        <f>
"児童遊園面積総数＝"&amp;TEXT(SUM(E5:E54,K5:K54,E57),"#,###.##")&amp;"（単位：㎡）"</f>
        <v>
児童遊園面積総数＝87,882.83（単位：㎡）</v>
      </c>
      <c r="E3" s="1192"/>
      <c r="F3" s="1290"/>
      <c r="G3" s="459"/>
      <c r="H3" s="1320"/>
      <c r="I3" s="1319"/>
      <c r="J3" s="459"/>
      <c r="K3" s="1292" t="s">
        <v>
1608</v>
      </c>
    </row>
    <row r="4" spans="1:26" ht="15" customHeight="1">
      <c r="A4" s="1317"/>
      <c r="B4" s="2659" t="s">
        <v>
768</v>
      </c>
      <c r="C4" s="2660"/>
      <c r="D4" s="1316" t="s">
        <v>
767</v>
      </c>
      <c r="E4" s="1220" t="s">
        <v>
3353</v>
      </c>
      <c r="F4" s="1318"/>
      <c r="G4" s="1317"/>
      <c r="H4" s="2659" t="s">
        <v>
768</v>
      </c>
      <c r="I4" s="2660"/>
      <c r="J4" s="1316" t="s">
        <v>
767</v>
      </c>
      <c r="K4" s="1220" t="s">
        <v>
3353</v>
      </c>
    </row>
    <row r="5" spans="1:26" ht="15" customHeight="1">
      <c r="A5" s="1249">
        <v>
1</v>
      </c>
      <c r="B5" s="1302" t="s">
        <v>
3758</v>
      </c>
      <c r="C5" s="1305" t="s">
        <v>
3568</v>
      </c>
      <c r="D5" s="1300" t="s">
        <v>
3757</v>
      </c>
      <c r="E5" s="1247">
        <v>
282.61</v>
      </c>
      <c r="F5" s="1309"/>
      <c r="G5" s="1315">
        <v>
51</v>
      </c>
      <c r="H5" s="1302" t="s">
        <v>
3756</v>
      </c>
      <c r="I5" s="1301" t="s">
        <v>
3568</v>
      </c>
      <c r="J5" s="1300" t="s">
        <v>
3755</v>
      </c>
      <c r="K5" s="1299">
        <v>
534.87</v>
      </c>
    </row>
    <row r="6" spans="1:26" ht="15" customHeight="1">
      <c r="A6" s="1249">
        <v>
2</v>
      </c>
      <c r="B6" s="1302" t="s">
        <v>
3754</v>
      </c>
      <c r="C6" s="1305" t="s">
        <v>
3568</v>
      </c>
      <c r="D6" s="1300" t="s">
        <v>
3753</v>
      </c>
      <c r="E6" s="1247">
        <v>
1287.77</v>
      </c>
      <c r="F6" s="1309"/>
      <c r="G6" s="1315">
        <v>
52</v>
      </c>
      <c r="H6" s="1302" t="s">
        <v>
3752</v>
      </c>
      <c r="I6" s="1301" t="s">
        <v>
3568</v>
      </c>
      <c r="J6" s="1300" t="s">
        <v>
3751</v>
      </c>
      <c r="K6" s="1299">
        <v>
1080.03</v>
      </c>
    </row>
    <row r="7" spans="1:26" ht="15" customHeight="1">
      <c r="A7" s="1249">
        <v>
3</v>
      </c>
      <c r="B7" s="1302" t="s">
        <v>
3750</v>
      </c>
      <c r="C7" s="1305" t="s">
        <v>
3568</v>
      </c>
      <c r="D7" s="1300" t="s">
        <v>
3749</v>
      </c>
      <c r="E7" s="1247">
        <v>
199.21</v>
      </c>
      <c r="F7" s="1309"/>
      <c r="G7" s="1315">
        <v>
53</v>
      </c>
      <c r="H7" s="1302" t="s">
        <v>
3748</v>
      </c>
      <c r="I7" s="1301" t="s">
        <v>
3568</v>
      </c>
      <c r="J7" s="1300" t="s">
        <v>
3747</v>
      </c>
      <c r="K7" s="1299">
        <v>
330.6</v>
      </c>
    </row>
    <row r="8" spans="1:26" ht="15" customHeight="1">
      <c r="A8" s="1249">
        <v>
4</v>
      </c>
      <c r="B8" s="1302" t="s">
        <v>
3746</v>
      </c>
      <c r="C8" s="1305" t="s">
        <v>
3568</v>
      </c>
      <c r="D8" s="1300" t="s">
        <v>
3745</v>
      </c>
      <c r="E8" s="1247">
        <v>
332.16</v>
      </c>
      <c r="F8" s="1309"/>
      <c r="G8" s="1315">
        <v>
54</v>
      </c>
      <c r="H8" s="1302" t="s">
        <v>
3744</v>
      </c>
      <c r="I8" s="1301" t="s">
        <v>
3568</v>
      </c>
      <c r="J8" s="1300" t="s">
        <v>
3743</v>
      </c>
      <c r="K8" s="1299">
        <v>
475.83</v>
      </c>
    </row>
    <row r="9" spans="1:26" ht="15" customHeight="1">
      <c r="A9" s="1249">
        <v>
5</v>
      </c>
      <c r="B9" s="1302" t="s">
        <v>
3742</v>
      </c>
      <c r="C9" s="1305" t="s">
        <v>
3568</v>
      </c>
      <c r="D9" s="1300" t="s">
        <v>
3741</v>
      </c>
      <c r="E9" s="1247">
        <v>
491.58</v>
      </c>
      <c r="F9" s="1309"/>
      <c r="G9" s="1315">
        <v>
55</v>
      </c>
      <c r="H9" s="1302" t="s">
        <v>
3740</v>
      </c>
      <c r="I9" s="1301" t="s">
        <v>
3568</v>
      </c>
      <c r="J9" s="1300" t="s">
        <v>
3739</v>
      </c>
      <c r="K9" s="1299">
        <v>
760</v>
      </c>
    </row>
    <row r="10" spans="1:26" ht="15" customHeight="1">
      <c r="A10" s="1249">
        <v>
6</v>
      </c>
      <c r="B10" s="1302" t="s">
        <v>
3738</v>
      </c>
      <c r="C10" s="1305" t="s">
        <v>
3568</v>
      </c>
      <c r="D10" s="1300" t="s">
        <v>
3737</v>
      </c>
      <c r="E10" s="1247">
        <v>
264.45999999999998</v>
      </c>
      <c r="F10" s="1309"/>
      <c r="G10" s="1315">
        <v>
56</v>
      </c>
      <c r="H10" s="1302" t="s">
        <v>
3736</v>
      </c>
      <c r="I10" s="1301" t="s">
        <v>
3568</v>
      </c>
      <c r="J10" s="1300" t="s">
        <v>
3735</v>
      </c>
      <c r="K10" s="1299">
        <v>
815.79</v>
      </c>
    </row>
    <row r="11" spans="1:26" ht="15" customHeight="1">
      <c r="A11" s="1249">
        <v>
7</v>
      </c>
      <c r="B11" s="1302" t="s">
        <v>
3734</v>
      </c>
      <c r="C11" s="1305" t="s">
        <v>
3568</v>
      </c>
      <c r="D11" s="1300" t="s">
        <v>
3733</v>
      </c>
      <c r="E11" s="1247">
        <v>
396.69</v>
      </c>
      <c r="F11" s="1309"/>
      <c r="G11" s="1315">
        <v>
57</v>
      </c>
      <c r="H11" s="1314" t="s">
        <v>
3732</v>
      </c>
      <c r="I11" s="1295" t="s">
        <v>
3568</v>
      </c>
      <c r="J11" s="1313" t="s">
        <v>
3731</v>
      </c>
      <c r="K11" s="1304">
        <v>
798</v>
      </c>
    </row>
    <row r="12" spans="1:26" ht="15" customHeight="1">
      <c r="A12" s="1249">
        <v>
8</v>
      </c>
      <c r="B12" s="1302" t="s">
        <v>
3338</v>
      </c>
      <c r="C12" s="1305" t="s">
        <v>
3568</v>
      </c>
      <c r="D12" s="1300" t="s">
        <v>
3730</v>
      </c>
      <c r="E12" s="1247">
        <v>
945.1</v>
      </c>
      <c r="F12" s="1309"/>
      <c r="G12" s="1297">
        <v>
58</v>
      </c>
      <c r="H12" s="1314" t="s">
        <v>
3729</v>
      </c>
      <c r="I12" s="1295" t="s">
        <v>
3568</v>
      </c>
      <c r="J12" s="1313" t="s">
        <v>
3728</v>
      </c>
      <c r="K12" s="1312">
        <v>
327</v>
      </c>
    </row>
    <row r="13" spans="1:26" ht="15" customHeight="1">
      <c r="A13" s="1249">
        <v>
9</v>
      </c>
      <c r="B13" s="1302" t="s">
        <v>
3328</v>
      </c>
      <c r="C13" s="1305" t="s">
        <v>
3568</v>
      </c>
      <c r="D13" s="1300" t="s">
        <v>
3727</v>
      </c>
      <c r="E13" s="1247">
        <v>
812.24</v>
      </c>
      <c r="F13" s="1309"/>
      <c r="G13" s="1297">
        <v>
59</v>
      </c>
      <c r="H13" s="1303" t="s">
        <v>
3726</v>
      </c>
      <c r="I13" s="1295" t="s">
        <v>
3568</v>
      </c>
      <c r="J13" s="1311" t="s">
        <v>
3725</v>
      </c>
      <c r="K13" s="1310">
        <v>
503.78</v>
      </c>
    </row>
    <row r="14" spans="1:26" ht="15" customHeight="1">
      <c r="A14" s="1249">
        <v>
10</v>
      </c>
      <c r="B14" s="1302" t="s">
        <v>
3724</v>
      </c>
      <c r="C14" s="1305" t="s">
        <v>
3568</v>
      </c>
      <c r="D14" s="1300" t="s">
        <v>
3723</v>
      </c>
      <c r="E14" s="1247">
        <v>
1160</v>
      </c>
      <c r="F14" s="1309"/>
      <c r="G14" s="1297">
        <v>
60</v>
      </c>
      <c r="H14" s="1303" t="s">
        <v>
3722</v>
      </c>
      <c r="I14" s="1295" t="s">
        <v>
3568</v>
      </c>
      <c r="J14" s="1294" t="s">
        <v>
3721</v>
      </c>
      <c r="K14" s="1293">
        <v>
347.81</v>
      </c>
    </row>
    <row r="15" spans="1:26" ht="15" customHeight="1">
      <c r="A15" s="1249">
        <v>
11</v>
      </c>
      <c r="B15" s="1302" t="s">
        <v>
3720</v>
      </c>
      <c r="C15" s="1305" t="s">
        <v>
3568</v>
      </c>
      <c r="D15" s="1300" t="s">
        <v>
3719</v>
      </c>
      <c r="E15" s="1247">
        <v>
667.74</v>
      </c>
      <c r="F15" s="1309"/>
      <c r="G15" s="1297">
        <v>
61</v>
      </c>
      <c r="H15" s="1303" t="s">
        <v>
3718</v>
      </c>
      <c r="I15" s="1295" t="s">
        <v>
3568</v>
      </c>
      <c r="J15" s="1294" t="s">
        <v>
3717</v>
      </c>
      <c r="K15" s="1293">
        <v>
497.3</v>
      </c>
    </row>
    <row r="16" spans="1:26" ht="15" customHeight="1">
      <c r="A16" s="1249">
        <v>
12</v>
      </c>
      <c r="B16" s="1302" t="s">
        <v>
3716</v>
      </c>
      <c r="C16" s="1305" t="s">
        <v>
3568</v>
      </c>
      <c r="D16" s="1300" t="s">
        <v>
3715</v>
      </c>
      <c r="E16" s="1247">
        <v>
138.18</v>
      </c>
      <c r="F16" s="1309"/>
      <c r="G16" s="1297">
        <v>
62</v>
      </c>
      <c r="H16" s="1303" t="s">
        <v>
3714</v>
      </c>
      <c r="I16" s="1295" t="s">
        <v>
3568</v>
      </c>
      <c r="J16" s="1294" t="s">
        <v>
3713</v>
      </c>
      <c r="K16" s="1293">
        <v>
334.73</v>
      </c>
    </row>
    <row r="17" spans="1:11" ht="15" customHeight="1">
      <c r="A17" s="1249">
        <v>
13</v>
      </c>
      <c r="B17" s="1302" t="s">
        <v>
3712</v>
      </c>
      <c r="C17" s="1305" t="s">
        <v>
3568</v>
      </c>
      <c r="D17" s="1300" t="s">
        <v>
3711</v>
      </c>
      <c r="E17" s="1247">
        <v>
840.25</v>
      </c>
      <c r="F17" s="1309"/>
      <c r="G17" s="1297">
        <v>
63</v>
      </c>
      <c r="H17" s="1303" t="s">
        <v>
3710</v>
      </c>
      <c r="I17" s="1295" t="s">
        <v>
3568</v>
      </c>
      <c r="J17" s="1294" t="s">
        <v>
3709</v>
      </c>
      <c r="K17" s="1293">
        <v>
673.22</v>
      </c>
    </row>
    <row r="18" spans="1:11" ht="15" customHeight="1">
      <c r="A18" s="1249">
        <v>
14</v>
      </c>
      <c r="B18" s="1302" t="s">
        <v>
3310</v>
      </c>
      <c r="C18" s="1305" t="s">
        <v>
3568</v>
      </c>
      <c r="D18" s="1300" t="s">
        <v>
3708</v>
      </c>
      <c r="E18" s="1247">
        <v>
292.35000000000002</v>
      </c>
      <c r="F18" s="1309"/>
      <c r="G18" s="1297">
        <v>
64</v>
      </c>
      <c r="H18" s="1303" t="s">
        <v>
3707</v>
      </c>
      <c r="I18" s="1295" t="s">
        <v>
3568</v>
      </c>
      <c r="J18" s="1294" t="s">
        <v>
3706</v>
      </c>
      <c r="K18" s="1293">
        <v>
677.92</v>
      </c>
    </row>
    <row r="19" spans="1:11" ht="15" customHeight="1">
      <c r="A19" s="1249">
        <v>
15</v>
      </c>
      <c r="B19" s="1302" t="s">
        <v>
3302</v>
      </c>
      <c r="C19" s="1305" t="s">
        <v>
3568</v>
      </c>
      <c r="D19" s="1300" t="s">
        <v>
3705</v>
      </c>
      <c r="E19" s="1247">
        <v>
300.04000000000002</v>
      </c>
      <c r="F19" s="1309"/>
      <c r="G19" s="1297">
        <v>
65</v>
      </c>
      <c r="H19" s="1303" t="s">
        <v>
3704</v>
      </c>
      <c r="I19" s="1295" t="s">
        <v>
3568</v>
      </c>
      <c r="J19" s="1294" t="s">
        <v>
3703</v>
      </c>
      <c r="K19" s="1293">
        <v>
265.13</v>
      </c>
    </row>
    <row r="20" spans="1:11" ht="15" customHeight="1">
      <c r="A20" s="1249">
        <v>
16</v>
      </c>
      <c r="B20" s="1302" t="s">
        <v>
3702</v>
      </c>
      <c r="C20" s="1305" t="s">
        <v>
3568</v>
      </c>
      <c r="D20" s="1300" t="s">
        <v>
3701</v>
      </c>
      <c r="E20" s="1247">
        <v>
1087.25</v>
      </c>
      <c r="F20" s="1309"/>
      <c r="G20" s="1297">
        <v>
66</v>
      </c>
      <c r="H20" s="1303" t="s">
        <v>
3700</v>
      </c>
      <c r="I20" s="1295" t="s">
        <v>
3568</v>
      </c>
      <c r="J20" s="1294" t="s">
        <v>
3699</v>
      </c>
      <c r="K20" s="1293">
        <v>
439</v>
      </c>
    </row>
    <row r="21" spans="1:11" ht="15" customHeight="1">
      <c r="A21" s="1249">
        <v>
17</v>
      </c>
      <c r="B21" s="1302" t="s">
        <v>
3698</v>
      </c>
      <c r="C21" s="1305" t="s">
        <v>
3568</v>
      </c>
      <c r="D21" s="1300" t="s">
        <v>
3697</v>
      </c>
      <c r="E21" s="1247">
        <v>
866.11</v>
      </c>
      <c r="F21" s="1309"/>
      <c r="G21" s="1297">
        <v>
67</v>
      </c>
      <c r="H21" s="1303" t="s">
        <v>
3696</v>
      </c>
      <c r="I21" s="1295" t="s">
        <v>
3568</v>
      </c>
      <c r="J21" s="1294" t="s">
        <v>
3695</v>
      </c>
      <c r="K21" s="1293">
        <v>
300</v>
      </c>
    </row>
    <row r="22" spans="1:11" ht="15" customHeight="1">
      <c r="A22" s="1249">
        <v>
18</v>
      </c>
      <c r="B22" s="1302" t="s">
        <v>
3694</v>
      </c>
      <c r="C22" s="1305" t="s">
        <v>
3568</v>
      </c>
      <c r="D22" s="1300" t="s">
        <v>
3693</v>
      </c>
      <c r="E22" s="1247">
        <v>
472.27</v>
      </c>
      <c r="F22" s="1309"/>
      <c r="G22" s="1297">
        <v>
68</v>
      </c>
      <c r="H22" s="1303" t="s">
        <v>
3692</v>
      </c>
      <c r="I22" s="1295" t="s">
        <v>
3568</v>
      </c>
      <c r="J22" s="1294" t="s">
        <v>
3691</v>
      </c>
      <c r="K22" s="1293">
        <v>
331.57</v>
      </c>
    </row>
    <row r="23" spans="1:11" ht="15" customHeight="1">
      <c r="A23" s="1249">
        <v>
19</v>
      </c>
      <c r="B23" s="1302" t="s">
        <v>
3690</v>
      </c>
      <c r="C23" s="1305" t="s">
        <v>
3568</v>
      </c>
      <c r="D23" s="1300" t="s">
        <v>
3689</v>
      </c>
      <c r="E23" s="1247">
        <v>
1367.66</v>
      </c>
      <c r="F23" s="1309"/>
      <c r="G23" s="1297">
        <v>
69</v>
      </c>
      <c r="H23" s="1303" t="s">
        <v>
3688</v>
      </c>
      <c r="I23" s="1295" t="s">
        <v>
3568</v>
      </c>
      <c r="J23" s="1294" t="s">
        <v>
3687</v>
      </c>
      <c r="K23" s="1293">
        <v>
178.52</v>
      </c>
    </row>
    <row r="24" spans="1:11" ht="15" customHeight="1">
      <c r="A24" s="1249">
        <v>
20</v>
      </c>
      <c r="B24" s="1302" t="s">
        <v>
3686</v>
      </c>
      <c r="C24" s="1305" t="s">
        <v>
3568</v>
      </c>
      <c r="D24" s="1300" t="s">
        <v>
3685</v>
      </c>
      <c r="E24" s="1247">
        <v>
379.63</v>
      </c>
      <c r="F24" s="1309"/>
      <c r="G24" s="1297">
        <v>
70</v>
      </c>
      <c r="H24" s="1303" t="s">
        <v>
3684</v>
      </c>
      <c r="I24" s="1295" t="s">
        <v>
3568</v>
      </c>
      <c r="J24" s="1294" t="s">
        <v>
3683</v>
      </c>
      <c r="K24" s="1293">
        <v>
395.14</v>
      </c>
    </row>
    <row r="25" spans="1:11" ht="15" customHeight="1">
      <c r="A25" s="1249">
        <v>
21</v>
      </c>
      <c r="B25" s="1302" t="s">
        <v>
3682</v>
      </c>
      <c r="C25" s="1305" t="s">
        <v>
3568</v>
      </c>
      <c r="D25" s="1300" t="s">
        <v>
3681</v>
      </c>
      <c r="E25" s="1247">
        <v>
310.45</v>
      </c>
      <c r="F25" s="1309"/>
      <c r="G25" s="1297">
        <v>
71</v>
      </c>
      <c r="H25" s="1303" t="s">
        <v>
3680</v>
      </c>
      <c r="I25" s="1295" t="s">
        <v>
3568</v>
      </c>
      <c r="J25" s="1294" t="s">
        <v>
3679</v>
      </c>
      <c r="K25" s="1293">
        <v>
407.05</v>
      </c>
    </row>
    <row r="26" spans="1:11" ht="15" customHeight="1">
      <c r="A26" s="1249">
        <v>
22</v>
      </c>
      <c r="B26" s="1302" t="s">
        <v>
3678</v>
      </c>
      <c r="C26" s="1305" t="s">
        <v>
3568</v>
      </c>
      <c r="D26" s="1300" t="s">
        <v>
3677</v>
      </c>
      <c r="E26" s="1247">
        <v>
318.41000000000003</v>
      </c>
      <c r="F26" s="1309"/>
      <c r="G26" s="1297">
        <v>
72</v>
      </c>
      <c r="H26" s="1303" t="s">
        <v>
3676</v>
      </c>
      <c r="I26" s="1295" t="s">
        <v>
3568</v>
      </c>
      <c r="J26" s="1294" t="s">
        <v>
3675</v>
      </c>
      <c r="K26" s="1293">
        <v>
520.78</v>
      </c>
    </row>
    <row r="27" spans="1:11" ht="15" customHeight="1">
      <c r="A27" s="1249">
        <v>
23</v>
      </c>
      <c r="B27" s="1302" t="s">
        <v>
2085</v>
      </c>
      <c r="C27" s="1305" t="s">
        <v>
3568</v>
      </c>
      <c r="D27" s="1300" t="s">
        <v>
3674</v>
      </c>
      <c r="E27" s="1247">
        <v>
1018.28</v>
      </c>
      <c r="F27" s="1309"/>
      <c r="G27" s="1297">
        <v>
73</v>
      </c>
      <c r="H27" s="1303" t="s">
        <v>
3320</v>
      </c>
      <c r="I27" s="1295" t="s">
        <v>
3568</v>
      </c>
      <c r="J27" s="1294" t="s">
        <v>
3673</v>
      </c>
      <c r="K27" s="1293">
        <v>
348.3</v>
      </c>
    </row>
    <row r="28" spans="1:11" ht="15" customHeight="1">
      <c r="A28" s="1249">
        <v>
24</v>
      </c>
      <c r="B28" s="1302" t="s">
        <v>
3672</v>
      </c>
      <c r="C28" s="1305" t="s">
        <v>
3568</v>
      </c>
      <c r="D28" s="1300" t="s">
        <v>
3671</v>
      </c>
      <c r="E28" s="1247">
        <v>
462.47</v>
      </c>
      <c r="F28" s="1309"/>
      <c r="G28" s="1297">
        <v>
74</v>
      </c>
      <c r="H28" s="1303" t="s">
        <v>
3670</v>
      </c>
      <c r="I28" s="1295" t="s">
        <v>
3568</v>
      </c>
      <c r="J28" s="1294" t="s">
        <v>
3669</v>
      </c>
      <c r="K28" s="1293">
        <v>
512.66999999999996</v>
      </c>
    </row>
    <row r="29" spans="1:11" ht="15" customHeight="1">
      <c r="A29" s="1249">
        <v>
25</v>
      </c>
      <c r="B29" s="1302" t="s">
        <v>
3668</v>
      </c>
      <c r="C29" s="1305" t="s">
        <v>
3568</v>
      </c>
      <c r="D29" s="1300" t="s">
        <v>
3667</v>
      </c>
      <c r="E29" s="1247">
        <v>
966.6</v>
      </c>
      <c r="F29" s="1309"/>
      <c r="G29" s="1297">
        <v>
75</v>
      </c>
      <c r="H29" s="1303" t="s">
        <v>
3666</v>
      </c>
      <c r="I29" s="1295" t="s">
        <v>
3568</v>
      </c>
      <c r="J29" s="1294" t="s">
        <v>
3665</v>
      </c>
      <c r="K29" s="1293">
        <v>
307.91000000000003</v>
      </c>
    </row>
    <row r="30" spans="1:11" ht="15" customHeight="1">
      <c r="A30" s="1249">
        <v>
26</v>
      </c>
      <c r="B30" s="1302" t="s">
        <v>
3664</v>
      </c>
      <c r="C30" s="1305" t="s">
        <v>
3568</v>
      </c>
      <c r="D30" s="1300" t="s">
        <v>
3663</v>
      </c>
      <c r="E30" s="1247">
        <v>
803.47</v>
      </c>
      <c r="F30" s="1309"/>
      <c r="G30" s="1297">
        <v>
76</v>
      </c>
      <c r="H30" s="1303" t="s">
        <v>
3662</v>
      </c>
      <c r="I30" s="1295" t="s">
        <v>
3568</v>
      </c>
      <c r="J30" s="1294" t="s">
        <v>
3661</v>
      </c>
      <c r="K30" s="1293">
        <v>
573.42999999999995</v>
      </c>
    </row>
    <row r="31" spans="1:11" ht="15" customHeight="1">
      <c r="A31" s="1249">
        <v>
27</v>
      </c>
      <c r="B31" s="1302" t="s">
        <v>
3660</v>
      </c>
      <c r="C31" s="1305" t="s">
        <v>
3568</v>
      </c>
      <c r="D31" s="1300" t="s">
        <v>
3659</v>
      </c>
      <c r="E31" s="1247">
        <v>
687.59</v>
      </c>
      <c r="F31" s="1309"/>
      <c r="G31" s="1297">
        <v>
77</v>
      </c>
      <c r="H31" s="1303" t="s">
        <v>
3658</v>
      </c>
      <c r="I31" s="1295" t="s">
        <v>
3568</v>
      </c>
      <c r="J31" s="1294" t="s">
        <v>
3657</v>
      </c>
      <c r="K31" s="1293">
        <v>
396.7</v>
      </c>
    </row>
    <row r="32" spans="1:11" ht="15" customHeight="1">
      <c r="A32" s="1249">
        <v>
28</v>
      </c>
      <c r="B32" s="1302" t="s">
        <v>
3656</v>
      </c>
      <c r="C32" s="1305" t="s">
        <v>
3568</v>
      </c>
      <c r="D32" s="1300" t="s">
        <v>
3655</v>
      </c>
      <c r="E32" s="1247">
        <v>
438.48</v>
      </c>
      <c r="F32" s="1309"/>
      <c r="G32" s="1297">
        <v>
78</v>
      </c>
      <c r="H32" s="1303" t="s">
        <v>
3654</v>
      </c>
      <c r="I32" s="1295" t="s">
        <v>
3568</v>
      </c>
      <c r="J32" s="1294" t="s">
        <v>
3653</v>
      </c>
      <c r="K32" s="1293">
        <v>
345.88</v>
      </c>
    </row>
    <row r="33" spans="1:11" ht="15" customHeight="1">
      <c r="A33" s="1249">
        <v>
29</v>
      </c>
      <c r="B33" s="1302" t="s">
        <v>
3652</v>
      </c>
      <c r="C33" s="1305" t="s">
        <v>
3568</v>
      </c>
      <c r="D33" s="1300" t="s">
        <v>
3651</v>
      </c>
      <c r="E33" s="1247">
        <v>
618</v>
      </c>
      <c r="F33" s="1309"/>
      <c r="G33" s="1297">
        <v>
79</v>
      </c>
      <c r="H33" s="1303" t="s">
        <v>
3650</v>
      </c>
      <c r="I33" s="1295" t="s">
        <v>
3568</v>
      </c>
      <c r="J33" s="1294" t="s">
        <v>
3649</v>
      </c>
      <c r="K33" s="1293">
        <v>
714.73</v>
      </c>
    </row>
    <row r="34" spans="1:11" ht="15" customHeight="1">
      <c r="A34" s="1249">
        <v>
30</v>
      </c>
      <c r="B34" s="1302" t="s">
        <v>
3648</v>
      </c>
      <c r="C34" s="1305" t="s">
        <v>
3568</v>
      </c>
      <c r="D34" s="1300" t="s">
        <v>
3647</v>
      </c>
      <c r="E34" s="1308">
        <v>
464.19</v>
      </c>
      <c r="F34" s="1306"/>
      <c r="G34" s="1297">
        <v>
80</v>
      </c>
      <c r="H34" s="1303" t="s">
        <v>
3646</v>
      </c>
      <c r="I34" s="1295" t="s">
        <v>
3568</v>
      </c>
      <c r="J34" s="1294" t="s">
        <v>
3645</v>
      </c>
      <c r="K34" s="1293">
        <v>
396.56</v>
      </c>
    </row>
    <row r="35" spans="1:11" ht="15" customHeight="1">
      <c r="A35" s="1249">
        <v>
31</v>
      </c>
      <c r="B35" s="1302" t="s">
        <v>
3644</v>
      </c>
      <c r="C35" s="1305" t="s">
        <v>
3568</v>
      </c>
      <c r="D35" s="1300" t="s">
        <v>
3643</v>
      </c>
      <c r="E35" s="1308">
        <v>
328.9</v>
      </c>
      <c r="F35" s="1306"/>
      <c r="G35" s="1297">
        <v>
81</v>
      </c>
      <c r="H35" s="1303" t="s">
        <v>
3642</v>
      </c>
      <c r="I35" s="1295" t="s">
        <v>
3568</v>
      </c>
      <c r="J35" s="1294" t="s">
        <v>
3641</v>
      </c>
      <c r="K35" s="1293">
        <v>
580</v>
      </c>
    </row>
    <row r="36" spans="1:11" ht="15" customHeight="1">
      <c r="A36" s="1249">
        <v>
32</v>
      </c>
      <c r="B36" s="1302" t="s">
        <v>
3640</v>
      </c>
      <c r="C36" s="1305" t="s">
        <v>
3568</v>
      </c>
      <c r="D36" s="1300" t="s">
        <v>
3639</v>
      </c>
      <c r="E36" s="1308">
        <v>
462.82</v>
      </c>
      <c r="F36" s="1306"/>
      <c r="G36" s="1297">
        <v>
82</v>
      </c>
      <c r="H36" s="1303" t="s">
        <v>
3638</v>
      </c>
      <c r="I36" s="1295" t="s">
        <v>
3568</v>
      </c>
      <c r="J36" s="1294" t="s">
        <v>
3637</v>
      </c>
      <c r="K36" s="1293">
        <v>
178.93</v>
      </c>
    </row>
    <row r="37" spans="1:11" ht="15" customHeight="1">
      <c r="A37" s="1249">
        <v>
33</v>
      </c>
      <c r="B37" s="1302" t="s">
        <v>
3636</v>
      </c>
      <c r="C37" s="1305" t="s">
        <v>
3568</v>
      </c>
      <c r="D37" s="1300" t="s">
        <v>
3635</v>
      </c>
      <c r="E37" s="1308">
        <v>
188.56</v>
      </c>
      <c r="F37" s="1306"/>
      <c r="G37" s="1297">
        <v>
83</v>
      </c>
      <c r="H37" s="1303" t="s">
        <v>
3634</v>
      </c>
      <c r="I37" s="1295" t="s">
        <v>
3568</v>
      </c>
      <c r="J37" s="1294" t="s">
        <v>
3633</v>
      </c>
      <c r="K37" s="1293">
        <v>
423.87</v>
      </c>
    </row>
    <row r="38" spans="1:11" ht="15" customHeight="1">
      <c r="A38" s="1249">
        <v>
34</v>
      </c>
      <c r="B38" s="1302" t="s">
        <v>
3632</v>
      </c>
      <c r="C38" s="1305" t="s">
        <v>
3568</v>
      </c>
      <c r="D38" s="1300" t="s">
        <v>
3631</v>
      </c>
      <c r="E38" s="1308">
        <v>
315.02999999999997</v>
      </c>
      <c r="F38" s="1306"/>
      <c r="G38" s="1297">
        <v>
84</v>
      </c>
      <c r="H38" s="1303" t="s">
        <v>
3630</v>
      </c>
      <c r="I38" s="1295" t="s">
        <v>
3568</v>
      </c>
      <c r="J38" s="1294" t="s">
        <v>
3629</v>
      </c>
      <c r="K38" s="1293">
        <v>
748.18</v>
      </c>
    </row>
    <row r="39" spans="1:11" ht="15" customHeight="1">
      <c r="A39" s="1249">
        <v>
35</v>
      </c>
      <c r="B39" s="1302" t="s">
        <v>
3628</v>
      </c>
      <c r="C39" s="1305" t="s">
        <v>
3568</v>
      </c>
      <c r="D39" s="1300" t="s">
        <v>
3627</v>
      </c>
      <c r="E39" s="1308">
        <v>
499.15</v>
      </c>
      <c r="F39" s="1306"/>
      <c r="G39" s="1297">
        <v>
85</v>
      </c>
      <c r="H39" s="1303" t="s">
        <v>
3626</v>
      </c>
      <c r="I39" s="1295" t="s">
        <v>
3568</v>
      </c>
      <c r="J39" s="1294" t="s">
        <v>
3625</v>
      </c>
      <c r="K39" s="1293">
        <v>
750</v>
      </c>
    </row>
    <row r="40" spans="1:11" ht="15" customHeight="1">
      <c r="A40" s="1249">
        <v>
36</v>
      </c>
      <c r="B40" s="1302" t="s">
        <v>
3624</v>
      </c>
      <c r="C40" s="1305" t="s">
        <v>
3568</v>
      </c>
      <c r="D40" s="1300" t="s">
        <v>
3623</v>
      </c>
      <c r="E40" s="1308">
        <v>
432.54</v>
      </c>
      <c r="F40" s="1306"/>
      <c r="G40" s="1297">
        <v>
86</v>
      </c>
      <c r="H40" s="1303" t="s">
        <v>
3622</v>
      </c>
      <c r="I40" s="1295" t="s">
        <v>
3568</v>
      </c>
      <c r="J40" s="1294" t="s">
        <v>
3621</v>
      </c>
      <c r="K40" s="1293">
        <v>
453.24</v>
      </c>
    </row>
    <row r="41" spans="1:11" ht="15" customHeight="1">
      <c r="A41" s="1249">
        <v>
37</v>
      </c>
      <c r="B41" s="1302" t="s">
        <v>
3620</v>
      </c>
      <c r="C41" s="1305" t="s">
        <v>
3568</v>
      </c>
      <c r="D41" s="1300" t="s">
        <v>
3619</v>
      </c>
      <c r="E41" s="1308">
        <v>
357.14</v>
      </c>
      <c r="F41" s="1306"/>
      <c r="G41" s="1297">
        <v>
87</v>
      </c>
      <c r="H41" s="1296" t="s">
        <v>
3618</v>
      </c>
      <c r="I41" s="1295" t="s">
        <v>
3568</v>
      </c>
      <c r="J41" s="1294" t="s">
        <v>
3617</v>
      </c>
      <c r="K41" s="1293">
        <v>
752.8</v>
      </c>
    </row>
    <row r="42" spans="1:11" ht="15" customHeight="1">
      <c r="A42" s="1249">
        <v>
38</v>
      </c>
      <c r="B42" s="1302" t="s">
        <v>
3616</v>
      </c>
      <c r="C42" s="1305" t="s">
        <v>
3568</v>
      </c>
      <c r="D42" s="1300" t="s">
        <v>
3615</v>
      </c>
      <c r="E42" s="1307">
        <v>
413.41</v>
      </c>
      <c r="F42" s="1306"/>
      <c r="G42" s="1297">
        <v>
88</v>
      </c>
      <c r="H42" s="1303" t="s">
        <v>
3448</v>
      </c>
      <c r="I42" s="1295" t="s">
        <v>
3568</v>
      </c>
      <c r="J42" s="1294" t="s">
        <v>
3614</v>
      </c>
      <c r="K42" s="1293">
        <v>
264.45</v>
      </c>
    </row>
    <row r="43" spans="1:11" ht="15" customHeight="1">
      <c r="A43" s="1249">
        <v>
39</v>
      </c>
      <c r="B43" s="1302" t="s">
        <v>
3613</v>
      </c>
      <c r="C43" s="1305" t="s">
        <v>
3568</v>
      </c>
      <c r="D43" s="1300" t="s">
        <v>
3612</v>
      </c>
      <c r="E43" s="1307">
        <v>
656.9</v>
      </c>
      <c r="F43" s="1306"/>
      <c r="G43" s="1297">
        <v>
89</v>
      </c>
      <c r="H43" s="1303" t="s">
        <v>
3611</v>
      </c>
      <c r="I43" s="1295" t="s">
        <v>
3568</v>
      </c>
      <c r="J43" s="1294" t="s">
        <v>
3610</v>
      </c>
      <c r="K43" s="1293">
        <v>
239.74</v>
      </c>
    </row>
    <row r="44" spans="1:11" ht="15" customHeight="1">
      <c r="A44" s="1249">
        <v>
40</v>
      </c>
      <c r="B44" s="1302" t="s">
        <v>
3609</v>
      </c>
      <c r="C44" s="1305" t="s">
        <v>
3568</v>
      </c>
      <c r="D44" s="1300" t="s">
        <v>
3608</v>
      </c>
      <c r="E44" s="1307">
        <v>
249.53</v>
      </c>
      <c r="F44" s="1306"/>
      <c r="G44" s="1297">
        <v>
90</v>
      </c>
      <c r="H44" s="1303" t="s">
        <v>
3607</v>
      </c>
      <c r="I44" s="1295" t="s">
        <v>
3568</v>
      </c>
      <c r="J44" s="1294" t="s">
        <v>
3606</v>
      </c>
      <c r="K44" s="1293">
        <v>
379.16</v>
      </c>
    </row>
    <row r="45" spans="1:11" ht="15" customHeight="1">
      <c r="A45" s="1249">
        <v>
41</v>
      </c>
      <c r="B45" s="1302" t="s">
        <v>
3605</v>
      </c>
      <c r="C45" s="1305" t="s">
        <v>
3568</v>
      </c>
      <c r="D45" s="1300" t="s">
        <v>
3604</v>
      </c>
      <c r="E45" s="1307">
        <v>
330.72</v>
      </c>
      <c r="F45" s="1306"/>
      <c r="G45" s="1297">
        <v>
91</v>
      </c>
      <c r="H45" s="1303" t="s">
        <v>
3603</v>
      </c>
      <c r="I45" s="1295" t="s">
        <v>
3568</v>
      </c>
      <c r="J45" s="1294" t="s">
        <v>
3602</v>
      </c>
      <c r="K45" s="1293">
        <v>
678</v>
      </c>
    </row>
    <row r="46" spans="1:11" ht="15" customHeight="1">
      <c r="A46" s="1249">
        <v>
42</v>
      </c>
      <c r="B46" s="1302" t="s">
        <v>
3601</v>
      </c>
      <c r="C46" s="1305" t="s">
        <v>
3568</v>
      </c>
      <c r="D46" s="1300" t="s">
        <v>
3600</v>
      </c>
      <c r="E46" s="1307">
        <v>
421.74</v>
      </c>
      <c r="F46" s="1306"/>
      <c r="G46" s="1297">
        <v>
92</v>
      </c>
      <c r="H46" s="1303" t="s">
        <v>
3599</v>
      </c>
      <c r="I46" s="1295" t="s">
        <v>
3568</v>
      </c>
      <c r="J46" s="1294" t="s">
        <v>
3598</v>
      </c>
      <c r="K46" s="1293">
        <v>
1379.99</v>
      </c>
    </row>
    <row r="47" spans="1:11" ht="15" customHeight="1">
      <c r="A47" s="1249">
        <v>
43</v>
      </c>
      <c r="B47" s="1302" t="s">
        <v>
3597</v>
      </c>
      <c r="C47" s="1305" t="s">
        <v>
3568</v>
      </c>
      <c r="D47" s="1300" t="s">
        <v>
3596</v>
      </c>
      <c r="E47" s="1307">
        <v>
375.67</v>
      </c>
      <c r="F47" s="1306"/>
      <c r="G47" s="1297">
        <v>
93</v>
      </c>
      <c r="H47" s="1303" t="s">
        <v>
3595</v>
      </c>
      <c r="I47" s="1295" t="s">
        <v>
3568</v>
      </c>
      <c r="J47" s="1294" t="s">
        <v>
3594</v>
      </c>
      <c r="K47" s="1293">
        <v>
886.34</v>
      </c>
    </row>
    <row r="48" spans="1:11" ht="15" customHeight="1">
      <c r="A48" s="1249">
        <v>
44</v>
      </c>
      <c r="B48" s="1302" t="s">
        <v>
3593</v>
      </c>
      <c r="C48" s="1305" t="s">
        <v>
3568</v>
      </c>
      <c r="D48" s="1300" t="s">
        <v>
3592</v>
      </c>
      <c r="E48" s="1307">
        <v>
537.51</v>
      </c>
      <c r="F48" s="1306"/>
      <c r="G48" s="1297">
        <v>
94</v>
      </c>
      <c r="H48" s="1296" t="s">
        <v>
3591</v>
      </c>
      <c r="I48" s="1295" t="s">
        <v>
3568</v>
      </c>
      <c r="J48" s="1294" t="s">
        <v>
3590</v>
      </c>
      <c r="K48" s="1293">
        <v>
859.3</v>
      </c>
    </row>
    <row r="49" spans="1:11" ht="15" customHeight="1">
      <c r="A49" s="1249">
        <v>
45</v>
      </c>
      <c r="B49" s="1302" t="s">
        <v>
3256</v>
      </c>
      <c r="C49" s="1305" t="s">
        <v>
3568</v>
      </c>
      <c r="D49" s="1300" t="s">
        <v>
3589</v>
      </c>
      <c r="E49" s="1307">
        <v>
634.71</v>
      </c>
      <c r="F49" s="1306"/>
      <c r="G49" s="1297">
        <v>
95</v>
      </c>
      <c r="H49" s="1296" t="s">
        <v>
3588</v>
      </c>
      <c r="I49" s="1295" t="s">
        <v>
3568</v>
      </c>
      <c r="J49" s="1294" t="s">
        <v>
3587</v>
      </c>
      <c r="K49" s="1293">
        <v>
420</v>
      </c>
    </row>
    <row r="50" spans="1:11" ht="15" customHeight="1">
      <c r="A50" s="1249">
        <v>
46</v>
      </c>
      <c r="B50" s="1302" t="s">
        <v>
3586</v>
      </c>
      <c r="C50" s="1305" t="s">
        <v>
3568</v>
      </c>
      <c r="D50" s="1300" t="s">
        <v>
3585</v>
      </c>
      <c r="E50" s="1304">
        <v>
465.81</v>
      </c>
      <c r="F50" s="1298"/>
      <c r="G50" s="1297">
        <v>
96</v>
      </c>
      <c r="H50" s="1296" t="s">
        <v>
3584</v>
      </c>
      <c r="I50" s="1295" t="s">
        <v>
3568</v>
      </c>
      <c r="J50" s="1294" t="s">
        <v>
3583</v>
      </c>
      <c r="K50" s="1293">
        <v>
1107</v>
      </c>
    </row>
    <row r="51" spans="1:11" ht="15" customHeight="1">
      <c r="A51" s="1249">
        <v>
47</v>
      </c>
      <c r="B51" s="1302" t="s">
        <v>
3582</v>
      </c>
      <c r="C51" s="1305" t="s">
        <v>
3568</v>
      </c>
      <c r="D51" s="1300" t="s">
        <v>
3581</v>
      </c>
      <c r="E51" s="1304">
        <v>
882.56</v>
      </c>
      <c r="F51" s="1298"/>
      <c r="G51" s="1297">
        <v>
97</v>
      </c>
      <c r="H51" s="1303" t="s">
        <v>
3580</v>
      </c>
      <c r="I51" s="1295" t="s">
        <v>
3568</v>
      </c>
      <c r="J51" s="1294" t="s">
        <v>
3579</v>
      </c>
      <c r="K51" s="1293">
        <v>
447.56</v>
      </c>
    </row>
    <row r="52" spans="1:11" ht="15" customHeight="1">
      <c r="A52" s="1249">
        <v>
48</v>
      </c>
      <c r="B52" s="1302" t="s">
        <v>
3578</v>
      </c>
      <c r="C52" s="1305" t="s">
        <v>
3568</v>
      </c>
      <c r="D52" s="1300" t="s">
        <v>
3577</v>
      </c>
      <c r="E52" s="1304">
        <v>
581.49</v>
      </c>
      <c r="F52" s="1298"/>
      <c r="G52" s="1297">
        <v>
98</v>
      </c>
      <c r="H52" s="1303" t="s">
        <v>
3576</v>
      </c>
      <c r="I52" s="1295" t="s">
        <v>
3568</v>
      </c>
      <c r="J52" s="1294" t="s">
        <v>
3575</v>
      </c>
      <c r="K52" s="1293">
        <v>
554.85</v>
      </c>
    </row>
    <row r="53" spans="1:11" ht="15" customHeight="1">
      <c r="A53" s="1249">
        <v>
49</v>
      </c>
      <c r="B53" s="1302" t="s">
        <v>
3574</v>
      </c>
      <c r="C53" s="1305" t="s">
        <v>
3568</v>
      </c>
      <c r="D53" s="1300" t="s">
        <v>
3573</v>
      </c>
      <c r="E53" s="1304">
        <v>
389.87</v>
      </c>
      <c r="F53" s="1298"/>
      <c r="G53" s="1297">
        <v>
99</v>
      </c>
      <c r="H53" s="1303" t="s">
        <v>
3572</v>
      </c>
      <c r="I53" s="1295" t="s">
        <v>
3568</v>
      </c>
      <c r="J53" s="1294" t="s">
        <v>
3571</v>
      </c>
      <c r="K53" s="1293">
        <v>
717.98</v>
      </c>
    </row>
    <row r="54" spans="1:11" ht="15" customHeight="1">
      <c r="A54" s="1249">
        <v>
50</v>
      </c>
      <c r="B54" s="1302" t="s">
        <v>
3262</v>
      </c>
      <c r="C54" s="1301" t="s">
        <v>
3568</v>
      </c>
      <c r="D54" s="1300" t="s">
        <v>
3570</v>
      </c>
      <c r="E54" s="1299">
        <v>
604.92999999999995</v>
      </c>
      <c r="F54" s="1298"/>
      <c r="G54" s="1297">
        <v>
100</v>
      </c>
      <c r="H54" s="1296" t="s">
        <v>
3569</v>
      </c>
      <c r="I54" s="1295" t="s">
        <v>
3568</v>
      </c>
      <c r="J54" s="1294" t="s">
        <v>
3567</v>
      </c>
      <c r="K54" s="1293">
        <v>
590.53</v>
      </c>
    </row>
    <row r="55" spans="1:11" ht="15" customHeight="1">
      <c r="A55" s="1211"/>
      <c r="B55" s="1210"/>
      <c r="C55" s="1209"/>
      <c r="D55" s="1208"/>
      <c r="E55" s="1207"/>
      <c r="G55" s="1192"/>
      <c r="H55" s="1192"/>
      <c r="I55" s="1192"/>
      <c r="J55" s="1192"/>
      <c r="K55" s="1206" t="s">
        <v>
3241</v>
      </c>
    </row>
    <row r="56" spans="1:11" ht="15" customHeight="1">
      <c r="A56" s="1205"/>
      <c r="B56" s="1204"/>
      <c r="C56" s="1203"/>
      <c r="D56" s="1202"/>
      <c r="E56" s="1201"/>
      <c r="G56" s="1192"/>
      <c r="H56" s="1192"/>
      <c r="I56" s="1192"/>
      <c r="J56" s="1192"/>
      <c r="K56" s="1200" t="s">
        <v>
3240</v>
      </c>
    </row>
    <row r="57" spans="1:11" ht="15" customHeight="1">
      <c r="A57" s="1192"/>
      <c r="B57" s="1192"/>
      <c r="C57" s="1192"/>
      <c r="D57" s="1292" t="s">
        <v>
3566</v>
      </c>
      <c r="E57" s="1291">
        <f>
SUM('56p'!E5:E35,'56p'!K5:K34)</f>
        <v>
33080.43</v>
      </c>
      <c r="F57" s="1290"/>
      <c r="G57" s="1192"/>
      <c r="H57" s="1192"/>
      <c r="I57" s="1192"/>
      <c r="J57" s="1192"/>
      <c r="K57" s="1192"/>
    </row>
    <row r="58" spans="1:11" ht="12.95" customHeight="1">
      <c r="A58" s="1192"/>
      <c r="B58" s="1192"/>
      <c r="C58" s="1192"/>
      <c r="D58" s="1192"/>
      <c r="E58" s="1192"/>
      <c r="F58" s="1290"/>
      <c r="G58" s="1192"/>
      <c r="H58" s="1192"/>
      <c r="I58" s="1192"/>
      <c r="J58" s="1192"/>
      <c r="K58" s="1192"/>
    </row>
    <row r="59" spans="1:11" ht="12.95" customHeight="1">
      <c r="A59" s="1192"/>
      <c r="B59" s="1192"/>
      <c r="C59" s="1192"/>
      <c r="D59" s="1192"/>
      <c r="E59" s="1192"/>
      <c r="F59" s="1290"/>
      <c r="G59" s="1192"/>
      <c r="H59" s="1192"/>
      <c r="I59" s="1192"/>
      <c r="J59" s="1192"/>
      <c r="K59" s="1192"/>
    </row>
    <row r="60" spans="1:11" ht="12.95" customHeight="1">
      <c r="A60" s="1192"/>
      <c r="B60" s="1192"/>
      <c r="C60" s="1192"/>
      <c r="D60" s="1192"/>
      <c r="E60" s="1192"/>
      <c r="F60" s="1290"/>
      <c r="G60" s="1192"/>
      <c r="H60" s="1192"/>
      <c r="I60" s="1192"/>
      <c r="J60" s="1192"/>
      <c r="K60" s="1192"/>
    </row>
    <row r="61" spans="1:11" ht="12.95" customHeight="1">
      <c r="A61" s="1192"/>
      <c r="B61" s="1192"/>
      <c r="C61" s="1192"/>
      <c r="D61" s="1192"/>
      <c r="E61" s="1192"/>
      <c r="F61" s="1290"/>
      <c r="G61" s="1192"/>
      <c r="H61" s="1192"/>
      <c r="I61" s="1192"/>
      <c r="J61" s="1192"/>
      <c r="K61" s="1192"/>
    </row>
    <row r="62" spans="1:11" ht="12.95" customHeight="1">
      <c r="A62" s="1192"/>
      <c r="B62" s="1192"/>
      <c r="C62" s="1192"/>
      <c r="D62" s="1192"/>
      <c r="E62" s="1192"/>
      <c r="F62" s="1290"/>
      <c r="G62" s="1192"/>
      <c r="H62" s="1192"/>
      <c r="I62" s="1192"/>
      <c r="J62" s="1192"/>
      <c r="K62" s="1192"/>
    </row>
    <row r="63" spans="1:11" ht="12.95" customHeight="1">
      <c r="A63" s="1192"/>
      <c r="B63" s="1192"/>
      <c r="C63" s="1192"/>
      <c r="D63" s="1192"/>
      <c r="E63" s="1192"/>
      <c r="F63" s="1290"/>
      <c r="G63" s="1192"/>
      <c r="H63" s="1192"/>
      <c r="I63" s="1192"/>
      <c r="J63" s="1192"/>
      <c r="K63" s="1192"/>
    </row>
    <row r="64" spans="1:11" ht="12.95" customHeight="1">
      <c r="A64" s="1192"/>
      <c r="B64" s="1192"/>
      <c r="C64" s="1192"/>
      <c r="D64" s="1192"/>
      <c r="E64" s="1192"/>
      <c r="F64" s="1290"/>
      <c r="G64" s="1192"/>
      <c r="H64" s="1192"/>
      <c r="I64" s="1192"/>
      <c r="J64" s="1192"/>
      <c r="K64" s="1192"/>
    </row>
    <row r="65" spans="1:11" ht="12.95" customHeight="1">
      <c r="A65" s="1192"/>
      <c r="B65" s="1192"/>
      <c r="C65" s="1192"/>
      <c r="D65" s="1192"/>
      <c r="E65" s="1192"/>
      <c r="F65" s="1290"/>
      <c r="G65" s="1192"/>
      <c r="H65" s="1192"/>
      <c r="I65" s="1192"/>
      <c r="J65" s="1192"/>
      <c r="K65" s="1192"/>
    </row>
    <row r="66" spans="1:11" ht="12.95" customHeight="1">
      <c r="A66" s="1192"/>
      <c r="B66" s="1192"/>
      <c r="C66" s="1192"/>
      <c r="D66" s="1192"/>
      <c r="E66" s="1192"/>
      <c r="F66" s="1290"/>
      <c r="G66" s="1192"/>
      <c r="H66" s="1192"/>
      <c r="I66" s="1192"/>
      <c r="J66" s="1192"/>
      <c r="K66" s="1192"/>
    </row>
    <row r="67" spans="1:11" ht="12.95" customHeight="1">
      <c r="A67" s="1192"/>
      <c r="B67" s="1192"/>
      <c r="C67" s="1192"/>
      <c r="D67" s="1192"/>
      <c r="E67" s="1192"/>
      <c r="F67" s="1290"/>
      <c r="G67" s="1192"/>
      <c r="H67" s="1192"/>
      <c r="I67" s="1192"/>
      <c r="J67" s="1192"/>
      <c r="K67" s="1192"/>
    </row>
    <row r="68" spans="1:11" ht="12.95" customHeight="1">
      <c r="G68" s="1192"/>
      <c r="H68" s="1192"/>
      <c r="I68" s="1192"/>
      <c r="J68" s="1192"/>
      <c r="K68" s="1192"/>
    </row>
    <row r="69" spans="1:11" ht="12.95" customHeight="1">
      <c r="G69" s="1192"/>
      <c r="H69" s="1192"/>
      <c r="I69" s="1192"/>
      <c r="J69" s="1192"/>
      <c r="K69" s="1192"/>
    </row>
    <row r="70" spans="1:11" ht="12.95" customHeight="1">
      <c r="G70" s="1192"/>
      <c r="H70" s="1192"/>
      <c r="I70" s="1192"/>
      <c r="J70" s="1192"/>
      <c r="K70" s="1192"/>
    </row>
    <row r="71" spans="1:11" ht="12.95" customHeight="1">
      <c r="G71" s="1192"/>
      <c r="H71" s="1192"/>
      <c r="I71" s="1192"/>
      <c r="J71" s="1192"/>
      <c r="K71" s="1192"/>
    </row>
    <row r="72" spans="1:11" ht="12.95" customHeight="1">
      <c r="G72" s="1192"/>
      <c r="H72" s="1192"/>
      <c r="I72" s="1192"/>
      <c r="J72" s="1192"/>
      <c r="K72" s="1192"/>
    </row>
    <row r="73" spans="1:11" ht="12.95" customHeight="1">
      <c r="G73" s="1192"/>
      <c r="H73" s="1192"/>
      <c r="I73" s="1192"/>
      <c r="J73" s="1192"/>
      <c r="K73" s="1192"/>
    </row>
    <row r="74" spans="1:11" ht="18" customHeight="1">
      <c r="G74" s="1192"/>
      <c r="H74" s="1192"/>
      <c r="I74" s="1192"/>
      <c r="J74" s="1192"/>
      <c r="K74" s="1192"/>
    </row>
    <row r="75" spans="1:11" ht="18" customHeight="1">
      <c r="G75" s="1192"/>
      <c r="H75" s="1192"/>
      <c r="I75" s="1192"/>
      <c r="J75" s="1192"/>
      <c r="K75" s="1192"/>
    </row>
  </sheetData>
  <mergeCells count="4">
    <mergeCell ref="B4:C4"/>
    <mergeCell ref="H4:I4"/>
    <mergeCell ref="A1:Z1"/>
    <mergeCell ref="A2:Z2"/>
  </mergeCells>
  <phoneticPr fontId="1"/>
  <printOptions horizontalCentered="1"/>
  <pageMargins left="0.78740157480314965" right="0.78740157480314965" top="0.98425196850393704" bottom="0.55000000000000004" header="0.51181102362204722" footer="0.51181102362204722"/>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view="pageBreakPreview" zoomScaleNormal="75" zoomScaleSheetLayoutView="100" workbookViewId="0">
      <selection activeCell="B6" sqref="B6"/>
    </sheetView>
  </sheetViews>
  <sheetFormatPr defaultRowHeight="18" customHeight="1"/>
  <cols>
    <col min="1" max="1" width="2.625" style="1197" customWidth="1"/>
    <col min="2" max="2" width="14.625" style="1289" customWidth="1"/>
    <col min="3" max="3" width="5.625" style="1288" customWidth="1"/>
    <col min="4" max="4" width="12.625" style="1193" customWidth="1"/>
    <col min="5" max="5" width="8.625" style="1194" customWidth="1"/>
    <col min="6" max="6" width="2.625" style="1201" customWidth="1"/>
    <col min="7" max="7" width="2.625" style="1197" customWidth="1"/>
    <col min="8" max="8" width="14.625" style="1289" customWidth="1"/>
    <col min="9" max="9" width="5.625" style="1288" customWidth="1"/>
    <col min="10" max="10" width="12.625" style="1193" customWidth="1"/>
    <col min="11" max="11" width="8.625" style="1194" customWidth="1"/>
    <col min="12" max="16384" width="9" style="1192"/>
  </cols>
  <sheetData>
    <row r="1" spans="1:26" s="1981" customFormat="1" ht="20.100000000000001" customHeight="1">
      <c r="A1" s="2649" t="str">
        <f>
HYPERLINK("#目次!A1","【目次に戻る】")</f>
        <v>
【目次に戻る】</v>
      </c>
      <c r="B1" s="2649"/>
      <c r="C1" s="2649"/>
      <c r="D1" s="2649"/>
      <c r="E1" s="2649"/>
      <c r="F1" s="2649"/>
      <c r="G1" s="2649"/>
      <c r="H1" s="2649"/>
      <c r="I1" s="2649"/>
      <c r="J1" s="2649"/>
      <c r="K1" s="2649"/>
      <c r="L1" s="2649"/>
      <c r="M1" s="2649"/>
      <c r="N1" s="2649"/>
      <c r="O1" s="2649"/>
      <c r="P1" s="2649"/>
      <c r="Q1" s="2649"/>
      <c r="R1" s="2649"/>
      <c r="S1" s="2649"/>
      <c r="T1" s="2649"/>
      <c r="U1" s="2649"/>
      <c r="V1" s="2649"/>
      <c r="W1" s="2649"/>
      <c r="X1" s="2649"/>
      <c r="Y1" s="2649"/>
      <c r="Z1" s="2649"/>
    </row>
    <row r="2" spans="1:26" s="1981" customFormat="1" ht="20.100000000000001" customHeight="1">
      <c r="A2" s="2649" t="str">
        <f>
HYPERLINK("#業務所管課別目次!A1","【業務所管課別目次に戻る】")</f>
        <v>
【業務所管課別目次に戻る】</v>
      </c>
      <c r="B2" s="2649"/>
      <c r="C2" s="2649"/>
      <c r="D2" s="2649"/>
      <c r="E2" s="2649"/>
      <c r="F2" s="2649"/>
      <c r="G2" s="2649"/>
      <c r="H2" s="2649"/>
      <c r="I2" s="2649"/>
      <c r="J2" s="2649"/>
      <c r="K2" s="2649"/>
      <c r="L2" s="2649"/>
      <c r="M2" s="2649"/>
      <c r="N2" s="2649"/>
      <c r="O2" s="2649"/>
      <c r="P2" s="2649"/>
      <c r="Q2" s="2649"/>
      <c r="R2" s="2649"/>
      <c r="S2" s="2649"/>
      <c r="T2" s="2649"/>
      <c r="U2" s="2649"/>
      <c r="V2" s="2649"/>
      <c r="W2" s="2649"/>
      <c r="X2" s="2649"/>
      <c r="Y2" s="2649"/>
      <c r="Z2" s="2649"/>
    </row>
    <row r="3" spans="1:26" ht="15" customHeight="1">
      <c r="A3" s="1245" t="s">
        <v>
3881</v>
      </c>
      <c r="B3" s="1244"/>
      <c r="C3" s="1243"/>
      <c r="D3" s="1242" t="s">
        <v>
3457</v>
      </c>
      <c r="E3" s="1241"/>
      <c r="G3" s="1337"/>
      <c r="H3" s="1192"/>
      <c r="I3" s="1192"/>
      <c r="J3" s="1192"/>
      <c r="K3" s="1292" t="s">
        <v>
1608</v>
      </c>
    </row>
    <row r="4" spans="1:26" ht="15" customHeight="1">
      <c r="A4" s="1317"/>
      <c r="B4" s="2659" t="s">
        <v>
768</v>
      </c>
      <c r="C4" s="2660"/>
      <c r="D4" s="1316" t="s">
        <v>
767</v>
      </c>
      <c r="E4" s="1220" t="s">
        <v>
3353</v>
      </c>
      <c r="F4" s="1318"/>
      <c r="G4" s="1317"/>
      <c r="H4" s="2659" t="s">
        <v>
768</v>
      </c>
      <c r="I4" s="2660"/>
      <c r="J4" s="1316" t="s">
        <v>
767</v>
      </c>
      <c r="K4" s="1220" t="s">
        <v>
3353</v>
      </c>
    </row>
    <row r="5" spans="1:26" ht="15" customHeight="1">
      <c r="A5" s="1297">
        <v>
101</v>
      </c>
      <c r="B5" s="1296" t="s">
        <v>
3880</v>
      </c>
      <c r="C5" s="1295" t="s">
        <v>
3568</v>
      </c>
      <c r="D5" s="1294" t="s">
        <v>
3879</v>
      </c>
      <c r="E5" s="1293">
        <v>
261.95</v>
      </c>
      <c r="F5" s="1321"/>
      <c r="G5" s="1297">
        <v>
132</v>
      </c>
      <c r="H5" s="1303" t="s">
        <v>
3878</v>
      </c>
      <c r="I5" s="1295" t="s">
        <v>
3568</v>
      </c>
      <c r="J5" s="1294" t="s">
        <v>
3877</v>
      </c>
      <c r="K5" s="1293">
        <v>
280.63</v>
      </c>
    </row>
    <row r="6" spans="1:26" ht="15" customHeight="1">
      <c r="A6" s="1297">
        <v>
102</v>
      </c>
      <c r="B6" s="1303" t="s">
        <v>
3876</v>
      </c>
      <c r="C6" s="1295" t="s">
        <v>
3568</v>
      </c>
      <c r="D6" s="1294" t="s">
        <v>
3875</v>
      </c>
      <c r="E6" s="1293">
        <v>
462.81</v>
      </c>
      <c r="F6" s="1321"/>
      <c r="G6" s="1297">
        <v>
133</v>
      </c>
      <c r="H6" s="1296" t="s">
        <v>
3874</v>
      </c>
      <c r="I6" s="1295" t="s">
        <v>
3568</v>
      </c>
      <c r="J6" s="1294" t="s">
        <v>
3873</v>
      </c>
      <c r="K6" s="1293">
        <v>
798.58</v>
      </c>
    </row>
    <row r="7" spans="1:26" ht="15" customHeight="1">
      <c r="A7" s="1297">
        <v>
103</v>
      </c>
      <c r="B7" s="1296" t="s">
        <v>
3872</v>
      </c>
      <c r="C7" s="1295" t="s">
        <v>
3568</v>
      </c>
      <c r="D7" s="1294" t="s">
        <v>
3871</v>
      </c>
      <c r="E7" s="1293">
        <v>
681.99</v>
      </c>
      <c r="F7" s="1321"/>
      <c r="G7" s="1297">
        <v>
134</v>
      </c>
      <c r="H7" s="1336" t="s">
        <v>
3870</v>
      </c>
      <c r="I7" s="1295" t="s">
        <v>
3568</v>
      </c>
      <c r="J7" s="1335" t="s">
        <v>
3869</v>
      </c>
      <c r="K7" s="1334">
        <v>
403.05</v>
      </c>
    </row>
    <row r="8" spans="1:26" ht="15" customHeight="1">
      <c r="A8" s="1297">
        <v>
104</v>
      </c>
      <c r="B8" s="1303" t="s">
        <v>
3868</v>
      </c>
      <c r="C8" s="1295" t="s">
        <v>
3568</v>
      </c>
      <c r="D8" s="1294" t="s">
        <v>
3867</v>
      </c>
      <c r="E8" s="1293">
        <v>
186.18</v>
      </c>
      <c r="F8" s="1321"/>
      <c r="G8" s="1297">
        <v>
135</v>
      </c>
      <c r="H8" s="1296" t="s">
        <v>
3866</v>
      </c>
      <c r="I8" s="1295" t="s">
        <v>
3568</v>
      </c>
      <c r="J8" s="1294" t="s">
        <v>
3865</v>
      </c>
      <c r="K8" s="1293">
        <v>
394.96</v>
      </c>
    </row>
    <row r="9" spans="1:26" ht="15" customHeight="1">
      <c r="A9" s="1297">
        <v>
105</v>
      </c>
      <c r="B9" s="1296" t="s">
        <v>
3864</v>
      </c>
      <c r="C9" s="1295" t="s">
        <v>
3568</v>
      </c>
      <c r="D9" s="1294" t="s">
        <v>
3863</v>
      </c>
      <c r="E9" s="1293">
        <v>
586.45000000000005</v>
      </c>
      <c r="F9" s="1321"/>
      <c r="G9" s="1297">
        <v>
136</v>
      </c>
      <c r="H9" s="1303" t="s">
        <v>
3862</v>
      </c>
      <c r="I9" s="1295" t="s">
        <v>
3568</v>
      </c>
      <c r="J9" s="1294" t="s">
        <v>
3861</v>
      </c>
      <c r="K9" s="1293">
        <v>
387.03</v>
      </c>
    </row>
    <row r="10" spans="1:26" ht="15" customHeight="1">
      <c r="A10" s="1297">
        <v>
106</v>
      </c>
      <c r="B10" s="1296" t="s">
        <v>
3860</v>
      </c>
      <c r="C10" s="1295" t="s">
        <v>
3568</v>
      </c>
      <c r="D10" s="1294" t="s">
        <v>
3859</v>
      </c>
      <c r="E10" s="1293">
        <v>
563.07000000000005</v>
      </c>
      <c r="F10" s="1321"/>
      <c r="G10" s="1297">
        <v>
137</v>
      </c>
      <c r="H10" s="1303" t="s">
        <v>
3858</v>
      </c>
      <c r="I10" s="1295" t="s">
        <v>
3568</v>
      </c>
      <c r="J10" s="1294" t="s">
        <v>
3857</v>
      </c>
      <c r="K10" s="1293">
        <v>
351.2</v>
      </c>
    </row>
    <row r="11" spans="1:26" ht="15" customHeight="1">
      <c r="A11" s="1297">
        <v>
107</v>
      </c>
      <c r="B11" s="1333" t="s">
        <v>
3856</v>
      </c>
      <c r="C11" s="1295" t="s">
        <v>
3568</v>
      </c>
      <c r="D11" s="1294" t="s">
        <v>
3855</v>
      </c>
      <c r="E11" s="1293">
        <v>
362.78</v>
      </c>
      <c r="F11" s="1321"/>
      <c r="G11" s="1297">
        <v>
138</v>
      </c>
      <c r="H11" s="1296" t="s">
        <v>
3854</v>
      </c>
      <c r="I11" s="1295" t="s">
        <v>
3568</v>
      </c>
      <c r="J11" s="1294" t="s">
        <v>
3853</v>
      </c>
      <c r="K11" s="1293">
        <v>
694.94</v>
      </c>
    </row>
    <row r="12" spans="1:26" ht="15" customHeight="1">
      <c r="A12" s="1297">
        <v>
108</v>
      </c>
      <c r="B12" s="1303" t="s">
        <v>
3852</v>
      </c>
      <c r="C12" s="1295" t="s">
        <v>
3568</v>
      </c>
      <c r="D12" s="1294" t="s">
        <v>
3851</v>
      </c>
      <c r="E12" s="1293">
        <v>
848.96</v>
      </c>
      <c r="F12" s="1321"/>
      <c r="G12" s="1297">
        <v>
139</v>
      </c>
      <c r="H12" s="1303" t="s">
        <v>
3850</v>
      </c>
      <c r="I12" s="1295" t="s">
        <v>
3568</v>
      </c>
      <c r="J12" s="1294" t="s">
        <v>
3849</v>
      </c>
      <c r="K12" s="1293">
        <v>
895.3</v>
      </c>
    </row>
    <row r="13" spans="1:26" ht="15" customHeight="1">
      <c r="A13" s="1297">
        <v>
109</v>
      </c>
      <c r="B13" s="1303" t="s">
        <v>
3848</v>
      </c>
      <c r="C13" s="1295" t="s">
        <v>
3568</v>
      </c>
      <c r="D13" s="1294" t="s">
        <v>
3847</v>
      </c>
      <c r="E13" s="1293">
        <v>
863.9</v>
      </c>
      <c r="F13" s="1321"/>
      <c r="G13" s="1297">
        <v>
140</v>
      </c>
      <c r="H13" s="1303" t="s">
        <v>
3846</v>
      </c>
      <c r="I13" s="1295" t="s">
        <v>
3568</v>
      </c>
      <c r="J13" s="1294" t="s">
        <v>
3845</v>
      </c>
      <c r="K13" s="1293">
        <v>
391.7</v>
      </c>
    </row>
    <row r="14" spans="1:26" ht="15" customHeight="1">
      <c r="A14" s="1297">
        <v>
110</v>
      </c>
      <c r="B14" s="1296" t="s">
        <v>
3844</v>
      </c>
      <c r="C14" s="1295" t="s">
        <v>
3568</v>
      </c>
      <c r="D14" s="1294" t="s">
        <v>
3843</v>
      </c>
      <c r="E14" s="1293">
        <v>
153.16</v>
      </c>
      <c r="F14" s="1321"/>
      <c r="G14" s="1297">
        <v>
141</v>
      </c>
      <c r="H14" s="1303" t="s">
        <v>
3842</v>
      </c>
      <c r="I14" s="1295" t="s">
        <v>
3568</v>
      </c>
      <c r="J14" s="1294" t="s">
        <v>
3841</v>
      </c>
      <c r="K14" s="1293">
        <v>
196.61</v>
      </c>
    </row>
    <row r="15" spans="1:26" ht="15" customHeight="1">
      <c r="A15" s="1297">
        <v>
111</v>
      </c>
      <c r="B15" s="1303" t="s">
        <v>
3840</v>
      </c>
      <c r="C15" s="1295" t="s">
        <v>
3568</v>
      </c>
      <c r="D15" s="1294" t="s">
        <v>
3839</v>
      </c>
      <c r="E15" s="1293">
        <v>
814.06</v>
      </c>
      <c r="F15" s="1321"/>
      <c r="G15" s="1297">
        <v>
142</v>
      </c>
      <c r="H15" s="1303" t="s">
        <v>
3838</v>
      </c>
      <c r="I15" s="1295" t="s">
        <v>
3568</v>
      </c>
      <c r="J15" s="1294" t="s">
        <v>
3837</v>
      </c>
      <c r="K15" s="1293">
        <v>
407.17</v>
      </c>
    </row>
    <row r="16" spans="1:26" ht="15" customHeight="1">
      <c r="A16" s="1297">
        <v>
112</v>
      </c>
      <c r="B16" s="1303" t="s">
        <v>
3836</v>
      </c>
      <c r="C16" s="1295" t="s">
        <v>
3568</v>
      </c>
      <c r="D16" s="1294" t="s">
        <v>
3835</v>
      </c>
      <c r="E16" s="1293">
        <v>
713.63</v>
      </c>
      <c r="F16" s="1321"/>
      <c r="G16" s="1297">
        <v>
143</v>
      </c>
      <c r="H16" s="1296" t="s">
        <v>
3834</v>
      </c>
      <c r="I16" s="1295" t="s">
        <v>
3568</v>
      </c>
      <c r="J16" s="1294" t="s">
        <v>
3833</v>
      </c>
      <c r="K16" s="1293">
        <v>
862.38</v>
      </c>
    </row>
    <row r="17" spans="1:11" ht="15" customHeight="1">
      <c r="A17" s="1297">
        <v>
113</v>
      </c>
      <c r="B17" s="1303" t="s">
        <v>
3832</v>
      </c>
      <c r="C17" s="1295" t="s">
        <v>
3568</v>
      </c>
      <c r="D17" s="1294" t="s">
        <v>
3831</v>
      </c>
      <c r="E17" s="1293">
        <v>
534.69000000000005</v>
      </c>
      <c r="F17" s="1321"/>
      <c r="G17" s="1297">
        <v>
144</v>
      </c>
      <c r="H17" s="1303" t="s">
        <v>
3830</v>
      </c>
      <c r="I17" s="1295" t="s">
        <v>
3568</v>
      </c>
      <c r="J17" s="1294" t="s">
        <v>
3829</v>
      </c>
      <c r="K17" s="1293">
        <v>
388.06</v>
      </c>
    </row>
    <row r="18" spans="1:11" ht="15" customHeight="1">
      <c r="A18" s="1297">
        <v>
114</v>
      </c>
      <c r="B18" s="1296" t="s">
        <v>
3828</v>
      </c>
      <c r="C18" s="1295" t="s">
        <v>
3568</v>
      </c>
      <c r="D18" s="1294" t="s">
        <v>
3827</v>
      </c>
      <c r="E18" s="1293">
        <v>
462.73</v>
      </c>
      <c r="F18" s="1321"/>
      <c r="G18" s="1297">
        <v>
145</v>
      </c>
      <c r="H18" s="1333" t="s">
        <v>
3826</v>
      </c>
      <c r="I18" s="1295" t="s">
        <v>
3568</v>
      </c>
      <c r="J18" s="1294" t="s">
        <v>
3825</v>
      </c>
      <c r="K18" s="1293">
        <v>
492.18</v>
      </c>
    </row>
    <row r="19" spans="1:11" ht="15" customHeight="1">
      <c r="A19" s="1297">
        <v>
115</v>
      </c>
      <c r="B19" s="1303" t="s">
        <v>
3824</v>
      </c>
      <c r="C19" s="1295" t="s">
        <v>
3568</v>
      </c>
      <c r="D19" s="1294" t="s">
        <v>
3823</v>
      </c>
      <c r="E19" s="1293">
        <v>
353.46</v>
      </c>
      <c r="F19" s="1321"/>
      <c r="G19" s="1297">
        <v>
146</v>
      </c>
      <c r="H19" s="1296" t="s">
        <v>
3822</v>
      </c>
      <c r="I19" s="1295" t="s">
        <v>
3568</v>
      </c>
      <c r="J19" s="1294" t="s">
        <v>
3821</v>
      </c>
      <c r="K19" s="1293">
        <v>
541.96</v>
      </c>
    </row>
    <row r="20" spans="1:11" ht="15" customHeight="1">
      <c r="A20" s="1297">
        <v>
116</v>
      </c>
      <c r="B20" s="1296" t="s">
        <v>
3820</v>
      </c>
      <c r="C20" s="1295" t="s">
        <v>
3568</v>
      </c>
      <c r="D20" s="1294" t="s">
        <v>
3819</v>
      </c>
      <c r="E20" s="1293">
        <v>
1778.43</v>
      </c>
      <c r="F20" s="1321"/>
      <c r="G20" s="1297">
        <v>
147</v>
      </c>
      <c r="H20" s="2661" t="s">
        <v>
3818</v>
      </c>
      <c r="I20" s="2662"/>
      <c r="J20" s="1294" t="s">
        <v>
3817</v>
      </c>
      <c r="K20" s="1293">
        <v>
636.16</v>
      </c>
    </row>
    <row r="21" spans="1:11" ht="15" customHeight="1">
      <c r="A21" s="1297">
        <v>
117</v>
      </c>
      <c r="B21" s="1296" t="s">
        <v>
3816</v>
      </c>
      <c r="C21" s="1295" t="s">
        <v>
3568</v>
      </c>
      <c r="D21" s="1294" t="s">
        <v>
3815</v>
      </c>
      <c r="E21" s="1293">
        <v>
561.65</v>
      </c>
      <c r="F21" s="1321"/>
      <c r="G21" s="1297">
        <v>
148</v>
      </c>
      <c r="H21" s="1333" t="s">
        <v>
3814</v>
      </c>
      <c r="I21" s="1295" t="s">
        <v>
3568</v>
      </c>
      <c r="J21" s="1294" t="s">
        <v>
3813</v>
      </c>
      <c r="K21" s="1293">
        <v>
400</v>
      </c>
    </row>
    <row r="22" spans="1:11" ht="15" customHeight="1">
      <c r="A22" s="1297">
        <v>
118</v>
      </c>
      <c r="B22" s="1296" t="s">
        <v>
3812</v>
      </c>
      <c r="C22" s="1295" t="s">
        <v>
3568</v>
      </c>
      <c r="D22" s="1294" t="s">
        <v>
3811</v>
      </c>
      <c r="E22" s="1293">
        <v>
413.16</v>
      </c>
      <c r="F22" s="1321"/>
      <c r="G22" s="1297">
        <v>
149</v>
      </c>
      <c r="H22" s="1333" t="s">
        <v>
3810</v>
      </c>
      <c r="I22" s="1295" t="s">
        <v>
3568</v>
      </c>
      <c r="J22" s="1294" t="s">
        <v>
3809</v>
      </c>
      <c r="K22" s="1293">
        <v>
223.4</v>
      </c>
    </row>
    <row r="23" spans="1:11" ht="15" customHeight="1">
      <c r="A23" s="1297">
        <v>
119</v>
      </c>
      <c r="B23" s="1296" t="s">
        <v>
3808</v>
      </c>
      <c r="C23" s="1295" t="s">
        <v>
3568</v>
      </c>
      <c r="D23" s="1294" t="s">
        <v>
3807</v>
      </c>
      <c r="E23" s="1293">
        <v>
407.4</v>
      </c>
      <c r="F23" s="1321"/>
      <c r="G23" s="1297">
        <v>
150</v>
      </c>
      <c r="H23" s="1296" t="s">
        <v>
3806</v>
      </c>
      <c r="I23" s="1295" t="s">
        <v>
3568</v>
      </c>
      <c r="J23" s="1294" t="s">
        <v>
3805</v>
      </c>
      <c r="K23" s="1293">
        <v>
900.23</v>
      </c>
    </row>
    <row r="24" spans="1:11" ht="15" customHeight="1">
      <c r="A24" s="1297">
        <v>
120</v>
      </c>
      <c r="B24" s="1296" t="s">
        <v>
3804</v>
      </c>
      <c r="C24" s="1295" t="s">
        <v>
3568</v>
      </c>
      <c r="D24" s="1294" t="s">
        <v>
3803</v>
      </c>
      <c r="E24" s="1293">
        <v>
475</v>
      </c>
      <c r="F24" s="1321"/>
      <c r="G24" s="1297">
        <v>
151</v>
      </c>
      <c r="H24" s="1303" t="s">
        <v>
3802</v>
      </c>
      <c r="I24" s="1295" t="s">
        <v>
3568</v>
      </c>
      <c r="J24" s="1294" t="s">
        <v>
3801</v>
      </c>
      <c r="K24" s="1293">
        <v>
319.16000000000003</v>
      </c>
    </row>
    <row r="25" spans="1:11" ht="15" customHeight="1">
      <c r="A25" s="1297">
        <v>
121</v>
      </c>
      <c r="B25" s="1296" t="s">
        <v>
3800</v>
      </c>
      <c r="C25" s="1295" t="s">
        <v>
3568</v>
      </c>
      <c r="D25" s="1294" t="s">
        <v>
3799</v>
      </c>
      <c r="E25" s="1293">
        <v>
332.92</v>
      </c>
      <c r="F25" s="1321"/>
      <c r="G25" s="1297">
        <v>
152</v>
      </c>
      <c r="H25" s="1332" t="s">
        <v>
3798</v>
      </c>
      <c r="I25" s="1295" t="s">
        <v>
3568</v>
      </c>
      <c r="J25" s="1294" t="s">
        <v>
3797</v>
      </c>
      <c r="K25" s="1293">
        <v>
524.45000000000005</v>
      </c>
    </row>
    <row r="26" spans="1:11" ht="15" customHeight="1">
      <c r="A26" s="1297">
        <v>
122</v>
      </c>
      <c r="B26" s="1296" t="s">
        <v>
3796</v>
      </c>
      <c r="C26" s="1295" t="s">
        <v>
3568</v>
      </c>
      <c r="D26" s="1294" t="s">
        <v>
3795</v>
      </c>
      <c r="E26" s="1293">
        <v>
310</v>
      </c>
      <c r="F26" s="1321"/>
      <c r="G26" s="1297">
        <v>
153</v>
      </c>
      <c r="H26" s="1332" t="s">
        <v>
3794</v>
      </c>
      <c r="I26" s="1295" t="s">
        <v>
3568</v>
      </c>
      <c r="J26" s="1329" t="s">
        <v>
3793</v>
      </c>
      <c r="K26" s="1322">
        <v>
779.14</v>
      </c>
    </row>
    <row r="27" spans="1:11" ht="15" customHeight="1">
      <c r="A27" s="1297">
        <v>
123</v>
      </c>
      <c r="B27" s="1303" t="s">
        <v>
3792</v>
      </c>
      <c r="C27" s="1295" t="s">
        <v>
3568</v>
      </c>
      <c r="D27" s="1294" t="s">
        <v>
3791</v>
      </c>
      <c r="E27" s="1293">
        <v>
389.93</v>
      </c>
      <c r="F27" s="1321"/>
      <c r="G27" s="1297">
        <v>
154</v>
      </c>
      <c r="H27" s="1332" t="s">
        <v>
3790</v>
      </c>
      <c r="I27" s="1295" t="s">
        <v>
3568</v>
      </c>
      <c r="J27" s="1329" t="s">
        <v>
3789</v>
      </c>
      <c r="K27" s="1328">
        <v>
747.39</v>
      </c>
    </row>
    <row r="28" spans="1:11" ht="15" customHeight="1">
      <c r="A28" s="1297">
        <v>
124</v>
      </c>
      <c r="B28" s="1303" t="s">
        <v>
3788</v>
      </c>
      <c r="C28" s="1295" t="s">
        <v>
3568</v>
      </c>
      <c r="D28" s="1294" t="s">
        <v>
3787</v>
      </c>
      <c r="E28" s="1293">
        <v>
207.27</v>
      </c>
      <c r="F28" s="1321"/>
      <c r="G28" s="1297">
        <v>
155</v>
      </c>
      <c r="H28" s="1331" t="s">
        <v>
3786</v>
      </c>
      <c r="I28" s="1295" t="s">
        <v>
3568</v>
      </c>
      <c r="J28" s="1329" t="s">
        <v>
3785</v>
      </c>
      <c r="K28" s="1328">
        <v>
236.4</v>
      </c>
    </row>
    <row r="29" spans="1:11" ht="15" customHeight="1">
      <c r="A29" s="1297">
        <v>
125</v>
      </c>
      <c r="B29" s="1303" t="s">
        <v>
3784</v>
      </c>
      <c r="C29" s="1295" t="s">
        <v>
3568</v>
      </c>
      <c r="D29" s="1294" t="s">
        <v>
3783</v>
      </c>
      <c r="E29" s="1293">
        <v>
245.16</v>
      </c>
      <c r="F29" s="1321"/>
      <c r="G29" s="1297">
        <v>
156</v>
      </c>
      <c r="H29" s="1331" t="s">
        <v>
3782</v>
      </c>
      <c r="I29" s="1295" t="s">
        <v>
3568</v>
      </c>
      <c r="J29" s="1329" t="s">
        <v>
3781</v>
      </c>
      <c r="K29" s="1328">
        <v>
537.97</v>
      </c>
    </row>
    <row r="30" spans="1:11" ht="15" customHeight="1">
      <c r="A30" s="1297">
        <v>
126</v>
      </c>
      <c r="B30" s="1303" t="s">
        <v>
3780</v>
      </c>
      <c r="C30" s="1295" t="s">
        <v>
3568</v>
      </c>
      <c r="D30" s="1294" t="s">
        <v>
3779</v>
      </c>
      <c r="E30" s="1293">
        <v>
244</v>
      </c>
      <c r="F30" s="1321"/>
      <c r="G30" s="1297">
        <v>
157</v>
      </c>
      <c r="H30" s="1330" t="s">
        <v>
3778</v>
      </c>
      <c r="I30" s="1295" t="s">
        <v>
3568</v>
      </c>
      <c r="J30" s="1329" t="s">
        <v>
3777</v>
      </c>
      <c r="K30" s="1328">
        <v>
187.91</v>
      </c>
    </row>
    <row r="31" spans="1:11" ht="15" customHeight="1">
      <c r="A31" s="1297">
        <v>
127</v>
      </c>
      <c r="B31" s="1296" t="s">
        <v>
3776</v>
      </c>
      <c r="C31" s="1295" t="s">
        <v>
3568</v>
      </c>
      <c r="D31" s="1294" t="s">
        <v>
3775</v>
      </c>
      <c r="E31" s="1293">
        <v>
281.77999999999997</v>
      </c>
      <c r="F31" s="1321"/>
      <c r="G31" s="1297">
        <v>
158</v>
      </c>
      <c r="H31" s="1327" t="s">
        <v>
3774</v>
      </c>
      <c r="I31" s="1295" t="s">
        <v>
3568</v>
      </c>
      <c r="J31" s="1323" t="s">
        <v>
3773</v>
      </c>
      <c r="K31" s="1322">
        <v>
560.85</v>
      </c>
    </row>
    <row r="32" spans="1:11" ht="15" customHeight="1">
      <c r="A32" s="1297">
        <v>
128</v>
      </c>
      <c r="B32" s="1303" t="s">
        <v>
3772</v>
      </c>
      <c r="C32" s="1295" t="s">
        <v>
3568</v>
      </c>
      <c r="D32" s="1294" t="s">
        <v>
3771</v>
      </c>
      <c r="E32" s="1293">
        <v>
1250.19</v>
      </c>
      <c r="F32" s="1321"/>
      <c r="G32" s="1297">
        <v>
159</v>
      </c>
      <c r="H32" s="1326" t="s">
        <v>
3770</v>
      </c>
      <c r="I32" s="1295" t="s">
        <v>
3568</v>
      </c>
      <c r="J32" s="660" t="s">
        <v>
3769</v>
      </c>
      <c r="K32" s="1325">
        <v>
625.03</v>
      </c>
    </row>
    <row r="33" spans="1:11" ht="15" customHeight="1">
      <c r="A33" s="1297">
        <v>
129</v>
      </c>
      <c r="B33" s="1303" t="s">
        <v>
3402</v>
      </c>
      <c r="C33" s="1295" t="s">
        <v>
3568</v>
      </c>
      <c r="D33" s="1294" t="s">
        <v>
3768</v>
      </c>
      <c r="E33" s="1293">
        <v>
2236.5500000000002</v>
      </c>
      <c r="F33" s="1321"/>
      <c r="G33" s="1297">
        <v>
160</v>
      </c>
      <c r="H33" s="1324" t="s">
        <v>
3767</v>
      </c>
      <c r="I33" s="1295" t="s">
        <v>
3568</v>
      </c>
      <c r="J33" s="1323" t="s">
        <v>
3766</v>
      </c>
      <c r="K33" s="1322">
        <v>
455.33</v>
      </c>
    </row>
    <row r="34" spans="1:11" ht="15" customHeight="1">
      <c r="A34" s="1297">
        <v>
130</v>
      </c>
      <c r="B34" s="1303" t="s">
        <v>
3765</v>
      </c>
      <c r="C34" s="1295" t="s">
        <v>
3568</v>
      </c>
      <c r="D34" s="1294" t="s">
        <v>
3764</v>
      </c>
      <c r="E34" s="1293">
        <v>
902.54</v>
      </c>
      <c r="F34" s="1321"/>
      <c r="G34" s="1297">
        <v>
161</v>
      </c>
      <c r="H34" s="2663" t="s">
        <v>
3763</v>
      </c>
      <c r="I34" s="2664"/>
      <c r="J34" s="1323" t="s">
        <v>
3762</v>
      </c>
      <c r="K34" s="1322">
        <v>
267.76</v>
      </c>
    </row>
    <row r="35" spans="1:11" ht="15" customHeight="1">
      <c r="A35" s="1297">
        <v>
131</v>
      </c>
      <c r="B35" s="1303" t="s">
        <v>
3761</v>
      </c>
      <c r="C35" s="1295" t="s">
        <v>
3568</v>
      </c>
      <c r="D35" s="1294" t="s">
        <v>
3760</v>
      </c>
      <c r="E35" s="1293">
        <v>
307.7</v>
      </c>
      <c r="F35" s="1321"/>
      <c r="G35" s="1205"/>
      <c r="H35" s="1204"/>
      <c r="I35" s="1203"/>
      <c r="J35" s="1202"/>
    </row>
    <row r="36" spans="1:11" ht="15" customHeight="1">
      <c r="A36" s="1192"/>
      <c r="B36" s="1192"/>
      <c r="C36" s="1192"/>
      <c r="D36" s="1192"/>
      <c r="E36" s="1192"/>
      <c r="F36" s="1290"/>
      <c r="G36" s="1192"/>
      <c r="H36" s="1192"/>
      <c r="I36" s="1192"/>
      <c r="J36" s="1192"/>
      <c r="K36" s="1200" t="s">
        <v>
3240</v>
      </c>
    </row>
    <row r="37" spans="1:11" ht="15" customHeight="1">
      <c r="A37" s="1192"/>
      <c r="B37" s="1192"/>
      <c r="C37" s="1192"/>
      <c r="D37" s="1192"/>
      <c r="E37" s="1192"/>
      <c r="F37" s="1290"/>
      <c r="G37" s="1192"/>
      <c r="H37" s="1192"/>
      <c r="I37" s="1192"/>
      <c r="J37" s="1192"/>
      <c r="K37" s="1192"/>
    </row>
    <row r="38" spans="1:11" ht="15" customHeight="1">
      <c r="A38" s="1192"/>
      <c r="B38" s="1192"/>
      <c r="C38" s="1192"/>
      <c r="D38" s="1192"/>
      <c r="E38" s="1192"/>
      <c r="F38" s="1290"/>
      <c r="G38" s="1192"/>
      <c r="H38" s="1192"/>
      <c r="I38" s="1192"/>
      <c r="J38" s="1192"/>
      <c r="K38" s="1192"/>
    </row>
    <row r="39" spans="1:11" ht="15" customHeight="1">
      <c r="A39" s="1192"/>
      <c r="B39" s="1192"/>
      <c r="C39" s="1192"/>
      <c r="D39" s="1192"/>
      <c r="E39" s="1192"/>
      <c r="F39" s="1290"/>
      <c r="G39" s="1192"/>
      <c r="H39" s="1192"/>
      <c r="I39" s="1192"/>
      <c r="J39" s="1192"/>
      <c r="K39" s="1192"/>
    </row>
    <row r="40" spans="1:11" ht="15" customHeight="1">
      <c r="A40" s="1192"/>
      <c r="B40" s="1192"/>
      <c r="C40" s="1192"/>
      <c r="D40" s="1192"/>
      <c r="E40" s="1192"/>
      <c r="F40" s="1290"/>
      <c r="G40" s="1192"/>
      <c r="H40" s="1192"/>
      <c r="I40" s="1192"/>
      <c r="J40" s="1192"/>
      <c r="K40" s="1192"/>
    </row>
    <row r="41" spans="1:11" ht="15" customHeight="1">
      <c r="A41" s="1192"/>
      <c r="B41" s="1192"/>
      <c r="C41" s="1192"/>
      <c r="D41" s="1192"/>
      <c r="E41" s="1192"/>
      <c r="F41" s="1290"/>
      <c r="G41" s="1192"/>
      <c r="H41" s="1192"/>
      <c r="I41" s="1192"/>
      <c r="J41" s="1192"/>
      <c r="K41" s="1192"/>
    </row>
    <row r="42" spans="1:11" ht="15" customHeight="1">
      <c r="A42" s="1192"/>
      <c r="B42" s="1192"/>
      <c r="C42" s="1192"/>
      <c r="D42" s="1192"/>
      <c r="E42" s="1192"/>
      <c r="F42" s="1290"/>
      <c r="G42" s="1192"/>
      <c r="H42" s="1192"/>
      <c r="I42" s="1192"/>
      <c r="J42" s="1192"/>
      <c r="K42" s="1192"/>
    </row>
    <row r="43" spans="1:11" ht="15" customHeight="1">
      <c r="A43" s="1192"/>
      <c r="B43" s="1192"/>
      <c r="C43" s="1192"/>
      <c r="D43" s="1192"/>
      <c r="E43" s="1192"/>
      <c r="F43" s="1290"/>
      <c r="G43" s="1192"/>
      <c r="H43" s="1192"/>
      <c r="I43" s="1192"/>
      <c r="J43" s="1192"/>
      <c r="K43" s="1192"/>
    </row>
    <row r="44" spans="1:11" ht="15" customHeight="1">
      <c r="A44" s="1192"/>
      <c r="B44" s="1192"/>
      <c r="C44" s="1192"/>
      <c r="D44" s="1192"/>
      <c r="E44" s="1192"/>
      <c r="F44" s="1290"/>
      <c r="G44" s="1192"/>
      <c r="H44" s="1192"/>
      <c r="I44" s="1192"/>
      <c r="J44" s="1192"/>
      <c r="K44" s="1192"/>
    </row>
    <row r="45" spans="1:11" ht="15" customHeight="1">
      <c r="A45" s="1192"/>
      <c r="B45" s="1192"/>
      <c r="C45" s="1192"/>
      <c r="D45" s="1192"/>
      <c r="E45" s="1192"/>
      <c r="F45" s="1290"/>
      <c r="G45" s="1192"/>
      <c r="H45" s="1192"/>
      <c r="I45" s="1192"/>
      <c r="J45" s="1192"/>
      <c r="K45" s="1192"/>
    </row>
    <row r="46" spans="1:11" ht="15" customHeight="1">
      <c r="A46" s="1192"/>
      <c r="B46" s="1192"/>
      <c r="C46" s="1192"/>
      <c r="D46" s="1192"/>
      <c r="E46" s="1192"/>
      <c r="F46" s="1290"/>
      <c r="G46" s="1192"/>
      <c r="H46" s="1192"/>
      <c r="I46" s="1192"/>
      <c r="J46" s="1192"/>
      <c r="K46" s="1192"/>
    </row>
    <row r="47" spans="1:11" ht="15" customHeight="1">
      <c r="A47" s="1192"/>
      <c r="B47" s="1192"/>
      <c r="C47" s="1192"/>
      <c r="D47" s="1192"/>
      <c r="E47" s="1192"/>
      <c r="F47" s="1290"/>
      <c r="G47" s="1192"/>
      <c r="H47" s="1192"/>
      <c r="I47" s="1192"/>
      <c r="J47" s="1192"/>
      <c r="K47" s="1192"/>
    </row>
    <row r="48" spans="1:11" ht="15" customHeight="1">
      <c r="A48" s="1192"/>
      <c r="B48" s="1192"/>
      <c r="C48" s="1192"/>
      <c r="D48" s="1192"/>
      <c r="E48" s="1192"/>
      <c r="F48" s="1290"/>
      <c r="G48" s="1192"/>
      <c r="H48" s="1192"/>
      <c r="I48" s="1192"/>
      <c r="J48" s="1192"/>
      <c r="K48" s="1192"/>
    </row>
    <row r="49" spans="1:11" ht="15" customHeight="1">
      <c r="A49" s="1192"/>
      <c r="B49" s="1192"/>
      <c r="C49" s="1192"/>
      <c r="D49" s="1192"/>
      <c r="E49" s="1192"/>
      <c r="F49" s="1290"/>
      <c r="G49" s="1192"/>
      <c r="H49" s="1192"/>
      <c r="I49" s="1192"/>
      <c r="J49" s="1192"/>
      <c r="K49" s="1192"/>
    </row>
    <row r="50" spans="1:11" ht="15" customHeight="1">
      <c r="A50" s="1192"/>
      <c r="B50" s="1192"/>
      <c r="C50" s="1192"/>
      <c r="D50" s="1192"/>
      <c r="E50" s="1192"/>
      <c r="F50" s="1290"/>
      <c r="G50" s="1192"/>
      <c r="H50" s="1192"/>
      <c r="I50" s="1192"/>
      <c r="J50" s="1192"/>
      <c r="K50" s="1192"/>
    </row>
    <row r="51" spans="1:11" ht="15" customHeight="1">
      <c r="A51" s="1192"/>
      <c r="B51" s="1192"/>
      <c r="C51" s="1192"/>
      <c r="D51" s="1192"/>
      <c r="E51" s="1192"/>
      <c r="F51" s="1290"/>
      <c r="G51" s="1192"/>
      <c r="H51" s="1192"/>
      <c r="I51" s="1192"/>
      <c r="J51" s="1192"/>
      <c r="K51" s="1192"/>
    </row>
    <row r="52" spans="1:11" ht="15" customHeight="1">
      <c r="A52" s="1192"/>
      <c r="B52" s="1192"/>
      <c r="C52" s="1192"/>
      <c r="D52" s="1192"/>
      <c r="E52" s="1192"/>
      <c r="F52" s="1290"/>
      <c r="G52" s="1192"/>
      <c r="H52" s="1192"/>
      <c r="I52" s="1192"/>
      <c r="J52" s="1192"/>
      <c r="K52" s="1192"/>
    </row>
    <row r="53" spans="1:11" ht="15" customHeight="1">
      <c r="A53" s="1192"/>
      <c r="B53" s="1192"/>
      <c r="C53" s="1192"/>
      <c r="D53" s="1192"/>
      <c r="E53" s="1192"/>
      <c r="F53" s="1290"/>
      <c r="G53" s="1192"/>
      <c r="H53" s="1192"/>
      <c r="I53" s="1192"/>
      <c r="J53" s="1192"/>
      <c r="K53" s="1192"/>
    </row>
    <row r="54" spans="1:11" ht="15" customHeight="1">
      <c r="A54" s="1192"/>
      <c r="B54" s="1192"/>
      <c r="C54" s="1192"/>
      <c r="D54" s="1192"/>
      <c r="E54" s="1192"/>
      <c r="F54" s="1290"/>
      <c r="G54" s="1192"/>
      <c r="H54" s="1192"/>
      <c r="I54" s="1192"/>
      <c r="J54" s="1192"/>
      <c r="K54" s="1192"/>
    </row>
    <row r="55" spans="1:11" ht="15" customHeight="1">
      <c r="A55" s="1192"/>
      <c r="B55" s="1192"/>
      <c r="C55" s="1192"/>
      <c r="D55" s="1192"/>
      <c r="E55" s="1192"/>
      <c r="F55" s="1290"/>
      <c r="G55" s="1192"/>
      <c r="H55" s="1192"/>
      <c r="I55" s="1192"/>
      <c r="J55" s="1192"/>
      <c r="K55" s="1192"/>
    </row>
    <row r="56" spans="1:11" ht="15" customHeight="1">
      <c r="A56" s="1192"/>
      <c r="B56" s="1192"/>
      <c r="C56" s="1192"/>
      <c r="D56" s="1192"/>
      <c r="E56" s="1192"/>
      <c r="F56" s="1290"/>
      <c r="G56" s="1192"/>
      <c r="H56" s="1192"/>
      <c r="I56" s="1192"/>
      <c r="J56" s="1192"/>
      <c r="K56" s="1192"/>
    </row>
    <row r="57" spans="1:11" ht="15" customHeight="1">
      <c r="A57" s="1192"/>
      <c r="B57" s="1192"/>
      <c r="C57" s="1192"/>
      <c r="D57" s="1192"/>
      <c r="E57" s="1192"/>
      <c r="F57" s="1290"/>
      <c r="G57" s="1192"/>
      <c r="H57" s="1192"/>
      <c r="I57" s="1192"/>
      <c r="J57" s="1192"/>
      <c r="K57" s="1192"/>
    </row>
    <row r="58" spans="1:11" ht="15" customHeight="1">
      <c r="A58" s="1192"/>
      <c r="B58" s="1192"/>
      <c r="C58" s="1192"/>
      <c r="D58" s="1192"/>
      <c r="E58" s="1192"/>
      <c r="F58" s="1290"/>
      <c r="G58" s="1192"/>
      <c r="H58" s="1192"/>
      <c r="I58" s="1192"/>
      <c r="J58" s="1192"/>
      <c r="K58" s="1192"/>
    </row>
    <row r="59" spans="1:11" ht="12.95" customHeight="1">
      <c r="A59" s="1192"/>
      <c r="B59" s="1192"/>
      <c r="C59" s="1192"/>
      <c r="D59" s="1192"/>
      <c r="E59" s="1192"/>
      <c r="F59" s="1290"/>
      <c r="G59" s="1192"/>
      <c r="H59" s="1192"/>
      <c r="I59" s="1192"/>
      <c r="J59" s="1192"/>
      <c r="K59" s="1192"/>
    </row>
    <row r="60" spans="1:11" ht="12.95" customHeight="1">
      <c r="A60" s="1192"/>
      <c r="B60" s="1192"/>
      <c r="C60" s="1192"/>
      <c r="D60" s="1192"/>
      <c r="E60" s="1192"/>
      <c r="F60" s="1290"/>
      <c r="G60" s="1192"/>
      <c r="H60" s="1192"/>
      <c r="I60" s="1192"/>
      <c r="J60" s="1192"/>
      <c r="K60" s="1192"/>
    </row>
    <row r="61" spans="1:11" ht="12.95" customHeight="1">
      <c r="A61" s="1192"/>
      <c r="B61" s="1192"/>
      <c r="C61" s="1192"/>
      <c r="D61" s="1192"/>
      <c r="E61" s="1192"/>
      <c r="F61" s="1290"/>
      <c r="G61" s="1192"/>
      <c r="H61" s="1192"/>
      <c r="I61" s="1192"/>
      <c r="J61" s="1192"/>
      <c r="K61" s="1192"/>
    </row>
    <row r="62" spans="1:11" ht="12.95" customHeight="1">
      <c r="A62" s="1192"/>
      <c r="B62" s="1192"/>
      <c r="C62" s="1192"/>
      <c r="D62" s="1192"/>
      <c r="E62" s="1192"/>
      <c r="F62" s="1290"/>
      <c r="G62" s="1192"/>
      <c r="H62" s="1192"/>
      <c r="I62" s="1192"/>
      <c r="J62" s="1192"/>
      <c r="K62" s="1192"/>
    </row>
    <row r="63" spans="1:11" ht="12.95" customHeight="1">
      <c r="A63" s="1192"/>
      <c r="B63" s="1192"/>
      <c r="C63" s="1192"/>
      <c r="D63" s="1192"/>
      <c r="E63" s="1192"/>
      <c r="F63" s="1290"/>
      <c r="G63" s="1192"/>
      <c r="H63" s="1192"/>
      <c r="I63" s="1192"/>
      <c r="J63" s="1192"/>
      <c r="K63" s="1192"/>
    </row>
    <row r="64" spans="1:11" ht="12.95" customHeight="1">
      <c r="A64" s="1192"/>
      <c r="B64" s="1192"/>
      <c r="C64" s="1192"/>
      <c r="D64" s="1192"/>
      <c r="E64" s="1192"/>
      <c r="F64" s="1290"/>
      <c r="G64" s="1192"/>
      <c r="H64" s="1192"/>
      <c r="I64" s="1192"/>
      <c r="J64" s="1192"/>
      <c r="K64" s="1192"/>
    </row>
    <row r="65" spans="1:11" ht="12.95" customHeight="1">
      <c r="A65" s="1192"/>
      <c r="B65" s="1192"/>
      <c r="C65" s="1192"/>
      <c r="D65" s="1192"/>
      <c r="E65" s="1192"/>
      <c r="F65" s="1290"/>
      <c r="G65" s="1192"/>
      <c r="H65" s="1192"/>
      <c r="I65" s="1192"/>
      <c r="J65" s="1192"/>
      <c r="K65" s="1192"/>
    </row>
    <row r="66" spans="1:11" ht="12.95" customHeight="1">
      <c r="A66" s="1192"/>
      <c r="B66" s="1192"/>
      <c r="C66" s="1192"/>
      <c r="D66" s="1192"/>
      <c r="E66" s="1192"/>
      <c r="F66" s="1290"/>
      <c r="G66" s="1192"/>
      <c r="H66" s="1192"/>
      <c r="I66" s="1192"/>
      <c r="J66" s="1192"/>
      <c r="K66" s="1192"/>
    </row>
    <row r="67" spans="1:11" ht="12.95" customHeight="1">
      <c r="F67" s="1290"/>
      <c r="G67" s="1192"/>
      <c r="H67" s="1192"/>
      <c r="I67" s="1192"/>
      <c r="J67" s="1192"/>
      <c r="K67" s="1192"/>
    </row>
    <row r="68" spans="1:11" ht="12.95" customHeight="1">
      <c r="F68" s="1290"/>
      <c r="G68" s="1192"/>
      <c r="H68" s="1192"/>
      <c r="I68" s="1192"/>
      <c r="J68" s="1192"/>
      <c r="K68" s="1192"/>
    </row>
    <row r="69" spans="1:11" ht="12.95" customHeight="1">
      <c r="G69" s="1192"/>
      <c r="H69" s="1192"/>
      <c r="I69" s="1192"/>
      <c r="J69" s="1192"/>
      <c r="K69" s="1192"/>
    </row>
    <row r="70" spans="1:11" ht="12.95" customHeight="1">
      <c r="G70" s="1192"/>
      <c r="H70" s="1192"/>
      <c r="I70" s="1192"/>
      <c r="J70" s="1192"/>
      <c r="K70" s="1192"/>
    </row>
    <row r="71" spans="1:11" ht="12.95" customHeight="1">
      <c r="G71" s="1192"/>
      <c r="H71" s="1192"/>
      <c r="I71" s="1192"/>
      <c r="J71" s="1192"/>
      <c r="K71" s="1192"/>
    </row>
    <row r="72" spans="1:11" ht="12.95" customHeight="1">
      <c r="G72" s="1192"/>
      <c r="H72" s="1192"/>
      <c r="I72" s="1192"/>
      <c r="J72" s="1192"/>
      <c r="K72" s="1192"/>
    </row>
    <row r="73" spans="1:11" ht="12.95" customHeight="1">
      <c r="G73" s="1192"/>
      <c r="H73" s="1192"/>
      <c r="I73" s="1192"/>
      <c r="J73" s="1192"/>
      <c r="K73" s="1192"/>
    </row>
    <row r="74" spans="1:11" ht="12.95" customHeight="1">
      <c r="G74" s="1192"/>
      <c r="H74" s="1192"/>
      <c r="I74" s="1192"/>
      <c r="J74" s="1192"/>
      <c r="K74" s="1192"/>
    </row>
  </sheetData>
  <mergeCells count="6">
    <mergeCell ref="B4:C4"/>
    <mergeCell ref="H4:I4"/>
    <mergeCell ref="H20:I20"/>
    <mergeCell ref="H34:I34"/>
    <mergeCell ref="A1:Z1"/>
    <mergeCell ref="A2:Z2"/>
  </mergeCells>
  <phoneticPr fontId="1"/>
  <printOptions horizontalCentered="1"/>
  <pageMargins left="0.78740157480314965" right="0.78740157480314965" top="0.98425196850393704" bottom="0.55000000000000004" header="0.51181102362204722" footer="0.51181102362204722"/>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Normal="100" zoomScaleSheetLayoutView="100" workbookViewId="0">
      <selection activeCell="A6" sqref="A6:B6"/>
    </sheetView>
  </sheetViews>
  <sheetFormatPr defaultRowHeight="18" customHeight="1"/>
  <cols>
    <col min="1" max="1" width="7.625" style="221" customWidth="1"/>
    <col min="2" max="11" width="7.375" style="221" customWidth="1"/>
    <col min="12" max="12" width="9.625" style="221" customWidth="1"/>
    <col min="13" max="13" width="3.375" style="402" customWidth="1"/>
    <col min="14" max="14" width="10.375" style="402" customWidth="1"/>
    <col min="15" max="15" width="13.625" style="402" customWidth="1"/>
    <col min="16" max="16" width="15" style="221" customWidth="1"/>
    <col min="17"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5" customHeight="1">
      <c r="A3" s="221" t="s">
        <v>
3950</v>
      </c>
      <c r="D3" s="1361" t="s">
        <v>
3949</v>
      </c>
      <c r="E3" s="221" t="s">
        <v>
3948</v>
      </c>
      <c r="J3" s="221" t="s">
        <v>
3947</v>
      </c>
      <c r="N3" s="1349"/>
    </row>
    <row r="4" spans="1:26" ht="15" customHeight="1">
      <c r="D4" s="1361" t="s">
        <v>
1608</v>
      </c>
      <c r="H4" s="231" t="s">
        <v>
1608</v>
      </c>
      <c r="L4" s="231" t="s">
        <v>
1608</v>
      </c>
      <c r="M4" s="401"/>
      <c r="O4" s="403"/>
    </row>
    <row r="5" spans="1:26" ht="15" customHeight="1">
      <c r="A5" s="2614" t="s">
        <v>
3054</v>
      </c>
      <c r="B5" s="2665"/>
      <c r="C5" s="311">
        <v>
9906</v>
      </c>
      <c r="E5" s="2181" t="s">
        <v>
3946</v>
      </c>
      <c r="F5" s="2614" t="s">
        <v>
3943</v>
      </c>
      <c r="G5" s="2665"/>
      <c r="H5" s="1357">
        <v>
353</v>
      </c>
      <c r="J5" s="2238" t="s">
        <v>
3088</v>
      </c>
      <c r="K5" s="2238"/>
      <c r="L5" s="311">
        <v>
20067</v>
      </c>
      <c r="M5" s="336"/>
      <c r="N5" s="403"/>
      <c r="O5" s="403"/>
    </row>
    <row r="6" spans="1:26" ht="15" customHeight="1">
      <c r="A6" s="2614" t="s">
        <v>
3053</v>
      </c>
      <c r="B6" s="2665"/>
      <c r="C6" s="311">
        <v>
7172</v>
      </c>
      <c r="E6" s="2183"/>
      <c r="F6" s="2614" t="s">
        <v>
3945</v>
      </c>
      <c r="G6" s="2665"/>
      <c r="H6" s="1360">
        <v>
1248</v>
      </c>
      <c r="J6" s="2238" t="s">
        <v>
3941</v>
      </c>
      <c r="K6" s="2238"/>
      <c r="L6" s="311">
        <v>
17</v>
      </c>
      <c r="M6" s="336"/>
      <c r="N6" s="403"/>
      <c r="O6" s="2034"/>
    </row>
    <row r="7" spans="1:26" ht="15" customHeight="1">
      <c r="A7" s="2614" t="s">
        <v>
3052</v>
      </c>
      <c r="B7" s="2665"/>
      <c r="C7" s="311">
        <v>
582</v>
      </c>
      <c r="E7" s="2181" t="s">
        <v>
3944</v>
      </c>
      <c r="F7" s="2614" t="s">
        <v>
3943</v>
      </c>
      <c r="G7" s="2665"/>
      <c r="H7" s="1359">
        <v>
24</v>
      </c>
      <c r="J7" s="2238" t="s">
        <v>
3942</v>
      </c>
      <c r="K7" s="2238"/>
      <c r="L7" s="311">
        <v>
895</v>
      </c>
      <c r="M7" s="336"/>
      <c r="N7" s="403"/>
      <c r="O7" s="2034"/>
    </row>
    <row r="8" spans="1:26" ht="15" customHeight="1">
      <c r="A8" s="2689" t="s">
        <v>
534</v>
      </c>
      <c r="B8" s="2690"/>
      <c r="C8" s="311">
        <f>
SUM(C5:C7)</f>
        <v>
17660</v>
      </c>
      <c r="E8" s="2182"/>
      <c r="F8" s="2614" t="s">
        <v>
3941</v>
      </c>
      <c r="G8" s="2665"/>
      <c r="H8" s="1357">
        <v>
26</v>
      </c>
      <c r="J8" s="2216" t="s">
        <v>
3940</v>
      </c>
      <c r="K8" s="2216"/>
      <c r="L8" s="311">
        <v>
16</v>
      </c>
    </row>
    <row r="9" spans="1:26" ht="15" customHeight="1">
      <c r="C9" s="231"/>
      <c r="D9" s="1358" t="s">
        <v>
3939</v>
      </c>
      <c r="E9" s="2183"/>
      <c r="F9" s="2614" t="s">
        <v>
3088</v>
      </c>
      <c r="G9" s="2665"/>
      <c r="H9" s="1357">
        <v>
35490</v>
      </c>
      <c r="L9" s="231" t="s">
        <v>
3938</v>
      </c>
      <c r="M9" s="401"/>
    </row>
    <row r="10" spans="1:26" ht="15" customHeight="1">
      <c r="H10" s="231" t="s">
        <v>
3935</v>
      </c>
    </row>
    <row r="11" spans="1:26" ht="15" customHeight="1">
      <c r="A11" s="221" t="s">
        <v>
3937</v>
      </c>
      <c r="C11" s="221" t="s">
        <v>
3933</v>
      </c>
      <c r="L11" s="231"/>
      <c r="M11" s="401"/>
    </row>
    <row r="12" spans="1:26" ht="15" customHeight="1">
      <c r="A12" s="610" t="s">
        <v>
1551</v>
      </c>
      <c r="B12" s="312" t="s">
        <v>
1550</v>
      </c>
      <c r="C12" s="312">
        <v>
24</v>
      </c>
      <c r="D12" s="1354">
        <v>
25</v>
      </c>
      <c r="E12" s="1353">
        <v>
26</v>
      </c>
      <c r="F12" s="1353">
        <v>
27</v>
      </c>
      <c r="G12" s="1353">
        <v>
28</v>
      </c>
      <c r="H12" s="1353">
        <v>
29</v>
      </c>
      <c r="I12" s="312">
        <v>
30</v>
      </c>
      <c r="J12" s="1353" t="s">
        <v>
1549</v>
      </c>
      <c r="K12" s="1353">
        <v>
2</v>
      </c>
      <c r="L12" s="323" t="s">
        <v>
3932</v>
      </c>
      <c r="M12" s="373"/>
      <c r="O12" s="401"/>
    </row>
    <row r="13" spans="1:26" ht="15" customHeight="1">
      <c r="A13" s="610" t="s">
        <v>
3931</v>
      </c>
      <c r="B13" s="312">
        <v>
30</v>
      </c>
      <c r="C13" s="312">
        <v>
81</v>
      </c>
      <c r="D13" s="312">
        <v>
49</v>
      </c>
      <c r="E13" s="1353">
        <v>
53</v>
      </c>
      <c r="F13" s="1353">
        <v>
25</v>
      </c>
      <c r="G13" s="1353">
        <v>
39</v>
      </c>
      <c r="H13" s="1353">
        <v>
7</v>
      </c>
      <c r="I13" s="312">
        <v>
18</v>
      </c>
      <c r="J13" s="1353">
        <v>
25</v>
      </c>
      <c r="K13" s="1353">
        <v>
26</v>
      </c>
      <c r="L13" s="1356">
        <v>
7845.9</v>
      </c>
      <c r="M13" s="1355"/>
    </row>
    <row r="14" spans="1:26" ht="15" customHeight="1">
      <c r="A14" s="402" t="s">
        <v>
3936</v>
      </c>
      <c r="B14" s="402"/>
      <c r="D14" s="402"/>
      <c r="E14" s="402"/>
      <c r="F14" s="402"/>
      <c r="G14" s="402"/>
      <c r="H14" s="402"/>
      <c r="K14" s="231"/>
      <c r="L14" s="231" t="s">
        <v>
3935</v>
      </c>
      <c r="M14" s="401"/>
    </row>
    <row r="15" spans="1:26" ht="15" customHeight="1">
      <c r="A15" s="402"/>
      <c r="B15" s="402"/>
      <c r="D15" s="402"/>
      <c r="E15" s="402"/>
      <c r="F15" s="402"/>
      <c r="G15" s="402"/>
      <c r="H15" s="402"/>
      <c r="K15" s="231"/>
      <c r="L15" s="231"/>
      <c r="M15" s="401"/>
      <c r="N15" s="1349"/>
    </row>
    <row r="16" spans="1:26" ht="15" customHeight="1">
      <c r="A16" s="221" t="s">
        <v>
3934</v>
      </c>
      <c r="D16" s="221" t="s">
        <v>
3933</v>
      </c>
      <c r="E16" s="402"/>
      <c r="F16" s="402"/>
      <c r="G16" s="402"/>
      <c r="H16" s="402"/>
      <c r="I16" s="402"/>
      <c r="J16" s="402"/>
      <c r="K16" s="402"/>
      <c r="L16" s="231"/>
      <c r="M16" s="401"/>
    </row>
    <row r="17" spans="1:21" ht="15" customHeight="1">
      <c r="A17" s="610" t="s">
        <v>
1551</v>
      </c>
      <c r="B17" s="312" t="s">
        <v>
1550</v>
      </c>
      <c r="C17" s="312">
        <v>
24</v>
      </c>
      <c r="D17" s="1354">
        <v>
25</v>
      </c>
      <c r="E17" s="1353">
        <v>
26</v>
      </c>
      <c r="F17" s="1353">
        <v>
27</v>
      </c>
      <c r="G17" s="1353">
        <v>
28</v>
      </c>
      <c r="H17" s="1353">
        <v>
29</v>
      </c>
      <c r="I17" s="312">
        <v>
30</v>
      </c>
      <c r="J17" s="1353" t="s">
        <v>
1549</v>
      </c>
      <c r="K17" s="1353">
        <v>
2</v>
      </c>
      <c r="L17" s="323" t="s">
        <v>
3932</v>
      </c>
      <c r="M17" s="373"/>
    </row>
    <row r="18" spans="1:21" ht="15" customHeight="1">
      <c r="A18" s="610" t="s">
        <v>
3931</v>
      </c>
      <c r="B18" s="763" t="s">
        <v>
531</v>
      </c>
      <c r="C18" s="312">
        <v>
132</v>
      </c>
      <c r="D18" s="763" t="s">
        <v>
531</v>
      </c>
      <c r="E18" s="763" t="s">
        <v>
531</v>
      </c>
      <c r="F18" s="763" t="s">
        <v>
531</v>
      </c>
      <c r="G18" s="763" t="s">
        <v>
531</v>
      </c>
      <c r="H18" s="763" t="s">
        <v>
531</v>
      </c>
      <c r="I18" s="763" t="s">
        <v>
531</v>
      </c>
      <c r="J18" s="763" t="s">
        <v>
531</v>
      </c>
      <c r="K18" s="763" t="s">
        <v>
531</v>
      </c>
      <c r="L18" s="1352">
        <v>
165632</v>
      </c>
      <c r="M18" s="1351"/>
      <c r="N18" s="1350"/>
    </row>
    <row r="19" spans="1:21" ht="15" customHeight="1">
      <c r="A19" s="402" t="s">
        <v>
3930</v>
      </c>
      <c r="B19" s="402"/>
      <c r="L19" s="231" t="s">
        <v>
3116</v>
      </c>
      <c r="M19" s="401"/>
      <c r="O19" s="375"/>
    </row>
    <row r="20" spans="1:21" ht="15" customHeight="1">
      <c r="K20" s="231"/>
      <c r="O20" s="375"/>
    </row>
    <row r="21" spans="1:21" ht="15" customHeight="1">
      <c r="A21" s="221" t="s">
        <v>
3929</v>
      </c>
      <c r="J21" s="221" t="s">
        <v>
3928</v>
      </c>
      <c r="N21" s="1349"/>
    </row>
    <row r="22" spans="1:21" ht="15" customHeight="1">
      <c r="H22" s="231" t="s">
        <v>
439</v>
      </c>
      <c r="L22" s="1348" t="s">
        <v>
439</v>
      </c>
      <c r="M22" s="1347"/>
      <c r="N22" s="401"/>
    </row>
    <row r="23" spans="1:21" ht="15" customHeight="1">
      <c r="A23" s="2614" t="s">
        <v>
3892</v>
      </c>
      <c r="B23" s="2665"/>
      <c r="C23" s="2680" t="s">
        <v>
3927</v>
      </c>
      <c r="D23" s="2681"/>
      <c r="E23" s="2682"/>
      <c r="F23" s="2680" t="s">
        <v>
3926</v>
      </c>
      <c r="G23" s="2681"/>
      <c r="H23" s="2682"/>
      <c r="J23" s="2601" t="s">
        <v>
160</v>
      </c>
      <c r="K23" s="2696"/>
      <c r="L23" s="1346" t="s">
        <v>
3925</v>
      </c>
      <c r="O23" s="403"/>
      <c r="P23" s="402"/>
    </row>
    <row r="24" spans="1:21" ht="15" customHeight="1">
      <c r="A24" s="2614" t="s">
        <v>
3924</v>
      </c>
      <c r="B24" s="2665"/>
      <c r="C24" s="2680" t="s">
        <v>
3923</v>
      </c>
      <c r="D24" s="2681"/>
      <c r="E24" s="2682"/>
      <c r="F24" s="2680" t="s">
        <v>
3922</v>
      </c>
      <c r="G24" s="2681"/>
      <c r="H24" s="2682"/>
      <c r="J24" s="2697" t="s">
        <v>
3921</v>
      </c>
      <c r="K24" s="2186"/>
      <c r="L24" s="1341">
        <v>
31170</v>
      </c>
      <c r="N24" s="403"/>
      <c r="O24" s="2034"/>
      <c r="P24" s="402"/>
      <c r="Q24" s="1345"/>
      <c r="R24" s="1343"/>
      <c r="S24" s="1343"/>
      <c r="T24" s="1343"/>
      <c r="U24" s="1343"/>
    </row>
    <row r="25" spans="1:21" ht="15" customHeight="1">
      <c r="A25" s="2614" t="s">
        <v>
3889</v>
      </c>
      <c r="B25" s="2665"/>
      <c r="C25" s="2693">
        <v>
32690</v>
      </c>
      <c r="D25" s="2694"/>
      <c r="E25" s="2695"/>
      <c r="F25" s="2680" t="s">
        <v>
3920</v>
      </c>
      <c r="G25" s="2681"/>
      <c r="H25" s="2682"/>
      <c r="J25" s="2673" t="s">
        <v>
3919</v>
      </c>
      <c r="K25" s="2674"/>
      <c r="L25" s="1341">
        <v>
3600</v>
      </c>
      <c r="N25" s="403"/>
      <c r="O25" s="2034"/>
      <c r="P25" s="402"/>
      <c r="Q25" s="1344"/>
      <c r="R25" s="1343"/>
      <c r="S25" s="1343"/>
      <c r="T25" s="1343"/>
      <c r="U25" s="1343"/>
    </row>
    <row r="26" spans="1:21" ht="15" customHeight="1">
      <c r="A26" s="2691" t="s">
        <v>
3886</v>
      </c>
      <c r="B26" s="2692"/>
      <c r="C26" s="2683" t="s">
        <v>
3918</v>
      </c>
      <c r="D26" s="2684"/>
      <c r="E26" s="2685"/>
      <c r="F26" s="2683" t="s">
        <v>
3917</v>
      </c>
      <c r="G26" s="2684"/>
      <c r="H26" s="2685"/>
      <c r="J26" s="2698" t="s">
        <v>
3916</v>
      </c>
      <c r="K26" s="384" t="s">
        <v>
3915</v>
      </c>
      <c r="L26" s="1341">
        <v>
8809</v>
      </c>
      <c r="N26" s="403"/>
      <c r="O26" s="2034"/>
    </row>
    <row r="27" spans="1:21" ht="15" customHeight="1">
      <c r="A27" s="2228"/>
      <c r="B27" s="2229"/>
      <c r="C27" s="2686"/>
      <c r="D27" s="2687"/>
      <c r="E27" s="2688"/>
      <c r="F27" s="2686"/>
      <c r="G27" s="2687"/>
      <c r="H27" s="2688"/>
      <c r="J27" s="2699"/>
      <c r="K27" s="384" t="s">
        <v>
3914</v>
      </c>
      <c r="L27" s="1341">
        <v>
22193</v>
      </c>
      <c r="N27" s="403"/>
      <c r="O27" s="2034"/>
    </row>
    <row r="28" spans="1:21" ht="15" customHeight="1">
      <c r="A28" s="2614" t="s">
        <v>
2930</v>
      </c>
      <c r="B28" s="2665"/>
      <c r="C28" s="2680" t="s">
        <v>
3913</v>
      </c>
      <c r="D28" s="2681"/>
      <c r="E28" s="2682"/>
      <c r="F28" s="2680" t="s">
        <v>
3912</v>
      </c>
      <c r="G28" s="2681"/>
      <c r="H28" s="2682"/>
      <c r="J28" s="2699"/>
      <c r="K28" s="384" t="s">
        <v>
453</v>
      </c>
      <c r="L28" s="1341">
        <v>
85572</v>
      </c>
      <c r="N28" s="403"/>
      <c r="O28" s="2034"/>
    </row>
    <row r="29" spans="1:21" ht="15" customHeight="1">
      <c r="F29" s="1342"/>
      <c r="G29" s="1342"/>
      <c r="H29" s="231" t="s">
        <v>
3882</v>
      </c>
      <c r="J29" s="2700"/>
      <c r="K29" s="439" t="s">
        <v>
534</v>
      </c>
      <c r="L29" s="1341">
        <f>
SUM(L26:L28)</f>
        <v>
116574</v>
      </c>
      <c r="N29" s="401"/>
      <c r="O29" s="403"/>
      <c r="P29" s="403"/>
    </row>
    <row r="30" spans="1:21" ht="15" customHeight="1">
      <c r="G30" s="231"/>
      <c r="L30" s="231" t="s">
        <v>
3911</v>
      </c>
      <c r="M30" s="401"/>
      <c r="N30" s="401"/>
      <c r="P30" s="402"/>
    </row>
    <row r="31" spans="1:21" ht="15" customHeight="1">
      <c r="E31" s="402"/>
      <c r="G31" s="402"/>
    </row>
    <row r="32" spans="1:21" ht="15" customHeight="1">
      <c r="A32" s="221" t="s">
        <v>
3910</v>
      </c>
      <c r="C32" s="402"/>
      <c r="G32" s="402"/>
      <c r="H32" s="403"/>
      <c r="I32" s="403"/>
      <c r="L32" s="231" t="s">
        <v>
439</v>
      </c>
    </row>
    <row r="33" spans="1:14" ht="30" customHeight="1">
      <c r="A33" s="2614" t="s">
        <v>
3892</v>
      </c>
      <c r="B33" s="2665"/>
      <c r="C33" s="2669" t="s">
        <v>
3909</v>
      </c>
      <c r="D33" s="2667"/>
      <c r="E33" s="2667"/>
      <c r="F33" s="2668"/>
      <c r="H33" s="2614" t="s">
        <v>
3892</v>
      </c>
      <c r="I33" s="2665"/>
      <c r="J33" s="2670" t="s">
        <v>
3908</v>
      </c>
      <c r="K33" s="2675"/>
      <c r="L33" s="2676"/>
      <c r="N33" s="375"/>
    </row>
    <row r="34" spans="1:14" ht="15" customHeight="1">
      <c r="A34" s="2614" t="s">
        <v>
3889</v>
      </c>
      <c r="B34" s="2665"/>
      <c r="C34" s="2677" t="s">
        <v>
3907</v>
      </c>
      <c r="D34" s="2678"/>
      <c r="E34" s="2678"/>
      <c r="F34" s="2679"/>
      <c r="H34" s="2614" t="s">
        <v>
3889</v>
      </c>
      <c r="I34" s="2665"/>
      <c r="J34" s="2669" t="s">
        <v>
3906</v>
      </c>
      <c r="K34" s="2667"/>
      <c r="L34" s="2668"/>
      <c r="M34" s="1338"/>
      <c r="N34" s="625"/>
    </row>
    <row r="35" spans="1:14" ht="50.1" customHeight="1">
      <c r="A35" s="2614" t="s">
        <v>
3886</v>
      </c>
      <c r="B35" s="2665"/>
      <c r="C35" s="2670" t="s">
        <v>
3905</v>
      </c>
      <c r="D35" s="2671"/>
      <c r="E35" s="2671"/>
      <c r="F35" s="2672"/>
      <c r="G35" s="1340"/>
      <c r="H35" s="2614" t="s">
        <v>
3886</v>
      </c>
      <c r="I35" s="2665"/>
      <c r="J35" s="2670" t="s">
        <v>
3904</v>
      </c>
      <c r="K35" s="2671"/>
      <c r="L35" s="2672"/>
      <c r="N35" s="375"/>
    </row>
    <row r="36" spans="1:14" ht="15" customHeight="1">
      <c r="A36" s="2614" t="s">
        <v>
2930</v>
      </c>
      <c r="B36" s="2665"/>
      <c r="C36" s="2669" t="s">
        <v>
3903</v>
      </c>
      <c r="D36" s="2667"/>
      <c r="E36" s="2667"/>
      <c r="F36" s="2668"/>
      <c r="G36" s="1340"/>
      <c r="H36" s="2614" t="s">
        <v>
2930</v>
      </c>
      <c r="I36" s="2665"/>
      <c r="J36" s="2669" t="s">
        <v>
3902</v>
      </c>
      <c r="K36" s="2667"/>
      <c r="L36" s="2668"/>
      <c r="N36" s="375"/>
    </row>
    <row r="37" spans="1:14" ht="15" customHeight="1">
      <c r="A37" s="656"/>
      <c r="B37" s="656"/>
      <c r="C37" s="375"/>
      <c r="D37" s="375"/>
      <c r="E37" s="375"/>
      <c r="F37" s="375"/>
      <c r="H37" s="656"/>
      <c r="I37" s="656"/>
      <c r="J37" s="375"/>
      <c r="K37" s="375"/>
      <c r="L37" s="375"/>
      <c r="M37" s="375"/>
      <c r="N37" s="375"/>
    </row>
    <row r="38" spans="1:14" ht="30" customHeight="1">
      <c r="A38" s="2614" t="s">
        <v>
3892</v>
      </c>
      <c r="B38" s="2665"/>
      <c r="C38" s="2666" t="s">
        <v>
3901</v>
      </c>
      <c r="D38" s="2667"/>
      <c r="E38" s="2667"/>
      <c r="F38" s="2668"/>
      <c r="H38" s="2614" t="s">
        <v>
3892</v>
      </c>
      <c r="I38" s="2665"/>
      <c r="J38" s="2666" t="s">
        <v>
3900</v>
      </c>
      <c r="K38" s="2667"/>
      <c r="L38" s="2668"/>
      <c r="N38" s="375"/>
    </row>
    <row r="39" spans="1:14" ht="15" customHeight="1">
      <c r="A39" s="2614" t="s">
        <v>
3889</v>
      </c>
      <c r="B39" s="2665"/>
      <c r="C39" s="2669" t="s">
        <v>
3899</v>
      </c>
      <c r="D39" s="2667"/>
      <c r="E39" s="2667"/>
      <c r="F39" s="2668"/>
      <c r="H39" s="2614" t="s">
        <v>
3889</v>
      </c>
      <c r="I39" s="2665"/>
      <c r="J39" s="2669" t="s">
        <v>
3898</v>
      </c>
      <c r="K39" s="2667"/>
      <c r="L39" s="2668"/>
      <c r="M39" s="1338"/>
      <c r="N39" s="625"/>
    </row>
    <row r="40" spans="1:14" ht="39.950000000000003" customHeight="1">
      <c r="A40" s="2614" t="s">
        <v>
3886</v>
      </c>
      <c r="B40" s="2665"/>
      <c r="C40" s="2670" t="s">
        <v>
3897</v>
      </c>
      <c r="D40" s="2671"/>
      <c r="E40" s="2671"/>
      <c r="F40" s="2672"/>
      <c r="H40" s="2614" t="s">
        <v>
3886</v>
      </c>
      <c r="I40" s="2665"/>
      <c r="J40" s="2670" t="s">
        <v>
3896</v>
      </c>
      <c r="K40" s="2671"/>
      <c r="L40" s="2672"/>
      <c r="N40" s="375"/>
    </row>
    <row r="41" spans="1:14" ht="15" customHeight="1">
      <c r="A41" s="2614" t="s">
        <v>
2930</v>
      </c>
      <c r="B41" s="2665"/>
      <c r="C41" s="2669" t="s">
        <v>
3895</v>
      </c>
      <c r="D41" s="2667"/>
      <c r="E41" s="2667"/>
      <c r="F41" s="2668"/>
      <c r="H41" s="2614" t="s">
        <v>
2930</v>
      </c>
      <c r="I41" s="2665"/>
      <c r="J41" s="2677" t="s">
        <v>
3894</v>
      </c>
      <c r="K41" s="2678"/>
      <c r="L41" s="2679"/>
      <c r="N41" s="375"/>
    </row>
    <row r="42" spans="1:14" ht="15" customHeight="1">
      <c r="A42" s="656"/>
      <c r="B42" s="656"/>
      <c r="C42" s="375"/>
      <c r="D42" s="375"/>
      <c r="E42" s="375"/>
      <c r="F42" s="375"/>
      <c r="H42" s="656"/>
      <c r="I42" s="656"/>
      <c r="J42" s="375"/>
      <c r="K42" s="375"/>
      <c r="L42" s="375"/>
      <c r="M42" s="375"/>
      <c r="N42" s="375"/>
    </row>
    <row r="43" spans="1:14" ht="30" customHeight="1">
      <c r="A43" s="2614" t="s">
        <v>
3892</v>
      </c>
      <c r="B43" s="2665"/>
      <c r="C43" s="2670" t="s">
        <v>
3893</v>
      </c>
      <c r="D43" s="2675"/>
      <c r="E43" s="2675"/>
      <c r="F43" s="2676"/>
      <c r="H43" s="2614" t="s">
        <v>
3892</v>
      </c>
      <c r="I43" s="2665"/>
      <c r="J43" s="2666" t="s">
        <v>
3891</v>
      </c>
      <c r="K43" s="2667"/>
      <c r="L43" s="2668"/>
      <c r="N43" s="375"/>
    </row>
    <row r="44" spans="1:14" ht="15" customHeight="1">
      <c r="A44" s="2614" t="s">
        <v>
3889</v>
      </c>
      <c r="B44" s="2665"/>
      <c r="C44" s="2669" t="s">
        <v>
3890</v>
      </c>
      <c r="D44" s="2667"/>
      <c r="E44" s="2667"/>
      <c r="F44" s="2668"/>
      <c r="G44" s="1339"/>
      <c r="H44" s="2614" t="s">
        <v>
3889</v>
      </c>
      <c r="I44" s="2665"/>
      <c r="J44" s="2669" t="s">
        <v>
3888</v>
      </c>
      <c r="K44" s="2667"/>
      <c r="L44" s="2668"/>
      <c r="M44" s="1338"/>
      <c r="N44" s="625"/>
    </row>
    <row r="45" spans="1:14" ht="39.950000000000003" customHeight="1">
      <c r="A45" s="2614" t="s">
        <v>
3886</v>
      </c>
      <c r="B45" s="2665"/>
      <c r="C45" s="2670" t="s">
        <v>
3887</v>
      </c>
      <c r="D45" s="2671"/>
      <c r="E45" s="2671"/>
      <c r="F45" s="2672"/>
      <c r="G45" s="336"/>
      <c r="H45" s="2614" t="s">
        <v>
3886</v>
      </c>
      <c r="I45" s="2665"/>
      <c r="J45" s="2670" t="s">
        <v>
3885</v>
      </c>
      <c r="K45" s="2671"/>
      <c r="L45" s="2672"/>
      <c r="N45" s="375"/>
    </row>
    <row r="46" spans="1:14" ht="15" customHeight="1">
      <c r="A46" s="2614" t="s">
        <v>
2930</v>
      </c>
      <c r="B46" s="2665"/>
      <c r="C46" s="2669" t="s">
        <v>
3884</v>
      </c>
      <c r="D46" s="2667"/>
      <c r="E46" s="2667"/>
      <c r="F46" s="2668"/>
      <c r="G46" s="402"/>
      <c r="H46" s="2614" t="s">
        <v>
2930</v>
      </c>
      <c r="I46" s="2665"/>
      <c r="J46" s="2669" t="s">
        <v>
3883</v>
      </c>
      <c r="K46" s="2667"/>
      <c r="L46" s="2668"/>
      <c r="N46" s="375"/>
    </row>
    <row r="47" spans="1:14" ht="15" customHeight="1">
      <c r="C47" s="402"/>
      <c r="F47" s="361"/>
      <c r="L47" s="231" t="s">
        <v>
3882</v>
      </c>
      <c r="N47" s="401"/>
    </row>
    <row r="52" spans="8:9" ht="18" customHeight="1">
      <c r="H52" s="402"/>
      <c r="I52" s="402"/>
    </row>
  </sheetData>
  <mergeCells count="87">
    <mergeCell ref="F23:H23"/>
    <mergeCell ref="J24:K24"/>
    <mergeCell ref="A41:B41"/>
    <mergeCell ref="A43:B43"/>
    <mergeCell ref="A1:Z1"/>
    <mergeCell ref="A2:Z2"/>
    <mergeCell ref="C35:F35"/>
    <mergeCell ref="C36:F36"/>
    <mergeCell ref="H34:I34"/>
    <mergeCell ref="J34:L34"/>
    <mergeCell ref="J35:L35"/>
    <mergeCell ref="J36:L36"/>
    <mergeCell ref="O26:O28"/>
    <mergeCell ref="J26:J29"/>
    <mergeCell ref="A34:B34"/>
    <mergeCell ref="H33:I33"/>
    <mergeCell ref="C25:E25"/>
    <mergeCell ref="O6:O7"/>
    <mergeCell ref="E5:E6"/>
    <mergeCell ref="J23:K23"/>
    <mergeCell ref="F24:H24"/>
    <mergeCell ref="F6:G6"/>
    <mergeCell ref="F7:G7"/>
    <mergeCell ref="F8:G8"/>
    <mergeCell ref="O24:O25"/>
    <mergeCell ref="J6:K6"/>
    <mergeCell ref="J7:K7"/>
    <mergeCell ref="J8:K8"/>
    <mergeCell ref="F5:G5"/>
    <mergeCell ref="C24:E24"/>
    <mergeCell ref="F9:G9"/>
    <mergeCell ref="E7:E9"/>
    <mergeCell ref="J5:K5"/>
    <mergeCell ref="C23:E23"/>
    <mergeCell ref="A46:B46"/>
    <mergeCell ref="A38:B38"/>
    <mergeCell ref="A39:B39"/>
    <mergeCell ref="A40:B40"/>
    <mergeCell ref="C33:F33"/>
    <mergeCell ref="C41:F41"/>
    <mergeCell ref="C46:F46"/>
    <mergeCell ref="C43:F43"/>
    <mergeCell ref="C44:F44"/>
    <mergeCell ref="C45:F45"/>
    <mergeCell ref="A36:B36"/>
    <mergeCell ref="A44:B44"/>
    <mergeCell ref="A45:B45"/>
    <mergeCell ref="A35:B35"/>
    <mergeCell ref="C38:F38"/>
    <mergeCell ref="C39:F39"/>
    <mergeCell ref="A28:B28"/>
    <mergeCell ref="A26:B27"/>
    <mergeCell ref="A33:B33"/>
    <mergeCell ref="C26:E27"/>
    <mergeCell ref="C34:F34"/>
    <mergeCell ref="C28:E28"/>
    <mergeCell ref="A5:B5"/>
    <mergeCell ref="A6:B6"/>
    <mergeCell ref="A25:B25"/>
    <mergeCell ref="A7:B7"/>
    <mergeCell ref="A8:B8"/>
    <mergeCell ref="A23:B23"/>
    <mergeCell ref="A24:B24"/>
    <mergeCell ref="H41:I41"/>
    <mergeCell ref="H35:I35"/>
    <mergeCell ref="H36:I36"/>
    <mergeCell ref="J25:K25"/>
    <mergeCell ref="H39:I39"/>
    <mergeCell ref="J38:L38"/>
    <mergeCell ref="J39:L39"/>
    <mergeCell ref="H38:I38"/>
    <mergeCell ref="J33:L33"/>
    <mergeCell ref="J40:L40"/>
    <mergeCell ref="J41:L41"/>
    <mergeCell ref="H40:I40"/>
    <mergeCell ref="F25:H25"/>
    <mergeCell ref="F28:H28"/>
    <mergeCell ref="F26:H27"/>
    <mergeCell ref="C40:F40"/>
    <mergeCell ref="H45:I45"/>
    <mergeCell ref="J43:L43"/>
    <mergeCell ref="J44:L44"/>
    <mergeCell ref="J45:L45"/>
    <mergeCell ref="H46:I46"/>
    <mergeCell ref="J46:L46"/>
    <mergeCell ref="H43:I43"/>
    <mergeCell ref="H44:I44"/>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view="pageBreakPreview" zoomScaleNormal="100" zoomScaleSheetLayoutView="100" workbookViewId="0">
      <selection activeCell="B6" sqref="B6"/>
    </sheetView>
  </sheetViews>
  <sheetFormatPr defaultRowHeight="18" customHeight="1"/>
  <cols>
    <col min="1" max="1" width="21.625" style="692" customWidth="1"/>
    <col min="2" max="10" width="6.875" style="692" customWidth="1"/>
    <col min="11" max="11" width="6.875" style="410" customWidth="1"/>
    <col min="12" max="16384" width="9" style="410"/>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1400" customFormat="1" ht="15" customHeight="1">
      <c r="A3" s="34" t="s">
        <v>
3996</v>
      </c>
      <c r="B3" s="1401"/>
      <c r="C3" s="1401"/>
      <c r="D3" s="1401"/>
      <c r="E3" s="1401"/>
      <c r="F3" s="1401"/>
      <c r="G3" s="1401"/>
      <c r="H3" s="1401"/>
      <c r="I3" s="1401"/>
      <c r="J3" s="1401"/>
    </row>
    <row r="4" spans="1:26" s="1387" customFormat="1" ht="15" customHeight="1">
      <c r="A4" s="31" t="s">
        <v>
3995</v>
      </c>
      <c r="B4" s="1388"/>
      <c r="C4" s="1388"/>
      <c r="D4" s="1388"/>
      <c r="E4" s="1388"/>
      <c r="F4" s="1388"/>
      <c r="G4" s="1388"/>
      <c r="H4" s="1388"/>
      <c r="I4" s="1388"/>
      <c r="J4" s="1388"/>
    </row>
    <row r="5" spans="1:26" ht="15" customHeight="1">
      <c r="A5" s="46" t="s">
        <v>
3994</v>
      </c>
      <c r="D5" s="462" t="s">
        <v>
960</v>
      </c>
      <c r="J5" s="694"/>
      <c r="K5" s="694" t="s">
        <v>
721</v>
      </c>
    </row>
    <row r="6" spans="1:26" ht="15" customHeight="1">
      <c r="A6" s="1371" t="s">
        <v>
3961</v>
      </c>
      <c r="B6" s="1369" t="s">
        <v>
3960</v>
      </c>
      <c r="C6" s="1370">
        <v>
24</v>
      </c>
      <c r="D6" s="1364">
        <v>
25</v>
      </c>
      <c r="E6" s="1364">
        <v>
26</v>
      </c>
      <c r="F6" s="1364">
        <v>
27</v>
      </c>
      <c r="G6" s="1369">
        <v>
28</v>
      </c>
      <c r="H6" s="1369">
        <v>
29</v>
      </c>
      <c r="I6" s="1369">
        <v>
30</v>
      </c>
      <c r="J6" s="1369" t="s">
        <v>
1549</v>
      </c>
      <c r="K6" s="1369">
        <v>
2</v>
      </c>
    </row>
    <row r="7" spans="1:26" ht="15" customHeight="1">
      <c r="A7" s="1396" t="s">
        <v>
3993</v>
      </c>
      <c r="B7" s="1389">
        <v>
32</v>
      </c>
      <c r="C7" s="1391">
        <v>
26</v>
      </c>
      <c r="D7" s="1399">
        <v>
12</v>
      </c>
      <c r="E7" s="1398">
        <v>
15</v>
      </c>
      <c r="F7" s="1398">
        <v>
14</v>
      </c>
      <c r="G7" s="1394">
        <v>
7</v>
      </c>
      <c r="H7" s="1394">
        <v>
10</v>
      </c>
      <c r="I7" s="1394">
        <v>
8</v>
      </c>
      <c r="J7" s="1394">
        <v>
6</v>
      </c>
      <c r="K7" s="1394">
        <v>
10</v>
      </c>
    </row>
    <row r="8" spans="1:26" ht="15" customHeight="1">
      <c r="A8" s="1396" t="s">
        <v>
3992</v>
      </c>
      <c r="B8" s="1389">
        <v>
15</v>
      </c>
      <c r="C8" s="1391">
        <v>
28</v>
      </c>
      <c r="D8" s="1399">
        <v>
31</v>
      </c>
      <c r="E8" s="1398">
        <v>
19</v>
      </c>
      <c r="F8" s="1398">
        <v>
17</v>
      </c>
      <c r="G8" s="1394">
        <v>
14</v>
      </c>
      <c r="H8" s="1394">
        <v>
12</v>
      </c>
      <c r="I8" s="1394">
        <v>
25</v>
      </c>
      <c r="J8" s="1394">
        <v>
33</v>
      </c>
      <c r="K8" s="1394">
        <v>
33</v>
      </c>
    </row>
    <row r="9" spans="1:26" ht="15" customHeight="1">
      <c r="A9" s="1396" t="s">
        <v>
3991</v>
      </c>
      <c r="B9" s="1389">
        <v>
2</v>
      </c>
      <c r="C9" s="763" t="s">
        <v>
531</v>
      </c>
      <c r="D9" s="763" t="s">
        <v>
531</v>
      </c>
      <c r="E9" s="763" t="s">
        <v>
531</v>
      </c>
      <c r="F9" s="763" t="s">
        <v>
531</v>
      </c>
      <c r="G9" s="1394">
        <v>
1</v>
      </c>
      <c r="H9" s="1394">
        <v>
1</v>
      </c>
      <c r="I9" s="763" t="s">
        <v>
531</v>
      </c>
      <c r="J9" s="763" t="s">
        <v>
531</v>
      </c>
      <c r="K9" s="1394">
        <v>
4</v>
      </c>
    </row>
    <row r="10" spans="1:26" ht="15" customHeight="1">
      <c r="A10" s="1396" t="s">
        <v>
3990</v>
      </c>
      <c r="B10" s="1389">
        <v>
24</v>
      </c>
      <c r="C10" s="1391">
        <v>
25</v>
      </c>
      <c r="D10" s="1399">
        <v>
23</v>
      </c>
      <c r="E10" s="1398">
        <v>
22</v>
      </c>
      <c r="F10" s="1398">
        <v>
19</v>
      </c>
      <c r="G10" s="1394">
        <v>
22</v>
      </c>
      <c r="H10" s="1394">
        <v>
27</v>
      </c>
      <c r="I10" s="1394">
        <v>
28</v>
      </c>
      <c r="J10" s="1394">
        <v>
43</v>
      </c>
      <c r="K10" s="1394">
        <v>
55</v>
      </c>
    </row>
    <row r="11" spans="1:26" ht="15" customHeight="1">
      <c r="A11" s="1396" t="s">
        <v>
3989</v>
      </c>
      <c r="B11" s="1389">
        <v>
2</v>
      </c>
      <c r="C11" s="763" t="s">
        <v>
531</v>
      </c>
      <c r="D11" s="763" t="s">
        <v>
531</v>
      </c>
      <c r="E11" s="1398">
        <v>
1</v>
      </c>
      <c r="F11" s="763" t="s">
        <v>
531</v>
      </c>
      <c r="G11" s="763" t="s">
        <v>
531</v>
      </c>
      <c r="H11" s="1394">
        <v>
2</v>
      </c>
      <c r="I11" s="1394">
        <v>
1</v>
      </c>
      <c r="J11" s="763" t="s">
        <v>
531</v>
      </c>
      <c r="K11" s="763" t="s">
        <v>
531</v>
      </c>
    </row>
    <row r="12" spans="1:26" ht="15" customHeight="1">
      <c r="A12" s="1396" t="s">
        <v>
3988</v>
      </c>
      <c r="B12" s="1389">
        <v>
118</v>
      </c>
      <c r="C12" s="1391">
        <v>
134</v>
      </c>
      <c r="D12" s="1399">
        <v>
112</v>
      </c>
      <c r="E12" s="1398">
        <v>
81</v>
      </c>
      <c r="F12" s="1398">
        <v>
105</v>
      </c>
      <c r="G12" s="1394">
        <v>
60</v>
      </c>
      <c r="H12" s="1394">
        <v>
111</v>
      </c>
      <c r="I12" s="1394">
        <v>
122</v>
      </c>
      <c r="J12" s="1394">
        <v>
139</v>
      </c>
      <c r="K12" s="1394">
        <v>
255</v>
      </c>
    </row>
    <row r="13" spans="1:26" ht="15" customHeight="1">
      <c r="A13" s="1396" t="s">
        <v>
3987</v>
      </c>
      <c r="B13" s="1389">
        <v>
48</v>
      </c>
      <c r="C13" s="1391">
        <v>
46</v>
      </c>
      <c r="D13" s="1399">
        <v>
23</v>
      </c>
      <c r="E13" s="1398">
        <v>
21</v>
      </c>
      <c r="F13" s="1398">
        <v>
33</v>
      </c>
      <c r="G13" s="1394">
        <v>
25</v>
      </c>
      <c r="H13" s="1394">
        <v>
17</v>
      </c>
      <c r="I13" s="1394">
        <v>
36</v>
      </c>
      <c r="J13" s="1394">
        <v>
27</v>
      </c>
      <c r="K13" s="1394">
        <v>
59</v>
      </c>
    </row>
    <row r="14" spans="1:26" ht="15" customHeight="1">
      <c r="A14" s="1396" t="s">
        <v>
453</v>
      </c>
      <c r="B14" s="1389">
        <v>
11</v>
      </c>
      <c r="C14" s="1391">
        <v>
24</v>
      </c>
      <c r="D14" s="1399">
        <v>
16</v>
      </c>
      <c r="E14" s="1398">
        <v>
6</v>
      </c>
      <c r="F14" s="1398">
        <v>
3</v>
      </c>
      <c r="G14" s="1394">
        <v>
4</v>
      </c>
      <c r="H14" s="1394">
        <v>
10</v>
      </c>
      <c r="I14" s="1394">
        <v>
9</v>
      </c>
      <c r="J14" s="1394">
        <v>
11</v>
      </c>
      <c r="K14" s="1394">
        <v>
67</v>
      </c>
    </row>
    <row r="15" spans="1:26" ht="15" customHeight="1">
      <c r="A15" s="1393" t="s">
        <v>
534</v>
      </c>
      <c r="B15" s="1389">
        <v>
252</v>
      </c>
      <c r="C15" s="1392">
        <v>
283</v>
      </c>
      <c r="D15" s="1392">
        <v>
217</v>
      </c>
      <c r="E15" s="1397">
        <v>
165</v>
      </c>
      <c r="F15" s="1397">
        <v>
191</v>
      </c>
      <c r="G15" s="1389">
        <v>
133</v>
      </c>
      <c r="H15" s="1389">
        <v>
190</v>
      </c>
      <c r="I15" s="1389">
        <v>
229</v>
      </c>
      <c r="J15" s="1389">
        <v>
259</v>
      </c>
      <c r="K15" s="1389">
        <f>
SUM(K7:K14)</f>
        <v>
483</v>
      </c>
    </row>
    <row r="16" spans="1:26" ht="15" customHeight="1"/>
    <row r="17" spans="1:11" ht="15" customHeight="1">
      <c r="A17" s="46" t="s">
        <v>
3986</v>
      </c>
      <c r="D17" s="462" t="s">
        <v>
960</v>
      </c>
      <c r="J17" s="694"/>
      <c r="K17" s="694" t="s">
        <v>
721</v>
      </c>
    </row>
    <row r="18" spans="1:11" ht="15" customHeight="1">
      <c r="A18" s="1371" t="s">
        <v>
3961</v>
      </c>
      <c r="B18" s="1369" t="s">
        <v>
3960</v>
      </c>
      <c r="C18" s="1370">
        <v>
24</v>
      </c>
      <c r="D18" s="1364">
        <v>
25</v>
      </c>
      <c r="E18" s="1364">
        <v>
26</v>
      </c>
      <c r="F18" s="1364">
        <v>
27</v>
      </c>
      <c r="G18" s="1369">
        <v>
28</v>
      </c>
      <c r="H18" s="1369">
        <v>
29</v>
      </c>
      <c r="I18" s="1369">
        <v>
30</v>
      </c>
      <c r="J18" s="1369" t="s">
        <v>
1549</v>
      </c>
      <c r="K18" s="1369">
        <v>
2</v>
      </c>
    </row>
    <row r="19" spans="1:11" ht="15" customHeight="1">
      <c r="A19" s="1396" t="s">
        <v>
3985</v>
      </c>
      <c r="B19" s="1389">
        <v>
29</v>
      </c>
      <c r="C19" s="1391">
        <v>
21</v>
      </c>
      <c r="D19" s="1395">
        <v>
17</v>
      </c>
      <c r="E19" s="1395">
        <v>
16</v>
      </c>
      <c r="F19" s="1395">
        <v>
27</v>
      </c>
      <c r="G19" s="1394">
        <v>
20</v>
      </c>
      <c r="H19" s="1394">
        <v>
23</v>
      </c>
      <c r="I19" s="1394">
        <v>
23</v>
      </c>
      <c r="J19" s="1394">
        <v>
22</v>
      </c>
      <c r="K19" s="1394">
        <v>
22</v>
      </c>
    </row>
    <row r="20" spans="1:11" ht="15" customHeight="1">
      <c r="A20" s="1396" t="s">
        <v>
3984</v>
      </c>
      <c r="B20" s="1389">
        <v>
2</v>
      </c>
      <c r="C20" s="1391">
        <v>
8</v>
      </c>
      <c r="D20" s="1395">
        <v>
10</v>
      </c>
      <c r="E20" s="1395">
        <v>
6</v>
      </c>
      <c r="F20" s="1395">
        <v>
13</v>
      </c>
      <c r="G20" s="1394">
        <v>
1</v>
      </c>
      <c r="H20" s="1394">
        <v>
4</v>
      </c>
      <c r="I20" s="1394">
        <v>
3</v>
      </c>
      <c r="J20" s="1394">
        <v>
4</v>
      </c>
      <c r="K20" s="1394">
        <v>
5</v>
      </c>
    </row>
    <row r="21" spans="1:11" ht="15" customHeight="1">
      <c r="A21" s="1396" t="s">
        <v>
3983</v>
      </c>
      <c r="B21" s="1389">
        <v>
73</v>
      </c>
      <c r="C21" s="1391">
        <v>
100</v>
      </c>
      <c r="D21" s="1395">
        <v>
74</v>
      </c>
      <c r="E21" s="1395">
        <v>
51</v>
      </c>
      <c r="F21" s="1395">
        <v>
59</v>
      </c>
      <c r="G21" s="1394">
        <v>
57</v>
      </c>
      <c r="H21" s="1394">
        <v>
59</v>
      </c>
      <c r="I21" s="1394">
        <v>
71</v>
      </c>
      <c r="J21" s="1394">
        <v>
82</v>
      </c>
      <c r="K21" s="1394">
        <v>
113</v>
      </c>
    </row>
    <row r="22" spans="1:11" ht="15" customHeight="1">
      <c r="A22" s="1396" t="s">
        <v>
3982</v>
      </c>
      <c r="B22" s="1389">
        <v>
102</v>
      </c>
      <c r="C22" s="1391">
        <v>
111</v>
      </c>
      <c r="D22" s="1395">
        <v>
90</v>
      </c>
      <c r="E22" s="1395">
        <v>
53</v>
      </c>
      <c r="F22" s="1395">
        <v>
66</v>
      </c>
      <c r="G22" s="1394">
        <v>
55</v>
      </c>
      <c r="H22" s="1394">
        <v>
104</v>
      </c>
      <c r="I22" s="1394">
        <v>
88</v>
      </c>
      <c r="J22" s="1394">
        <v>
118</v>
      </c>
      <c r="K22" s="1394">
        <v>
263</v>
      </c>
    </row>
    <row r="23" spans="1:11" ht="15" customHeight="1">
      <c r="A23" s="1393" t="s">
        <v>
534</v>
      </c>
      <c r="B23" s="1389">
        <v>
206</v>
      </c>
      <c r="C23" s="1392">
        <v>
240</v>
      </c>
      <c r="D23" s="1391">
        <v>
191</v>
      </c>
      <c r="E23" s="1390">
        <v>
126</v>
      </c>
      <c r="F23" s="1390">
        <v>
165</v>
      </c>
      <c r="G23" s="1389">
        <v>
133</v>
      </c>
      <c r="H23" s="1389">
        <v>
190</v>
      </c>
      <c r="I23" s="1389">
        <v>
185</v>
      </c>
      <c r="J23" s="1389">
        <v>
226</v>
      </c>
      <c r="K23" s="1389">
        <f>
SUM(K19:K22)</f>
        <v>
403</v>
      </c>
    </row>
    <row r="24" spans="1:11" ht="15" customHeight="1">
      <c r="G24" s="694"/>
      <c r="H24" s="694"/>
      <c r="K24" s="694" t="s">
        <v>
3935</v>
      </c>
    </row>
    <row r="25" spans="1:11" ht="15" customHeight="1">
      <c r="G25" s="694"/>
      <c r="H25" s="694"/>
      <c r="K25" s="694"/>
    </row>
    <row r="26" spans="1:11" s="1387" customFormat="1" ht="15" customHeight="1">
      <c r="A26" s="31" t="s">
        <v>
3981</v>
      </c>
      <c r="B26" s="31"/>
      <c r="C26" s="31"/>
      <c r="D26" s="31"/>
      <c r="E26" s="31"/>
      <c r="F26" s="31"/>
      <c r="G26" s="1388"/>
      <c r="H26" s="1388"/>
      <c r="I26" s="1388"/>
      <c r="J26" s="1388"/>
    </row>
    <row r="27" spans="1:11" ht="15" customHeight="1">
      <c r="A27" s="803" t="s">
        <v>
3980</v>
      </c>
      <c r="B27" s="216"/>
      <c r="C27" s="216"/>
      <c r="D27" s="216"/>
      <c r="E27" s="216"/>
      <c r="F27" s="216"/>
      <c r="G27" s="1386"/>
      <c r="H27" s="1386"/>
      <c r="I27" s="1385"/>
      <c r="K27" s="694" t="s">
        <v>
721</v>
      </c>
    </row>
    <row r="28" spans="1:11" s="2" customFormat="1" ht="15" customHeight="1">
      <c r="A28" s="1371" t="s">
        <v>
3961</v>
      </c>
      <c r="B28" s="1369" t="s">
        <v>
3960</v>
      </c>
      <c r="C28" s="1370">
        <v>
24</v>
      </c>
      <c r="D28" s="1364">
        <v>
25</v>
      </c>
      <c r="E28" s="1364">
        <v>
26</v>
      </c>
      <c r="F28" s="1364">
        <v>
27</v>
      </c>
      <c r="G28" s="1369">
        <v>
28</v>
      </c>
      <c r="H28" s="1369">
        <v>
29</v>
      </c>
      <c r="I28" s="1369">
        <v>
30</v>
      </c>
      <c r="J28" s="1369" t="s">
        <v>
1549</v>
      </c>
      <c r="K28" s="1369">
        <v>
2</v>
      </c>
    </row>
    <row r="29" spans="1:11" ht="15" customHeight="1">
      <c r="A29" s="1365" t="s">
        <v>
3979</v>
      </c>
      <c r="B29" s="1367">
        <v>
1.9E-2</v>
      </c>
      <c r="C29" s="1367">
        <v>
1.7999999999999999E-2</v>
      </c>
      <c r="D29" s="1367">
        <v>
2.1000000000000001E-2</v>
      </c>
      <c r="E29" s="1367">
        <v>
2.1000000000000001E-2</v>
      </c>
      <c r="F29" s="1367">
        <v>
2.1999999999999999E-2</v>
      </c>
      <c r="G29" s="1367">
        <v>
1.7000000000000001E-2</v>
      </c>
      <c r="H29" s="1367">
        <v>
1.6E-2</v>
      </c>
      <c r="I29" s="1367">
        <v>
1.7000000000000001E-2</v>
      </c>
      <c r="J29" s="1367">
        <v>
1.4999999999999999E-2</v>
      </c>
      <c r="K29" s="1367">
        <v>
1.4E-2</v>
      </c>
    </row>
    <row r="30" spans="1:11" ht="15" customHeight="1">
      <c r="A30" s="1365" t="s">
        <v>
3978</v>
      </c>
      <c r="B30" s="1367">
        <v>
0.05</v>
      </c>
      <c r="C30" s="1367">
        <v>
4.4999999999999998E-2</v>
      </c>
      <c r="D30" s="1367">
        <v>
5.8000000000000003E-2</v>
      </c>
      <c r="E30" s="1367">
        <v>
5.2999999999999999E-2</v>
      </c>
      <c r="F30" s="1367">
        <v>
4.7E-2</v>
      </c>
      <c r="G30" s="1367">
        <v>
3.6999999999999998E-2</v>
      </c>
      <c r="H30" s="1367">
        <v>
3.6999999999999998E-2</v>
      </c>
      <c r="I30" s="1367">
        <v>
4.2000000000000003E-2</v>
      </c>
      <c r="J30" s="1367">
        <v>
3.6999999999999998E-2</v>
      </c>
      <c r="K30" s="1367">
        <v>
3.5000000000000003E-2</v>
      </c>
    </row>
    <row r="31" spans="1:11" ht="15" customHeight="1">
      <c r="A31" s="1384" t="s">
        <v>
3977</v>
      </c>
      <c r="B31" s="1367">
        <v>
0.14699999999999999</v>
      </c>
      <c r="C31" s="1367">
        <v>
0.115</v>
      </c>
      <c r="D31" s="1367">
        <v>
0.126</v>
      </c>
      <c r="E31" s="1367">
        <v>
0.128</v>
      </c>
      <c r="F31" s="1367">
        <v>
0.106</v>
      </c>
      <c r="G31" s="1367">
        <v>
0.14599999999999999</v>
      </c>
      <c r="H31" s="1367">
        <v>
0.124</v>
      </c>
      <c r="I31" s="1367">
        <v>
0.14599999999999999</v>
      </c>
      <c r="J31" s="1367">
        <v>
0.151</v>
      </c>
      <c r="K31" s="1367">
        <v>
0.128</v>
      </c>
    </row>
    <row r="32" spans="1:11" ht="15" customHeight="1">
      <c r="A32" s="1383" t="s">
        <v>
3976</v>
      </c>
      <c r="B32" s="1382" t="s">
        <v>
3975</v>
      </c>
      <c r="C32" s="1382" t="s">
        <v>
3975</v>
      </c>
      <c r="D32" s="1364" t="s">
        <v>
3975</v>
      </c>
      <c r="E32" s="1364" t="s">
        <v>
3975</v>
      </c>
      <c r="F32" s="1364" t="s">
        <v>
3975</v>
      </c>
      <c r="G32" s="1364" t="s">
        <v>
3974</v>
      </c>
      <c r="H32" s="1364" t="s">
        <v>
3974</v>
      </c>
      <c r="I32" s="1364" t="s">
        <v>
3974</v>
      </c>
      <c r="J32" s="1364" t="s">
        <v>
3973</v>
      </c>
      <c r="K32" s="1364" t="s">
        <v>
3972</v>
      </c>
    </row>
    <row r="33" spans="1:11" ht="15" customHeight="1">
      <c r="A33" s="1376" t="s">
        <v>
3967</v>
      </c>
      <c r="B33" s="1380" t="s">
        <v>
2114</v>
      </c>
      <c r="C33" s="1380" t="s">
        <v>
2114</v>
      </c>
      <c r="D33" s="1381" t="s">
        <v>
2114</v>
      </c>
      <c r="E33" s="1381" t="s">
        <v>
2114</v>
      </c>
      <c r="F33" s="1380" t="s">
        <v>
2114</v>
      </c>
      <c r="G33" s="1380" t="s">
        <v>
2114</v>
      </c>
      <c r="H33" s="1380" t="s">
        <v>
1979</v>
      </c>
      <c r="I33" s="1380" t="s">
        <v>
2114</v>
      </c>
      <c r="J33" s="1380" t="s">
        <v>
3966</v>
      </c>
      <c r="K33" s="1380" t="s">
        <v>
3966</v>
      </c>
    </row>
    <row r="34" spans="1:11" ht="15" customHeight="1">
      <c r="A34" s="41" t="s">
        <v>
3953</v>
      </c>
      <c r="B34" s="2701" t="s">
        <v>
3971</v>
      </c>
      <c r="C34" s="2701"/>
      <c r="D34" s="2701"/>
      <c r="E34" s="2701"/>
      <c r="F34" s="2701"/>
      <c r="G34" s="2701"/>
      <c r="H34" s="2701"/>
      <c r="I34" s="2701"/>
      <c r="J34" s="2701"/>
      <c r="K34" s="2701"/>
    </row>
    <row r="35" spans="1:11" ht="15" customHeight="1">
      <c r="A35" s="9"/>
      <c r="B35" s="9"/>
      <c r="C35" s="9"/>
      <c r="D35" s="9"/>
      <c r="E35" s="9"/>
      <c r="F35" s="9"/>
      <c r="I35" s="1373"/>
      <c r="J35" s="1373"/>
      <c r="K35" s="693"/>
    </row>
    <row r="36" spans="1:11" ht="15" customHeight="1">
      <c r="A36" s="46" t="s">
        <v>
3970</v>
      </c>
      <c r="B36" s="9"/>
      <c r="C36" s="9"/>
      <c r="D36" s="9"/>
      <c r="E36" s="9"/>
      <c r="F36" s="9"/>
      <c r="I36" s="1373"/>
      <c r="K36" s="694" t="s">
        <v>
721</v>
      </c>
    </row>
    <row r="37" spans="1:11" s="2" customFormat="1" ht="15" customHeight="1">
      <c r="A37" s="1371" t="s">
        <v>
3961</v>
      </c>
      <c r="B37" s="1369" t="s">
        <v>
3960</v>
      </c>
      <c r="C37" s="1370">
        <v>
24</v>
      </c>
      <c r="D37" s="1364">
        <v>
25</v>
      </c>
      <c r="E37" s="1364">
        <v>
26</v>
      </c>
      <c r="F37" s="1364">
        <v>
27</v>
      </c>
      <c r="G37" s="1369">
        <v>
28</v>
      </c>
      <c r="H37" s="1369">
        <v>
29</v>
      </c>
      <c r="I37" s="1369">
        <v>
30</v>
      </c>
      <c r="J37" s="1369" t="s">
        <v>
1549</v>
      </c>
      <c r="K37" s="1369">
        <v>
2</v>
      </c>
    </row>
    <row r="38" spans="1:11" ht="15" customHeight="1">
      <c r="A38" s="1365" t="s">
        <v>
3969</v>
      </c>
      <c r="B38" s="1367">
        <v>
1.9E-2</v>
      </c>
      <c r="C38" s="1379">
        <v>
1.7999999999999999E-2</v>
      </c>
      <c r="D38" s="1379">
        <v>
1.7999999999999999E-2</v>
      </c>
      <c r="E38" s="1379">
        <v>
1.7999999999999999E-2</v>
      </c>
      <c r="F38" s="1367">
        <v>
1.7000000000000001E-2</v>
      </c>
      <c r="G38" s="1367">
        <v>
1.6E-2</v>
      </c>
      <c r="H38" s="1367">
        <v>
1.6E-2</v>
      </c>
      <c r="I38" s="1367">
        <v>
1.4999999999999999E-2</v>
      </c>
      <c r="J38" s="1367">
        <v>
1.2999999999999999E-2</v>
      </c>
      <c r="K38" s="1367">
        <v>
1.2999999999999999E-2</v>
      </c>
    </row>
    <row r="39" spans="1:11" ht="15" customHeight="1">
      <c r="A39" s="1365" t="s">
        <v>
3968</v>
      </c>
      <c r="B39" s="1367">
        <v>
3.9E-2</v>
      </c>
      <c r="C39" s="1379">
        <v>
4.2000000000000003E-2</v>
      </c>
      <c r="D39" s="1379">
        <v>
4.2000000000000003E-2</v>
      </c>
      <c r="E39" s="1379">
        <v>
3.7999999999999999E-2</v>
      </c>
      <c r="F39" s="1367">
        <v>
3.9E-2</v>
      </c>
      <c r="G39" s="1367">
        <v>
3.7999999999999999E-2</v>
      </c>
      <c r="H39" s="1367">
        <v>
3.9E-2</v>
      </c>
      <c r="I39" s="1367">
        <v>
3.7999999999999999E-2</v>
      </c>
      <c r="J39" s="1367">
        <v>
3.1E-2</v>
      </c>
      <c r="K39" s="1367">
        <v>
3.7999999999999999E-2</v>
      </c>
    </row>
    <row r="40" spans="1:11" ht="15" customHeight="1">
      <c r="A40" s="1365" t="s">
        <v>
3967</v>
      </c>
      <c r="B40" s="1364" t="s">
        <v>
2114</v>
      </c>
      <c r="C40" s="1364" t="s">
        <v>
2114</v>
      </c>
      <c r="D40" s="1364" t="s">
        <v>
2114</v>
      </c>
      <c r="E40" s="1364" t="s">
        <v>
2114</v>
      </c>
      <c r="F40" s="1364" t="s">
        <v>
2114</v>
      </c>
      <c r="G40" s="1364" t="s">
        <v>
2114</v>
      </c>
      <c r="H40" s="1364" t="s">
        <v>
1979</v>
      </c>
      <c r="I40" s="1364" t="s">
        <v>
2114</v>
      </c>
      <c r="J40" s="1364" t="s">
        <v>
3966</v>
      </c>
      <c r="K40" s="1364" t="s">
        <v>
3966</v>
      </c>
    </row>
    <row r="41" spans="1:11" ht="15" customHeight="1">
      <c r="A41" s="1365" t="s">
        <v>
3965</v>
      </c>
      <c r="B41" s="1377">
        <v>
7.5999999999999998E-2</v>
      </c>
      <c r="C41" s="1378">
        <v>
7.1999999999999995E-2</v>
      </c>
      <c r="D41" s="1378">
        <v>
7.9000000000000001E-2</v>
      </c>
      <c r="E41" s="1378">
        <v>
6.6000000000000003E-2</v>
      </c>
      <c r="F41" s="1377">
        <v>
7.9000000000000001E-2</v>
      </c>
      <c r="G41" s="1377">
        <v>
7.4999999999999997E-2</v>
      </c>
      <c r="H41" s="1377">
        <v>
0.09</v>
      </c>
      <c r="I41" s="1377">
        <v>
7.5999999999999998E-2</v>
      </c>
      <c r="J41" s="1377">
        <v>
6.5000000000000002E-2</v>
      </c>
      <c r="K41" s="1377">
        <v>
7.2999999999999995E-2</v>
      </c>
    </row>
    <row r="42" spans="1:11" ht="15" customHeight="1">
      <c r="A42" s="1376" t="s">
        <v>
3964</v>
      </c>
      <c r="B42" s="1374">
        <v>
5.3999999999999999E-2</v>
      </c>
      <c r="C42" s="1375">
        <v>
4.9000000000000002E-2</v>
      </c>
      <c r="D42" s="1375">
        <v>
5.8999999999999997E-2</v>
      </c>
      <c r="E42" s="1375">
        <v>
4.8000000000000001E-2</v>
      </c>
      <c r="F42" s="1374">
        <v>
5.0999999999999997E-2</v>
      </c>
      <c r="G42" s="1374">
        <v>
4.9000000000000002E-2</v>
      </c>
      <c r="H42" s="1374">
        <v>
5.0999999999999997E-2</v>
      </c>
      <c r="I42" s="1374">
        <v>
4.8000000000000001E-2</v>
      </c>
      <c r="J42" s="1374">
        <v>
3.7999999999999999E-2</v>
      </c>
      <c r="K42" s="1374">
        <v>
4.7E-2</v>
      </c>
    </row>
    <row r="43" spans="1:11" ht="15" customHeight="1">
      <c r="A43" s="28" t="s">
        <v>
3953</v>
      </c>
      <c r="B43" s="2703" t="s">
        <v>
3963</v>
      </c>
      <c r="C43" s="2703"/>
      <c r="D43" s="2703"/>
      <c r="E43" s="2703"/>
      <c r="F43" s="2703"/>
      <c r="G43" s="2703"/>
      <c r="H43" s="2703"/>
      <c r="I43" s="2703"/>
      <c r="J43" s="2703"/>
      <c r="K43" s="2703"/>
    </row>
    <row r="44" spans="1:11" ht="15" customHeight="1">
      <c r="A44" s="9"/>
      <c r="B44" s="9"/>
      <c r="C44" s="9"/>
      <c r="D44" s="9"/>
      <c r="E44" s="9"/>
      <c r="F44" s="9"/>
      <c r="G44" s="9"/>
      <c r="H44" s="9"/>
      <c r="I44" s="1373"/>
      <c r="J44" s="1373"/>
      <c r="K44" s="693"/>
    </row>
    <row r="45" spans="1:11" ht="15" customHeight="1">
      <c r="A45" s="46" t="s">
        <v>
3962</v>
      </c>
      <c r="B45" s="9"/>
      <c r="C45" s="9"/>
      <c r="D45" s="9"/>
      <c r="E45" s="9"/>
      <c r="F45" s="9"/>
      <c r="G45" s="9"/>
      <c r="H45" s="9"/>
      <c r="I45" s="1372"/>
      <c r="K45" s="694" t="s">
        <v>
721</v>
      </c>
    </row>
    <row r="46" spans="1:11" s="2" customFormat="1" ht="15" customHeight="1">
      <c r="A46" s="1371" t="s">
        <v>
3961</v>
      </c>
      <c r="B46" s="1369" t="s">
        <v>
3960</v>
      </c>
      <c r="C46" s="1370">
        <v>
24</v>
      </c>
      <c r="D46" s="1364">
        <v>
25</v>
      </c>
      <c r="E46" s="1364">
        <v>
26</v>
      </c>
      <c r="F46" s="1364">
        <v>
27</v>
      </c>
      <c r="G46" s="1369">
        <v>
28</v>
      </c>
      <c r="H46" s="1369">
        <v>
29</v>
      </c>
      <c r="I46" s="1369">
        <v>
30</v>
      </c>
      <c r="J46" s="1369" t="s">
        <v>
1549</v>
      </c>
      <c r="K46" s="1369">
        <v>
2</v>
      </c>
    </row>
    <row r="47" spans="1:11" ht="15" customHeight="1">
      <c r="A47" s="1365" t="s">
        <v>
3959</v>
      </c>
      <c r="B47" s="1367">
        <v>
2.9000000000000001E-2</v>
      </c>
      <c r="C47" s="1367">
        <v>
3.1E-2</v>
      </c>
      <c r="D47" s="1367">
        <v>
3.2000000000000001E-2</v>
      </c>
      <c r="E47" s="1367">
        <v>
3.2000000000000001E-2</v>
      </c>
      <c r="F47" s="1367">
        <v>
3.3000000000000002E-2</v>
      </c>
      <c r="G47" s="1367">
        <v>
3.1E-2</v>
      </c>
      <c r="H47" s="1367">
        <v>
3.2000000000000001E-2</v>
      </c>
      <c r="I47" s="1367">
        <v>
0.03</v>
      </c>
      <c r="J47" s="1367">
        <v>
0.03</v>
      </c>
      <c r="K47" s="1367">
        <v>
0.03</v>
      </c>
    </row>
    <row r="48" spans="1:11" ht="15" customHeight="1">
      <c r="A48" s="1368" t="s">
        <v>
3958</v>
      </c>
      <c r="B48" s="1367">
        <v>
0.123</v>
      </c>
      <c r="C48" s="1367">
        <v>
0.18</v>
      </c>
      <c r="D48" s="1367">
        <v>
0.161</v>
      </c>
      <c r="E48" s="1367">
        <v>
0.14000000000000001</v>
      </c>
      <c r="F48" s="1366">
        <v>
0.157</v>
      </c>
      <c r="G48" s="1366">
        <v>
0.11799999999999999</v>
      </c>
      <c r="H48" s="1366">
        <v>
0.14599999999999999</v>
      </c>
      <c r="I48" s="1366">
        <v>
0.11799999999999999</v>
      </c>
      <c r="J48" s="1366">
        <v>
0.11899999999999999</v>
      </c>
      <c r="K48" s="1366">
        <v>
0.112</v>
      </c>
    </row>
    <row r="49" spans="1:11" ht="15" customHeight="1">
      <c r="A49" s="1365" t="s">
        <v>
3957</v>
      </c>
      <c r="B49" s="1364" t="s">
        <v>
3956</v>
      </c>
      <c r="C49" s="1364" t="s">
        <v>
3956</v>
      </c>
      <c r="D49" s="1364" t="s">
        <v>
3956</v>
      </c>
      <c r="E49" s="1364" t="s">
        <v>
3956</v>
      </c>
      <c r="F49" s="1364" t="s">
        <v>
3956</v>
      </c>
      <c r="G49" s="1364" t="s">
        <v>
3956</v>
      </c>
      <c r="H49" s="1364" t="s">
        <v>
3955</v>
      </c>
      <c r="I49" s="1364" t="s">
        <v>
3956</v>
      </c>
      <c r="J49" s="1364" t="s">
        <v>
3955</v>
      </c>
      <c r="K49" s="1364" t="s">
        <v>
3955</v>
      </c>
    </row>
    <row r="50" spans="1:11" ht="39.75" customHeight="1">
      <c r="A50" s="1363" t="s">
        <v>
3954</v>
      </c>
      <c r="B50" s="1362">
        <v>
1</v>
      </c>
      <c r="C50" s="1362">
        <v>
4</v>
      </c>
      <c r="D50" s="1362">
        <v>
6</v>
      </c>
      <c r="E50" s="1362">
        <v>
3</v>
      </c>
      <c r="F50" s="1362">
        <v>
4</v>
      </c>
      <c r="G50" s="763" t="s">
        <v>
531</v>
      </c>
      <c r="H50" s="1362">
        <v>
2</v>
      </c>
      <c r="I50" s="763" t="s">
        <v>
531</v>
      </c>
      <c r="J50" s="763" t="s">
        <v>
531</v>
      </c>
      <c r="K50" s="763" t="s">
        <v>
531</v>
      </c>
    </row>
    <row r="51" spans="1:11" ht="15" customHeight="1">
      <c r="A51" s="28" t="s">
        <v>
3953</v>
      </c>
      <c r="B51" s="2702" t="s">
        <v>
3952</v>
      </c>
      <c r="C51" s="2702"/>
      <c r="D51" s="2702"/>
      <c r="E51" s="2702"/>
      <c r="F51" s="2702"/>
      <c r="G51" s="2702"/>
      <c r="H51" s="2702"/>
      <c r="I51" s="2702"/>
      <c r="J51" s="2702"/>
      <c r="K51" s="2702"/>
    </row>
    <row r="52" spans="1:11" ht="15" customHeight="1">
      <c r="A52" s="38" t="s">
        <v>
3951</v>
      </c>
      <c r="H52" s="694"/>
    </row>
    <row r="53" spans="1:11" ht="15" customHeight="1">
      <c r="A53" s="38"/>
      <c r="H53" s="694"/>
      <c r="K53" s="694" t="s">
        <v>
3935</v>
      </c>
    </row>
  </sheetData>
  <mergeCells count="5">
    <mergeCell ref="B34:K34"/>
    <mergeCell ref="B51:K51"/>
    <mergeCell ref="B43:K43"/>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10"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view="pageBreakPreview" zoomScaleNormal="100" zoomScaleSheetLayoutView="100" workbookViewId="0">
      <selection activeCell="A6" sqref="A6:C6"/>
    </sheetView>
  </sheetViews>
  <sheetFormatPr defaultRowHeight="18" customHeight="1"/>
  <cols>
    <col min="1" max="1" width="2.625" style="410" customWidth="1"/>
    <col min="2" max="2" width="10.625" style="410" customWidth="1"/>
    <col min="3" max="3" width="9.625" style="410" customWidth="1"/>
    <col min="4" max="13" width="6.125" style="410" customWidth="1"/>
    <col min="14" max="14" width="6.625" style="410" customWidth="1"/>
    <col min="15" max="16384" width="9" style="410"/>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ht="15" customHeight="1">
      <c r="A3" s="30" t="s">
        <v>
4080</v>
      </c>
      <c r="B3" s="30"/>
      <c r="C3" s="2"/>
      <c r="D3" s="2"/>
      <c r="E3" s="1444" t="s">
        <v>
4079</v>
      </c>
      <c r="F3" s="2"/>
      <c r="H3" s="2"/>
      <c r="K3" s="2"/>
    </row>
    <row r="4" spans="1:26" ht="15" customHeight="1">
      <c r="A4" s="2704" t="s">
        <v>
4078</v>
      </c>
      <c r="B4" s="2705"/>
      <c r="C4" s="2705"/>
      <c r="D4" s="999" t="s">
        <v>
3960</v>
      </c>
      <c r="E4" s="999">
        <v>
24</v>
      </c>
      <c r="F4" s="999">
        <v>
25</v>
      </c>
      <c r="G4" s="999">
        <v>
26</v>
      </c>
      <c r="H4" s="999">
        <v>
27</v>
      </c>
      <c r="I4" s="1422">
        <v>
28</v>
      </c>
      <c r="J4" s="1422">
        <v>
29</v>
      </c>
      <c r="K4" s="1422">
        <v>
30</v>
      </c>
      <c r="L4" s="1422" t="s">
        <v>
1549</v>
      </c>
      <c r="M4" s="1422">
        <v>
2</v>
      </c>
      <c r="N4" s="1422" t="s">
        <v>
4077</v>
      </c>
    </row>
    <row r="5" spans="1:26" ht="15" customHeight="1">
      <c r="A5" s="2706" t="s">
        <v>
4076</v>
      </c>
      <c r="B5" s="2707"/>
      <c r="C5" s="2707"/>
      <c r="D5" s="1443">
        <v>
5.6000000000000001E-2</v>
      </c>
      <c r="E5" s="1443">
        <v>
3.4000000000000002E-2</v>
      </c>
      <c r="F5" s="1443">
        <v>
3.5999999999999997E-2</v>
      </c>
      <c r="G5" s="1443">
        <v>
4.2000000000000003E-2</v>
      </c>
      <c r="H5" s="1443">
        <v>
3.3000000000000002E-2</v>
      </c>
      <c r="I5" s="1443">
        <v>
1.7999999999999999E-2</v>
      </c>
      <c r="J5" s="1443">
        <v>
2.5999999999999999E-2</v>
      </c>
      <c r="K5" s="1443">
        <v>
4.3999999999999997E-2</v>
      </c>
      <c r="L5" s="1443">
        <v>
2.5999999999999999E-2</v>
      </c>
      <c r="M5" s="1443">
        <v>
1.4E-2</v>
      </c>
      <c r="N5" s="1440" t="s">
        <v>
4074</v>
      </c>
    </row>
    <row r="6" spans="1:26" ht="15" customHeight="1">
      <c r="A6" s="2706" t="s">
        <v>
4075</v>
      </c>
      <c r="B6" s="2707"/>
      <c r="C6" s="2707"/>
      <c r="D6" s="1443">
        <v>
6.2E-2</v>
      </c>
      <c r="E6" s="1443">
        <v>
5.1999999999999998E-2</v>
      </c>
      <c r="F6" s="1443">
        <v>
3.5999999999999997E-2</v>
      </c>
      <c r="G6" s="1443">
        <v>
5.1999999999999998E-2</v>
      </c>
      <c r="H6" s="1443">
        <v>
3.4000000000000002E-2</v>
      </c>
      <c r="I6" s="1443">
        <v>
0.02</v>
      </c>
      <c r="J6" s="1443">
        <v>
2.9000000000000001E-2</v>
      </c>
      <c r="K6" s="1443">
        <v>
3.3000000000000002E-2</v>
      </c>
      <c r="L6" s="1443">
        <v>
2.9000000000000001E-2</v>
      </c>
      <c r="M6" s="1443">
        <v>
1.7999999999999999E-2</v>
      </c>
      <c r="N6" s="1440" t="s">
        <v>
4074</v>
      </c>
    </row>
    <row r="7" spans="1:26" ht="15" customHeight="1">
      <c r="A7" s="2706" t="s">
        <v>
4073</v>
      </c>
      <c r="B7" s="2707"/>
      <c r="C7" s="2707"/>
      <c r="D7" s="1442" t="s">
        <v>
679</v>
      </c>
      <c r="E7" s="1442" t="s">
        <v>
679</v>
      </c>
      <c r="F7" s="1441">
        <v>
3.7</v>
      </c>
      <c r="G7" s="1442" t="s">
        <v>
679</v>
      </c>
      <c r="H7" s="1441">
        <v>
3.3</v>
      </c>
      <c r="I7" s="1442" t="s">
        <v>
679</v>
      </c>
      <c r="J7" s="1441">
        <v>
13</v>
      </c>
      <c r="K7" s="1442" t="s">
        <v>
679</v>
      </c>
      <c r="L7" s="1442" t="s">
        <v>
679</v>
      </c>
      <c r="M7" s="1441">
        <v>
1.4</v>
      </c>
      <c r="N7" s="1440" t="s">
        <v>
4072</v>
      </c>
    </row>
    <row r="8" spans="1:26" ht="12.95" customHeight="1">
      <c r="A8" s="7" t="s">
        <v>
4071</v>
      </c>
      <c r="B8" s="7"/>
      <c r="C8" s="6"/>
      <c r="D8" s="8"/>
      <c r="E8" s="8"/>
      <c r="F8" s="8"/>
      <c r="G8" s="8"/>
      <c r="H8" s="8"/>
      <c r="J8" s="8"/>
      <c r="K8" s="8"/>
      <c r="L8" s="699"/>
    </row>
    <row r="9" spans="1:26" ht="12.95" customHeight="1">
      <c r="A9" s="2" t="s">
        <v>
4070</v>
      </c>
      <c r="B9" s="2"/>
      <c r="C9" s="7"/>
      <c r="D9" s="1439"/>
      <c r="E9" s="1439"/>
      <c r="F9" s="1439"/>
      <c r="G9" s="1439"/>
      <c r="H9" s="1439"/>
      <c r="I9" s="1439"/>
      <c r="J9" s="1439"/>
      <c r="K9" s="1439"/>
    </row>
    <row r="10" spans="1:26" ht="12.95" customHeight="1">
      <c r="A10" s="2" t="s">
        <v>
4069</v>
      </c>
      <c r="B10" s="2"/>
      <c r="C10" s="14"/>
      <c r="D10" s="14"/>
      <c r="E10" s="14"/>
      <c r="F10" s="14"/>
      <c r="G10" s="14"/>
      <c r="H10" s="14"/>
      <c r="I10" s="14"/>
      <c r="J10" s="14"/>
      <c r="K10" s="14"/>
    </row>
    <row r="11" spans="1:26" ht="12.95" customHeight="1">
      <c r="A11" s="2" t="s">
        <v>
4068</v>
      </c>
      <c r="B11" s="2"/>
      <c r="C11" s="14"/>
      <c r="D11" s="14"/>
      <c r="E11" s="14"/>
      <c r="F11" s="14"/>
      <c r="G11" s="14"/>
      <c r="H11" s="14"/>
      <c r="I11" s="14"/>
      <c r="J11" s="14"/>
    </row>
    <row r="12" spans="1:26" ht="12.95" customHeight="1">
      <c r="N12" s="1405" t="s">
        <v>
3998</v>
      </c>
    </row>
    <row r="13" spans="1:26" ht="12.95" customHeight="1">
      <c r="A13" s="30" t="s">
        <v>
4067</v>
      </c>
      <c r="B13" s="30"/>
      <c r="C13" s="2"/>
      <c r="D13" s="2"/>
      <c r="E13" s="2"/>
      <c r="F13" s="2"/>
      <c r="G13" s="2"/>
    </row>
    <row r="14" spans="1:26" ht="15" customHeight="1">
      <c r="A14" s="2715" t="s">
        <v>
4066</v>
      </c>
      <c r="B14" s="2716"/>
      <c r="C14" s="2716"/>
      <c r="D14" s="999" t="s">
        <v>
3960</v>
      </c>
      <c r="E14" s="999">
        <v>
24</v>
      </c>
      <c r="F14" s="999">
        <v>
25</v>
      </c>
      <c r="G14" s="999">
        <v>
26</v>
      </c>
      <c r="H14" s="999">
        <v>
27</v>
      </c>
      <c r="I14" s="999">
        <v>
28</v>
      </c>
      <c r="J14" s="999">
        <v>
29</v>
      </c>
      <c r="K14" s="999">
        <v>
30</v>
      </c>
      <c r="L14" s="999" t="s">
        <v>
1549</v>
      </c>
      <c r="M14" s="999">
        <v>
2</v>
      </c>
      <c r="N14" s="1438"/>
    </row>
    <row r="15" spans="1:26" ht="15" customHeight="1">
      <c r="A15" s="2717" t="s">
        <v>
4065</v>
      </c>
      <c r="B15" s="2718"/>
      <c r="C15" s="2718"/>
      <c r="D15" s="1437">
        <v>
0.17</v>
      </c>
      <c r="E15" s="1437">
        <v>
0.16</v>
      </c>
      <c r="F15" s="1437">
        <v>
0.1</v>
      </c>
      <c r="G15" s="1437">
        <v>
0.08</v>
      </c>
      <c r="H15" s="1437">
        <v>
7.0000000000000007E-2</v>
      </c>
      <c r="I15" s="1437">
        <v>
0.06</v>
      </c>
      <c r="J15" s="1437">
        <v>
0.06</v>
      </c>
      <c r="K15" s="1437">
        <v>
0.05</v>
      </c>
      <c r="L15" s="1437">
        <v>
0.05</v>
      </c>
      <c r="M15" s="1437">
        <v>
0.05</v>
      </c>
      <c r="N15" s="1436"/>
    </row>
    <row r="16" spans="1:26" ht="24.95" customHeight="1">
      <c r="A16" s="2719" t="s">
        <v>
4064</v>
      </c>
      <c r="B16" s="2720"/>
      <c r="C16" s="2720"/>
      <c r="D16" s="2723" t="s">
        <v>
4063</v>
      </c>
      <c r="E16" s="2723"/>
      <c r="F16" s="2723"/>
      <c r="G16" s="2723"/>
      <c r="H16" s="2723"/>
      <c r="I16" s="2723"/>
      <c r="J16" s="2723"/>
      <c r="K16" s="2723"/>
      <c r="L16" s="2723"/>
      <c r="M16" s="2723"/>
      <c r="N16" s="1435"/>
    </row>
    <row r="17" spans="1:20" ht="12.95" customHeight="1">
      <c r="A17" s="7" t="s">
        <v>
4062</v>
      </c>
      <c r="B17" s="7"/>
      <c r="I17" s="711"/>
    </row>
    <row r="18" spans="1:20" ht="12.95" customHeight="1">
      <c r="A18" s="7" t="s">
        <v>
4061</v>
      </c>
      <c r="B18" s="7"/>
    </row>
    <row r="19" spans="1:20" ht="12.95" customHeight="1">
      <c r="A19" s="7"/>
      <c r="B19" s="7"/>
      <c r="N19" s="1405" t="s">
        <v>
3998</v>
      </c>
    </row>
    <row r="20" spans="1:20" ht="12.95" customHeight="1">
      <c r="A20" s="30" t="s">
        <v>
4060</v>
      </c>
      <c r="B20" s="30"/>
      <c r="C20" s="2"/>
      <c r="D20" s="2"/>
      <c r="E20" s="2"/>
      <c r="F20" s="2"/>
      <c r="G20" s="2"/>
      <c r="H20" s="2"/>
      <c r="I20" s="2"/>
      <c r="J20" s="2"/>
      <c r="K20" s="2"/>
      <c r="L20" s="2"/>
    </row>
    <row r="21" spans="1:20" ht="12.95" customHeight="1">
      <c r="A21" s="305" t="s">
        <v>
4059</v>
      </c>
      <c r="B21" s="305"/>
      <c r="D21" s="2"/>
      <c r="E21" s="2"/>
      <c r="F21" s="2" t="s">
        <v>
4058</v>
      </c>
      <c r="G21" s="2"/>
      <c r="H21" s="2"/>
      <c r="I21" s="2"/>
      <c r="J21" s="2"/>
      <c r="K21" s="2"/>
      <c r="L21" s="2"/>
      <c r="M21" s="4"/>
      <c r="N21" s="711"/>
    </row>
    <row r="22" spans="1:20" ht="15" customHeight="1">
      <c r="A22" s="2710" t="s">
        <v>
4057</v>
      </c>
      <c r="B22" s="2711"/>
      <c r="C22" s="2712"/>
      <c r="D22" s="1434" t="s">
        <v>
1550</v>
      </c>
      <c r="E22" s="1434">
        <v>
24</v>
      </c>
      <c r="F22" s="1434">
        <v>
25</v>
      </c>
      <c r="G22" s="1434">
        <v>
26</v>
      </c>
      <c r="H22" s="1434">
        <v>
27</v>
      </c>
      <c r="I22" s="1434">
        <v>
28</v>
      </c>
      <c r="J22" s="1433">
        <v>
29</v>
      </c>
      <c r="K22" s="1433">
        <v>
30</v>
      </c>
      <c r="L22" s="1433" t="s">
        <v>
1549</v>
      </c>
      <c r="M22" s="1433">
        <v>
2</v>
      </c>
      <c r="N22" s="208" t="s">
        <v>
3953</v>
      </c>
      <c r="O22" s="415"/>
      <c r="P22" s="415"/>
      <c r="Q22" s="415"/>
      <c r="R22" s="5"/>
      <c r="S22" s="5"/>
      <c r="T22" s="696"/>
    </row>
    <row r="23" spans="1:20" ht="15" customHeight="1">
      <c r="A23" s="2717" t="s">
        <v>
4056</v>
      </c>
      <c r="B23" s="2718"/>
      <c r="C23" s="1419" t="s">
        <v>
4055</v>
      </c>
      <c r="D23" s="1418">
        <v>
1.3</v>
      </c>
      <c r="E23" s="1418">
        <v>
1</v>
      </c>
      <c r="F23" s="1418">
        <v>
1.4</v>
      </c>
      <c r="G23" s="1418">
        <v>
1.4</v>
      </c>
      <c r="H23" s="1418">
        <v>
1.1000000000000001</v>
      </c>
      <c r="I23" s="1418">
        <v>
1.2</v>
      </c>
      <c r="J23" s="1418">
        <v>
0.9</v>
      </c>
      <c r="K23" s="1418">
        <v>
1.1000000000000001</v>
      </c>
      <c r="L23" s="1418">
        <v>
1.3</v>
      </c>
      <c r="M23" s="1418">
        <v>
1.3</v>
      </c>
      <c r="N23" s="208" t="s">
        <v>
4054</v>
      </c>
      <c r="O23" s="415"/>
      <c r="P23" s="415"/>
      <c r="Q23" s="415"/>
      <c r="R23" s="693"/>
      <c r="S23" s="696"/>
      <c r="T23" s="696"/>
    </row>
    <row r="24" spans="1:20" ht="15" customHeight="1">
      <c r="A24" s="2733" t="s">
        <v>
4053</v>
      </c>
      <c r="B24" s="2734"/>
      <c r="C24" s="1425" t="s">
        <v>
4052</v>
      </c>
      <c r="D24" s="1415">
        <v>
5</v>
      </c>
      <c r="E24" s="1415">
        <v>
6.1</v>
      </c>
      <c r="F24" s="1415">
        <v>
4.2</v>
      </c>
      <c r="G24" s="1415">
        <v>
2.8</v>
      </c>
      <c r="H24" s="1415">
        <v>
1.8</v>
      </c>
      <c r="I24" s="1415">
        <v>
2.6</v>
      </c>
      <c r="J24" s="1432">
        <v>
2.6</v>
      </c>
      <c r="K24" s="1415">
        <v>
2.6</v>
      </c>
      <c r="L24" s="1432">
        <v>
2.2000000000000002</v>
      </c>
      <c r="M24" s="1432" t="s">
        <v>
679</v>
      </c>
      <c r="N24" s="1422" t="s">
        <v>
4040</v>
      </c>
      <c r="O24" s="415"/>
      <c r="P24" s="1431"/>
      <c r="Q24" s="415"/>
      <c r="R24" s="693"/>
      <c r="S24" s="696"/>
      <c r="T24" s="696"/>
    </row>
    <row r="25" spans="1:20" ht="15" customHeight="1">
      <c r="A25" s="2713"/>
      <c r="B25" s="2714"/>
      <c r="C25" s="1413" t="s">
        <v>
4051</v>
      </c>
      <c r="D25" s="1412">
        <v>
5.4</v>
      </c>
      <c r="E25" s="1412">
        <v>
4.9000000000000004</v>
      </c>
      <c r="F25" s="1412">
        <v>
4.0999999999999996</v>
      </c>
      <c r="G25" s="1412">
        <v>
3.3</v>
      </c>
      <c r="H25" s="1412">
        <v>
1.7</v>
      </c>
      <c r="I25" s="1412">
        <v>
2.2999999999999998</v>
      </c>
      <c r="J25" s="1430">
        <v>
2.5</v>
      </c>
      <c r="K25" s="1430">
        <v>
2.4</v>
      </c>
      <c r="L25" s="1430">
        <v>
1.7</v>
      </c>
      <c r="M25" s="1430" t="s">
        <v>
679</v>
      </c>
      <c r="N25" s="1429" t="s">
        <v>
4040</v>
      </c>
      <c r="O25" s="415"/>
      <c r="P25" s="415"/>
      <c r="Q25" s="415"/>
      <c r="R25" s="693"/>
      <c r="S25" s="1417"/>
      <c r="T25" s="696"/>
    </row>
    <row r="26" spans="1:20" ht="15" customHeight="1">
      <c r="A26" s="2708"/>
      <c r="B26" s="2709"/>
      <c r="C26" s="1410" t="s">
        <v>
4050</v>
      </c>
      <c r="D26" s="1409">
        <v>
3.2</v>
      </c>
      <c r="E26" s="1409">
        <v>
2.4</v>
      </c>
      <c r="F26" s="1409">
        <v>
2.2999999999999998</v>
      </c>
      <c r="G26" s="1409">
        <v>
2.2999999999999998</v>
      </c>
      <c r="H26" s="1409">
        <v>
1.9</v>
      </c>
      <c r="I26" s="1409">
        <v>
2</v>
      </c>
      <c r="J26" s="1412">
        <v>
2.5</v>
      </c>
      <c r="K26" s="1412">
        <v>
1.6</v>
      </c>
      <c r="L26" s="1421">
        <v>
1.6</v>
      </c>
      <c r="M26" s="1421" t="s">
        <v>
679</v>
      </c>
      <c r="N26" s="1420" t="s">
        <v>
4040</v>
      </c>
      <c r="O26" s="415"/>
      <c r="P26" s="415"/>
      <c r="Q26" s="415"/>
      <c r="R26" s="1428"/>
      <c r="S26" s="1427"/>
      <c r="T26" s="1426"/>
    </row>
    <row r="27" spans="1:20" ht="15" customHeight="1">
      <c r="A27" s="2717" t="s">
        <v>
4049</v>
      </c>
      <c r="B27" s="2718"/>
      <c r="C27" s="1419" t="s">
        <v>
4048</v>
      </c>
      <c r="D27" s="1418">
        <v>
4.4000000000000004</v>
      </c>
      <c r="E27" s="1418">
        <v>
4.3</v>
      </c>
      <c r="F27" s="1418">
        <v>
3.7</v>
      </c>
      <c r="G27" s="1418">
        <v>
3.5</v>
      </c>
      <c r="H27" s="1418">
        <v>
2.4</v>
      </c>
      <c r="I27" s="1418">
        <v>
3.1</v>
      </c>
      <c r="J27" s="1418">
        <v>
2.5</v>
      </c>
      <c r="K27" s="1418">
        <v>
3.1</v>
      </c>
      <c r="L27" s="1418">
        <v>
2.6</v>
      </c>
      <c r="M27" s="1418">
        <v>
2.2999999999999998</v>
      </c>
      <c r="N27" s="208" t="s">
        <v>
4040</v>
      </c>
      <c r="O27" s="415"/>
      <c r="P27" s="415"/>
      <c r="Q27" s="415"/>
      <c r="R27" s="693"/>
      <c r="S27" s="696"/>
      <c r="T27" s="696"/>
    </row>
    <row r="28" spans="1:20" ht="15" customHeight="1">
      <c r="A28" s="2733" t="s">
        <v>
4047</v>
      </c>
      <c r="B28" s="2734"/>
      <c r="C28" s="1425" t="s">
        <v>
4046</v>
      </c>
      <c r="D28" s="1415">
        <v>
2.9</v>
      </c>
      <c r="E28" s="1415">
        <v>
3.3</v>
      </c>
      <c r="F28" s="1415">
        <v>
2.2000000000000002</v>
      </c>
      <c r="G28" s="1415">
        <v>
1.8</v>
      </c>
      <c r="H28" s="1424">
        <v>
1.9</v>
      </c>
      <c r="I28" s="1424">
        <v>
1.9</v>
      </c>
      <c r="J28" s="1415">
        <v>
3.1</v>
      </c>
      <c r="K28" s="1423" t="s">
        <v>
679</v>
      </c>
      <c r="L28" s="1423" t="s">
        <v>
679</v>
      </c>
      <c r="M28" s="1423" t="s">
        <v>
679</v>
      </c>
      <c r="N28" s="1422" t="s">
        <v>
4040</v>
      </c>
      <c r="O28" s="415"/>
      <c r="P28" s="415"/>
      <c r="Q28" s="415"/>
      <c r="R28" s="693"/>
      <c r="S28" s="696"/>
      <c r="T28" s="696"/>
    </row>
    <row r="29" spans="1:20" ht="15" customHeight="1">
      <c r="A29" s="2708"/>
      <c r="B29" s="2709"/>
      <c r="C29" s="1410" t="s">
        <v>
4045</v>
      </c>
      <c r="D29" s="1409">
        <v>
4.0999999999999996</v>
      </c>
      <c r="E29" s="1409">
        <v>
2.6</v>
      </c>
      <c r="F29" s="1409">
        <v>
1.9</v>
      </c>
      <c r="G29" s="1409">
        <v>
1.9</v>
      </c>
      <c r="H29" s="1409">
        <v>
1.5</v>
      </c>
      <c r="I29" s="1409">
        <v>
1.6</v>
      </c>
      <c r="J29" s="1409">
        <v>
2.4</v>
      </c>
      <c r="K29" s="1409">
        <v>
2.5</v>
      </c>
      <c r="L29" s="1409">
        <v>
2.2000000000000002</v>
      </c>
      <c r="M29" s="1421">
        <v>
2</v>
      </c>
      <c r="N29" s="1420" t="s">
        <v>
4040</v>
      </c>
      <c r="O29" s="415"/>
      <c r="P29" s="415"/>
      <c r="Q29" s="415"/>
      <c r="R29" s="693"/>
      <c r="S29" s="696"/>
      <c r="T29" s="696"/>
    </row>
    <row r="30" spans="1:20" ht="15" customHeight="1">
      <c r="A30" s="2717" t="s">
        <v>
4044</v>
      </c>
      <c r="B30" s="2718"/>
      <c r="C30" s="1419" t="s">
        <v>
4043</v>
      </c>
      <c r="D30" s="1418">
        <v>
2</v>
      </c>
      <c r="E30" s="1418">
        <v>
2.2999999999999998</v>
      </c>
      <c r="F30" s="1418">
        <v>
2.2999999999999998</v>
      </c>
      <c r="G30" s="1418">
        <v>
1.5</v>
      </c>
      <c r="H30" s="1418">
        <v>
2.1</v>
      </c>
      <c r="I30" s="1418">
        <v>
1.6</v>
      </c>
      <c r="J30" s="1418">
        <v>
2</v>
      </c>
      <c r="K30" s="1418">
        <v>
2</v>
      </c>
      <c r="L30" s="1415">
        <v>
2</v>
      </c>
      <c r="M30" s="1415" t="s">
        <v>
679</v>
      </c>
      <c r="N30" s="208" t="s">
        <v>
4040</v>
      </c>
      <c r="O30" s="415"/>
      <c r="P30" s="415"/>
      <c r="Q30" s="415"/>
      <c r="R30" s="693"/>
      <c r="S30" s="696"/>
      <c r="T30" s="696"/>
    </row>
    <row r="31" spans="1:20" ht="15" customHeight="1">
      <c r="A31" s="2717" t="s">
        <v>
4042</v>
      </c>
      <c r="B31" s="2718"/>
      <c r="C31" s="1419" t="s">
        <v>
4041</v>
      </c>
      <c r="D31" s="1418">
        <v>
4.8</v>
      </c>
      <c r="E31" s="1418">
        <v>
5.3</v>
      </c>
      <c r="F31" s="1418">
        <v>
4.4000000000000004</v>
      </c>
      <c r="G31" s="1418">
        <v>
5.2</v>
      </c>
      <c r="H31" s="1418">
        <v>
4</v>
      </c>
      <c r="I31" s="1418">
        <v>
4.7</v>
      </c>
      <c r="J31" s="1418">
        <v>
4.5</v>
      </c>
      <c r="K31" s="1418">
        <v>
3.8</v>
      </c>
      <c r="L31" s="1415">
        <v>
4.8</v>
      </c>
      <c r="M31" s="1415" t="s">
        <v>
679</v>
      </c>
      <c r="N31" s="208" t="s">
        <v>
4040</v>
      </c>
      <c r="O31" s="415"/>
      <c r="P31" s="415"/>
      <c r="Q31" s="415"/>
      <c r="R31" s="693"/>
      <c r="S31" s="1417"/>
      <c r="T31" s="696"/>
    </row>
    <row r="32" spans="1:20" ht="15" customHeight="1">
      <c r="A32" s="2733" t="s">
        <v>
4039</v>
      </c>
      <c r="B32" s="2734"/>
      <c r="C32" s="1416" t="s">
        <v>
4038</v>
      </c>
      <c r="D32" s="1415">
        <v>
6.9</v>
      </c>
      <c r="E32" s="1415">
        <v>
5.2</v>
      </c>
      <c r="F32" s="1415">
        <v>
4.2</v>
      </c>
      <c r="G32" s="1415">
        <v>
6.8</v>
      </c>
      <c r="H32" s="1415">
        <v>
4.8</v>
      </c>
      <c r="I32" s="1415">
        <v>
4.0999999999999996</v>
      </c>
      <c r="J32" s="1415">
        <v>
3.6</v>
      </c>
      <c r="K32" s="1415">
        <v>
3.6</v>
      </c>
      <c r="L32" s="1415">
        <v>
4.4000000000000004</v>
      </c>
      <c r="M32" s="1415">
        <v>
5.0999999999999996</v>
      </c>
      <c r="N32" s="1414" t="s">
        <v>
531</v>
      </c>
      <c r="O32" s="415"/>
      <c r="P32" s="415"/>
      <c r="Q32" s="415"/>
      <c r="R32" s="693"/>
      <c r="S32" s="696"/>
      <c r="T32" s="696"/>
    </row>
    <row r="33" spans="1:20" ht="15" customHeight="1">
      <c r="A33" s="2713"/>
      <c r="B33" s="2714"/>
      <c r="C33" s="1413" t="s">
        <v>
4037</v>
      </c>
      <c r="D33" s="1412">
        <v>
8.3000000000000007</v>
      </c>
      <c r="E33" s="1412">
        <v>
5.9</v>
      </c>
      <c r="F33" s="1412">
        <v>
5.8</v>
      </c>
      <c r="G33" s="1412">
        <v>
9.8000000000000007</v>
      </c>
      <c r="H33" s="1412">
        <v>
5.7</v>
      </c>
      <c r="I33" s="1412">
        <v>
6.3</v>
      </c>
      <c r="J33" s="1412">
        <v>
5.3000000000000007</v>
      </c>
      <c r="K33" s="1412">
        <v>
6.3</v>
      </c>
      <c r="L33" s="1412">
        <v>
6.4</v>
      </c>
      <c r="M33" s="1412">
        <v>
6.6</v>
      </c>
      <c r="N33" s="1411" t="s">
        <v>
531</v>
      </c>
      <c r="O33" s="415"/>
      <c r="P33" s="415"/>
      <c r="Q33" s="415"/>
      <c r="R33" s="693"/>
      <c r="S33" s="696"/>
      <c r="T33" s="696"/>
    </row>
    <row r="34" spans="1:20" ht="15" customHeight="1">
      <c r="A34" s="2708"/>
      <c r="B34" s="2709"/>
      <c r="C34" s="1410" t="s">
        <v>
4036</v>
      </c>
      <c r="D34" s="1408">
        <v>
7.3</v>
      </c>
      <c r="E34" s="1408">
        <v>
5.8</v>
      </c>
      <c r="F34" s="1408">
        <v>
4.5999999999999996</v>
      </c>
      <c r="G34" s="1408">
        <v>
6.7</v>
      </c>
      <c r="H34" s="1409">
        <v>
4.4000000000000004</v>
      </c>
      <c r="I34" s="1409">
        <v>
5.6</v>
      </c>
      <c r="J34" s="1408">
        <v>
4.0999999999999996</v>
      </c>
      <c r="K34" s="1408">
        <v>
5.5</v>
      </c>
      <c r="L34" s="1408">
        <v>
4.9000000000000004</v>
      </c>
      <c r="M34" s="1408">
        <v>
5.4</v>
      </c>
      <c r="N34" s="1407" t="s">
        <v>
531</v>
      </c>
      <c r="O34" s="415"/>
      <c r="P34" s="415"/>
      <c r="Q34" s="415"/>
      <c r="R34" s="693"/>
      <c r="S34" s="696"/>
      <c r="T34" s="696"/>
    </row>
    <row r="35" spans="1:20" ht="12.95" customHeight="1">
      <c r="A35" s="5" t="s">
        <v>
4035</v>
      </c>
      <c r="B35" s="5"/>
      <c r="C35" s="5"/>
      <c r="D35" s="5"/>
      <c r="E35" s="5"/>
      <c r="F35" s="1406"/>
      <c r="G35" s="5"/>
      <c r="H35" s="5"/>
      <c r="I35" s="5"/>
      <c r="J35" s="8"/>
      <c r="K35" s="5"/>
      <c r="L35" s="5"/>
      <c r="M35" s="693"/>
    </row>
    <row r="36" spans="1:20" ht="12.95" customHeight="1">
      <c r="A36" s="5" t="s">
        <v>
4034</v>
      </c>
      <c r="B36" s="5"/>
      <c r="C36" s="5"/>
      <c r="D36" s="5"/>
      <c r="E36" s="5"/>
      <c r="F36" s="5"/>
      <c r="G36" s="5"/>
      <c r="H36" s="5"/>
      <c r="I36" s="2"/>
      <c r="J36" s="2"/>
      <c r="K36" s="2"/>
      <c r="L36" s="2"/>
    </row>
    <row r="37" spans="1:20" ht="12.95" customHeight="1">
      <c r="A37" s="5" t="s">
        <v>
4033</v>
      </c>
      <c r="B37" s="5"/>
      <c r="C37" s="5"/>
      <c r="D37" s="5"/>
      <c r="E37" s="5"/>
      <c r="F37" s="5"/>
      <c r="G37" s="5"/>
      <c r="H37" s="5"/>
      <c r="I37" s="2"/>
      <c r="J37" s="2"/>
      <c r="K37" s="2"/>
      <c r="L37" s="2"/>
    </row>
    <row r="38" spans="1:20" ht="12.95" customHeight="1">
      <c r="A38" s="5" t="s">
        <v>
4032</v>
      </c>
      <c r="B38" s="5"/>
      <c r="C38" s="5"/>
      <c r="D38" s="5"/>
      <c r="E38" s="5"/>
      <c r="F38" s="5"/>
      <c r="G38" s="5"/>
      <c r="H38" s="5"/>
      <c r="I38" s="2"/>
      <c r="J38" s="2"/>
      <c r="K38" s="2"/>
      <c r="L38" s="4"/>
    </row>
    <row r="39" spans="1:20" ht="12.95" customHeight="1">
      <c r="A39" s="5" t="s">
        <v>
4031</v>
      </c>
      <c r="B39" s="5"/>
      <c r="C39" s="5"/>
      <c r="D39" s="5"/>
      <c r="E39" s="5"/>
      <c r="F39" s="5"/>
      <c r="G39" s="5"/>
      <c r="H39" s="5"/>
      <c r="I39" s="2"/>
      <c r="J39" s="2"/>
      <c r="L39" s="2"/>
      <c r="N39" s="1405" t="s">
        <v>
3998</v>
      </c>
    </row>
    <row r="40" spans="1:20" ht="12.95" customHeight="1">
      <c r="D40" s="2"/>
      <c r="E40" s="2"/>
      <c r="F40" s="2"/>
      <c r="G40" s="2"/>
      <c r="H40" s="2"/>
      <c r="K40" s="1402"/>
    </row>
    <row r="41" spans="1:20" ht="12.95" customHeight="1">
      <c r="A41" s="519" t="s">
        <v>
4030</v>
      </c>
      <c r="B41" s="519"/>
      <c r="C41" s="2"/>
      <c r="D41" s="1404" t="s">
        <v>
4029</v>
      </c>
      <c r="E41" s="2"/>
      <c r="G41" s="5"/>
      <c r="H41" s="5"/>
      <c r="N41" s="2"/>
    </row>
    <row r="42" spans="1:20" ht="12.95" customHeight="1">
      <c r="A42" s="2727" t="s">
        <v>
4028</v>
      </c>
      <c r="B42" s="2728"/>
      <c r="C42" s="2728"/>
      <c r="D42" s="2729"/>
      <c r="E42" s="2724" t="s">
        <v>
4027</v>
      </c>
      <c r="F42" s="2725"/>
      <c r="G42" s="2725"/>
      <c r="H42" s="2725"/>
      <c r="I42" s="2726"/>
      <c r="J42" s="2724" t="s">
        <v>
4026</v>
      </c>
      <c r="K42" s="2725"/>
      <c r="L42" s="2725"/>
      <c r="M42" s="2725"/>
      <c r="N42" s="2726"/>
    </row>
    <row r="43" spans="1:20" ht="12.95" customHeight="1">
      <c r="A43" s="2730"/>
      <c r="B43" s="2731"/>
      <c r="C43" s="2731"/>
      <c r="D43" s="2732"/>
      <c r="E43" s="999" t="s">
        <v>
1868</v>
      </c>
      <c r="F43" s="999">
        <v>
29</v>
      </c>
      <c r="G43" s="999">
        <v>
30</v>
      </c>
      <c r="H43" s="999" t="s">
        <v>
1549</v>
      </c>
      <c r="I43" s="18">
        <v>
2</v>
      </c>
      <c r="J43" s="999" t="s">
        <v>
1868</v>
      </c>
      <c r="K43" s="999">
        <v>
29</v>
      </c>
      <c r="L43" s="999">
        <v>
30</v>
      </c>
      <c r="M43" s="999" t="s">
        <v>
1549</v>
      </c>
      <c r="N43" s="1403">
        <v>
2</v>
      </c>
    </row>
    <row r="44" spans="1:20" ht="15" customHeight="1">
      <c r="A44" s="999">
        <v>
1</v>
      </c>
      <c r="B44" s="769" t="s">
        <v>
4025</v>
      </c>
      <c r="C44" s="2721" t="s">
        <v>
4024</v>
      </c>
      <c r="D44" s="2722"/>
      <c r="E44" s="810">
        <v>
71</v>
      </c>
      <c r="F44" s="810" t="s">
        <v>
679</v>
      </c>
      <c r="G44" s="810">
        <v>
71</v>
      </c>
      <c r="H44" s="810" t="s">
        <v>
679</v>
      </c>
      <c r="I44" s="810">
        <v>
70</v>
      </c>
      <c r="J44" s="810">
        <v>
69</v>
      </c>
      <c r="K44" s="810" t="s">
        <v>
679</v>
      </c>
      <c r="L44" s="810">
        <v>
68</v>
      </c>
      <c r="M44" s="810" t="s">
        <v>
679</v>
      </c>
      <c r="N44" s="810">
        <v>
67</v>
      </c>
    </row>
    <row r="45" spans="1:20" ht="15" customHeight="1">
      <c r="A45" s="999">
        <v>
2</v>
      </c>
      <c r="B45" s="769" t="s">
        <v>
4023</v>
      </c>
      <c r="C45" s="2721" t="s">
        <v>
4022</v>
      </c>
      <c r="D45" s="2722"/>
      <c r="E45" s="810" t="s">
        <v>
679</v>
      </c>
      <c r="F45" s="810" t="s">
        <v>
679</v>
      </c>
      <c r="G45" s="810" t="s">
        <v>
679</v>
      </c>
      <c r="H45" s="810">
        <v>
71</v>
      </c>
      <c r="I45" s="810" t="s">
        <v>
679</v>
      </c>
      <c r="J45" s="810" t="s">
        <v>
679</v>
      </c>
      <c r="K45" s="810" t="s">
        <v>
679</v>
      </c>
      <c r="L45" s="810" t="s">
        <v>
679</v>
      </c>
      <c r="M45" s="810">
        <v>
70</v>
      </c>
      <c r="N45" s="810" t="s">
        <v>
679</v>
      </c>
    </row>
    <row r="46" spans="1:20" ht="15" customHeight="1">
      <c r="A46" s="999">
        <v>
3</v>
      </c>
      <c r="B46" s="769" t="s">
        <v>
4021</v>
      </c>
      <c r="C46" s="2721" t="s">
        <v>
4020</v>
      </c>
      <c r="D46" s="2722"/>
      <c r="E46" s="810" t="s">
        <v>
679</v>
      </c>
      <c r="F46" s="810" t="s">
        <v>
679</v>
      </c>
      <c r="G46" s="810">
        <v>
58</v>
      </c>
      <c r="H46" s="810" t="s">
        <v>
679</v>
      </c>
      <c r="I46" s="810" t="s">
        <v>
679</v>
      </c>
      <c r="J46" s="810" t="s">
        <v>
679</v>
      </c>
      <c r="K46" s="810" t="s">
        <v>
679</v>
      </c>
      <c r="L46" s="810">
        <v>
56</v>
      </c>
      <c r="M46" s="810" t="s">
        <v>
679</v>
      </c>
      <c r="N46" s="810" t="s">
        <v>
679</v>
      </c>
    </row>
    <row r="47" spans="1:20" ht="15" customHeight="1">
      <c r="A47" s="999">
        <v>
4</v>
      </c>
      <c r="B47" s="769" t="s">
        <v>
4019</v>
      </c>
      <c r="C47" s="2721" t="s">
        <v>
4018</v>
      </c>
      <c r="D47" s="2722"/>
      <c r="E47" s="810" t="s">
        <v>
679</v>
      </c>
      <c r="F47" s="810" t="s">
        <v>
679</v>
      </c>
      <c r="G47" s="810" t="s">
        <v>
679</v>
      </c>
      <c r="H47" s="810">
        <v>
65</v>
      </c>
      <c r="I47" s="810" t="s">
        <v>
679</v>
      </c>
      <c r="J47" s="810" t="s">
        <v>
679</v>
      </c>
      <c r="K47" s="810" t="s">
        <v>
679</v>
      </c>
      <c r="L47" s="810" t="s">
        <v>
679</v>
      </c>
      <c r="M47" s="810">
        <v>
62</v>
      </c>
      <c r="N47" s="810" t="s">
        <v>
679</v>
      </c>
    </row>
    <row r="48" spans="1:20" ht="15" customHeight="1">
      <c r="A48" s="999">
        <v>
5</v>
      </c>
      <c r="B48" s="769" t="s">
        <v>
4015</v>
      </c>
      <c r="C48" s="2721" t="s">
        <v>
4017</v>
      </c>
      <c r="D48" s="2722"/>
      <c r="E48" s="810">
        <v>
68</v>
      </c>
      <c r="F48" s="810" t="s">
        <v>
679</v>
      </c>
      <c r="G48" s="810" t="s">
        <v>
679</v>
      </c>
      <c r="H48" s="810" t="s">
        <v>
679</v>
      </c>
      <c r="I48" s="810">
        <v>
67</v>
      </c>
      <c r="J48" s="810">
        <v>
65</v>
      </c>
      <c r="K48" s="810" t="s">
        <v>
679</v>
      </c>
      <c r="L48" s="810" t="s">
        <v>
679</v>
      </c>
      <c r="M48" s="810" t="s">
        <v>
679</v>
      </c>
      <c r="N48" s="810">
        <v>
64</v>
      </c>
    </row>
    <row r="49" spans="1:14" ht="15" customHeight="1">
      <c r="A49" s="999">
        <v>
6</v>
      </c>
      <c r="B49" s="769" t="s">
        <v>
4015</v>
      </c>
      <c r="C49" s="2721" t="s">
        <v>
4016</v>
      </c>
      <c r="D49" s="2722"/>
      <c r="E49" s="810" t="s">
        <v>
679</v>
      </c>
      <c r="F49" s="810" t="s">
        <v>
679</v>
      </c>
      <c r="G49" s="810">
        <v>
60</v>
      </c>
      <c r="H49" s="810" t="s">
        <v>
679</v>
      </c>
      <c r="I49" s="810" t="s">
        <v>
679</v>
      </c>
      <c r="J49" s="810" t="s">
        <v>
679</v>
      </c>
      <c r="K49" s="810" t="s">
        <v>
679</v>
      </c>
      <c r="L49" s="810">
        <v>
55</v>
      </c>
      <c r="M49" s="810" t="s">
        <v>
679</v>
      </c>
      <c r="N49" s="810" t="s">
        <v>
679</v>
      </c>
    </row>
    <row r="50" spans="1:14" ht="15" customHeight="1">
      <c r="A50" s="999">
        <v>
7</v>
      </c>
      <c r="B50" s="769" t="s">
        <v>
4015</v>
      </c>
      <c r="C50" s="2721" t="s">
        <v>
4014</v>
      </c>
      <c r="D50" s="2722"/>
      <c r="E50" s="810" t="s">
        <v>
679</v>
      </c>
      <c r="F50" s="810" t="s">
        <v>
679</v>
      </c>
      <c r="G50" s="810">
        <v>
62</v>
      </c>
      <c r="H50" s="810" t="s">
        <v>
679</v>
      </c>
      <c r="I50" s="810" t="s">
        <v>
679</v>
      </c>
      <c r="J50" s="810" t="s">
        <v>
679</v>
      </c>
      <c r="K50" s="810" t="s">
        <v>
679</v>
      </c>
      <c r="L50" s="810">
        <v>
59</v>
      </c>
      <c r="M50" s="810" t="s">
        <v>
679</v>
      </c>
      <c r="N50" s="810" t="s">
        <v>
679</v>
      </c>
    </row>
    <row r="51" spans="1:14" ht="15" customHeight="1">
      <c r="A51" s="999">
        <v>
8</v>
      </c>
      <c r="B51" s="769" t="s">
        <v>
4011</v>
      </c>
      <c r="C51" s="2721" t="s">
        <v>
4013</v>
      </c>
      <c r="D51" s="2722"/>
      <c r="E51" s="810" t="s">
        <v>
679</v>
      </c>
      <c r="F51" s="810" t="s">
        <v>
679</v>
      </c>
      <c r="G51" s="810" t="s">
        <v>
679</v>
      </c>
      <c r="H51" s="810">
        <v>
63</v>
      </c>
      <c r="I51" s="810" t="s">
        <v>
679</v>
      </c>
      <c r="J51" s="810" t="s">
        <v>
679</v>
      </c>
      <c r="K51" s="810" t="s">
        <v>
679</v>
      </c>
      <c r="L51" s="810" t="s">
        <v>
679</v>
      </c>
      <c r="M51" s="810">
        <v>
61</v>
      </c>
      <c r="N51" s="810" t="s">
        <v>
679</v>
      </c>
    </row>
    <row r="52" spans="1:14" ht="15" customHeight="1">
      <c r="A52" s="999">
        <v>
9</v>
      </c>
      <c r="B52" s="769" t="s">
        <v>
4011</v>
      </c>
      <c r="C52" s="2721" t="s">
        <v>
4012</v>
      </c>
      <c r="D52" s="2722"/>
      <c r="E52" s="810">
        <v>
69</v>
      </c>
      <c r="F52" s="810" t="s">
        <v>
679</v>
      </c>
      <c r="G52" s="810" t="s">
        <v>
679</v>
      </c>
      <c r="H52" s="810" t="s">
        <v>
679</v>
      </c>
      <c r="I52" s="810">
        <v>
64</v>
      </c>
      <c r="J52" s="810">
        <v>
65</v>
      </c>
      <c r="K52" s="810" t="s">
        <v>
679</v>
      </c>
      <c r="L52" s="810" t="s">
        <v>
679</v>
      </c>
      <c r="M52" s="810" t="s">
        <v>
679</v>
      </c>
      <c r="N52" s="810">
        <v>
61</v>
      </c>
    </row>
    <row r="53" spans="1:14" ht="15" customHeight="1">
      <c r="A53" s="999">
        <v>
10</v>
      </c>
      <c r="B53" s="769" t="s">
        <v>
4011</v>
      </c>
      <c r="C53" s="2721" t="s">
        <v>
4010</v>
      </c>
      <c r="D53" s="2722"/>
      <c r="E53" s="810" t="s">
        <v>
679</v>
      </c>
      <c r="F53" s="810" t="s">
        <v>
679</v>
      </c>
      <c r="G53" s="810" t="s">
        <v>
679</v>
      </c>
      <c r="H53" s="810">
        <v>
62</v>
      </c>
      <c r="I53" s="810" t="s">
        <v>
679</v>
      </c>
      <c r="J53" s="810" t="s">
        <v>
679</v>
      </c>
      <c r="K53" s="810" t="s">
        <v>
679</v>
      </c>
      <c r="L53" s="810" t="s">
        <v>
679</v>
      </c>
      <c r="M53" s="810">
        <v>
58</v>
      </c>
      <c r="N53" s="810" t="s">
        <v>
679</v>
      </c>
    </row>
    <row r="54" spans="1:14" ht="15" customHeight="1">
      <c r="A54" s="999">
        <v>
11</v>
      </c>
      <c r="B54" s="769" t="s">
        <v>
4009</v>
      </c>
      <c r="C54" s="2721" t="s">
        <v>
4008</v>
      </c>
      <c r="D54" s="2722"/>
      <c r="E54" s="810">
        <v>
68</v>
      </c>
      <c r="F54" s="810" t="s">
        <v>
679</v>
      </c>
      <c r="G54" s="810" t="s">
        <v>
679</v>
      </c>
      <c r="H54" s="810" t="s">
        <v>
679</v>
      </c>
      <c r="I54" s="810">
        <v>
69</v>
      </c>
      <c r="J54" s="810">
        <v>
65</v>
      </c>
      <c r="K54" s="810" t="s">
        <v>
679</v>
      </c>
      <c r="L54" s="810" t="s">
        <v>
679</v>
      </c>
      <c r="M54" s="810" t="s">
        <v>
679</v>
      </c>
      <c r="N54" s="810">
        <v>
65</v>
      </c>
    </row>
    <row r="55" spans="1:14" ht="15" customHeight="1">
      <c r="A55" s="999">
        <v>
12</v>
      </c>
      <c r="B55" s="769" t="s">
        <v>
4006</v>
      </c>
      <c r="C55" s="2721" t="s">
        <v>
4007</v>
      </c>
      <c r="D55" s="2722"/>
      <c r="E55" s="810" t="s">
        <v>
679</v>
      </c>
      <c r="F55" s="810" t="s">
        <v>
679</v>
      </c>
      <c r="G55" s="810" t="s">
        <v>
679</v>
      </c>
      <c r="H55" s="810">
        <v>
68</v>
      </c>
      <c r="I55" s="810" t="s">
        <v>
679</v>
      </c>
      <c r="J55" s="810" t="s">
        <v>
679</v>
      </c>
      <c r="K55" s="810" t="s">
        <v>
679</v>
      </c>
      <c r="L55" s="810" t="s">
        <v>
679</v>
      </c>
      <c r="M55" s="810">
        <v>
65</v>
      </c>
      <c r="N55" s="810" t="s">
        <v>
679</v>
      </c>
    </row>
    <row r="56" spans="1:14" ht="15" customHeight="1">
      <c r="A56" s="999">
        <v>
13</v>
      </c>
      <c r="B56" s="769" t="s">
        <v>
4006</v>
      </c>
      <c r="C56" s="2721" t="s">
        <v>
4005</v>
      </c>
      <c r="D56" s="2722"/>
      <c r="E56" s="810">
        <v>
71</v>
      </c>
      <c r="F56" s="810" t="s">
        <v>
679</v>
      </c>
      <c r="G56" s="810">
        <v>
71</v>
      </c>
      <c r="H56" s="810" t="s">
        <v>
679</v>
      </c>
      <c r="I56" s="810">
        <v>
71</v>
      </c>
      <c r="J56" s="810">
        <v>
69</v>
      </c>
      <c r="K56" s="810" t="s">
        <v>
679</v>
      </c>
      <c r="L56" s="810">
        <v>
69</v>
      </c>
      <c r="M56" s="810" t="s">
        <v>
679</v>
      </c>
      <c r="N56" s="810">
        <v>
68</v>
      </c>
    </row>
    <row r="57" spans="1:14" ht="15" customHeight="1">
      <c r="A57" s="999">
        <v>
14</v>
      </c>
      <c r="B57" s="769" t="s">
        <v>
4003</v>
      </c>
      <c r="C57" s="2721" t="s">
        <v>
4004</v>
      </c>
      <c r="D57" s="2722"/>
      <c r="E57" s="810" t="s">
        <v>
679</v>
      </c>
      <c r="F57" s="810" t="s">
        <v>
679</v>
      </c>
      <c r="G57" s="810" t="s">
        <v>
679</v>
      </c>
      <c r="H57" s="810">
        <v>
68</v>
      </c>
      <c r="I57" s="810" t="s">
        <v>
679</v>
      </c>
      <c r="J57" s="810" t="s">
        <v>
679</v>
      </c>
      <c r="K57" s="810" t="s">
        <v>
679</v>
      </c>
      <c r="L57" s="810" t="s">
        <v>
679</v>
      </c>
      <c r="M57" s="810">
        <v>
66</v>
      </c>
      <c r="N57" s="810" t="s">
        <v>
679</v>
      </c>
    </row>
    <row r="58" spans="1:14" ht="15" customHeight="1">
      <c r="A58" s="999">
        <v>
15</v>
      </c>
      <c r="B58" s="769" t="s">
        <v>
4003</v>
      </c>
      <c r="C58" s="2721" t="s">
        <v>
4002</v>
      </c>
      <c r="D58" s="2722"/>
      <c r="E58" s="810" t="s">
        <v>
679</v>
      </c>
      <c r="F58" s="810" t="s">
        <v>
679</v>
      </c>
      <c r="G58" s="810">
        <v>
63</v>
      </c>
      <c r="H58" s="810" t="s">
        <v>
679</v>
      </c>
      <c r="I58" s="810" t="s">
        <v>
679</v>
      </c>
      <c r="J58" s="810" t="s">
        <v>
679</v>
      </c>
      <c r="K58" s="810" t="s">
        <v>
679</v>
      </c>
      <c r="L58" s="810">
        <v>
58</v>
      </c>
      <c r="M58" s="810" t="s">
        <v>
679</v>
      </c>
      <c r="N58" s="810" t="s">
        <v>
679</v>
      </c>
    </row>
    <row r="59" spans="1:14" ht="15" customHeight="1">
      <c r="A59" s="999">
        <v>
16</v>
      </c>
      <c r="B59" s="769" t="s">
        <v>
4001</v>
      </c>
      <c r="C59" s="2721" t="s">
        <v>
4000</v>
      </c>
      <c r="D59" s="2722"/>
      <c r="E59" s="810">
        <v>
65</v>
      </c>
      <c r="F59" s="810" t="s">
        <v>
679</v>
      </c>
      <c r="G59" s="810" t="s">
        <v>
679</v>
      </c>
      <c r="H59" s="810" t="s">
        <v>
679</v>
      </c>
      <c r="I59" s="810">
        <v>
64</v>
      </c>
      <c r="J59" s="810">
        <v>
61</v>
      </c>
      <c r="K59" s="810" t="s">
        <v>
679</v>
      </c>
      <c r="L59" s="810" t="s">
        <v>
679</v>
      </c>
      <c r="M59" s="810" t="s">
        <v>
679</v>
      </c>
      <c r="N59" s="810">
        <v>
59</v>
      </c>
    </row>
    <row r="60" spans="1:14" ht="12.95" customHeight="1">
      <c r="A60" s="5" t="s">
        <v>
3999</v>
      </c>
      <c r="B60" s="5"/>
      <c r="D60" s="8"/>
      <c r="E60" s="8"/>
      <c r="F60" s="8"/>
      <c r="G60" s="693"/>
      <c r="H60" s="693"/>
      <c r="K60" s="1402"/>
      <c r="L60" s="1402"/>
      <c r="N60" s="695" t="s">
        <v>
3998</v>
      </c>
    </row>
    <row r="61" spans="1:14" ht="12.95" customHeight="1">
      <c r="A61" s="5" t="s">
        <v>
3997</v>
      </c>
      <c r="B61" s="5"/>
      <c r="D61" s="8"/>
      <c r="E61" s="8"/>
      <c r="F61" s="8"/>
      <c r="G61" s="693"/>
      <c r="H61" s="693"/>
      <c r="K61" s="1402"/>
      <c r="L61" s="1402"/>
    </row>
    <row r="62" spans="1:14" ht="12.95" customHeight="1">
      <c r="A62" s="5"/>
      <c r="B62" s="5"/>
      <c r="D62" s="5"/>
      <c r="E62" s="5"/>
      <c r="G62" s="5"/>
      <c r="I62" s="5"/>
      <c r="J62" s="5"/>
      <c r="K62" s="1402"/>
      <c r="L62" s="1402"/>
      <c r="M62" s="1402"/>
      <c r="N62" s="1402"/>
    </row>
  </sheetData>
  <mergeCells count="42">
    <mergeCell ref="A1:Z1"/>
    <mergeCell ref="A2:Z2"/>
    <mergeCell ref="C55:D55"/>
    <mergeCell ref="C56:D56"/>
    <mergeCell ref="C57:D57"/>
    <mergeCell ref="C48:D48"/>
    <mergeCell ref="C49:D49"/>
    <mergeCell ref="A30:B30"/>
    <mergeCell ref="A33:B33"/>
    <mergeCell ref="A34:B34"/>
    <mergeCell ref="A31:B31"/>
    <mergeCell ref="A29:B29"/>
    <mergeCell ref="A23:B23"/>
    <mergeCell ref="A24:B24"/>
    <mergeCell ref="A27:B27"/>
    <mergeCell ref="A28:B28"/>
    <mergeCell ref="C58:D58"/>
    <mergeCell ref="C59:D59"/>
    <mergeCell ref="C54:D54"/>
    <mergeCell ref="D16:M16"/>
    <mergeCell ref="C44:D44"/>
    <mergeCell ref="C45:D45"/>
    <mergeCell ref="C46:D46"/>
    <mergeCell ref="C47:D47"/>
    <mergeCell ref="E42:I42"/>
    <mergeCell ref="J42:N42"/>
    <mergeCell ref="A42:D43"/>
    <mergeCell ref="C50:D50"/>
    <mergeCell ref="C51:D51"/>
    <mergeCell ref="C52:D52"/>
    <mergeCell ref="C53:D53"/>
    <mergeCell ref="A32:B32"/>
    <mergeCell ref="A4:C4"/>
    <mergeCell ref="A5:C5"/>
    <mergeCell ref="A6:C6"/>
    <mergeCell ref="A7:C7"/>
    <mergeCell ref="A26:B26"/>
    <mergeCell ref="A22:C22"/>
    <mergeCell ref="A25:B25"/>
    <mergeCell ref="A14:C14"/>
    <mergeCell ref="A15:C15"/>
    <mergeCell ref="A16:C16"/>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Normal="100" zoomScaleSheetLayoutView="100" workbookViewId="0">
      <selection activeCell="B6" sqref="B6"/>
    </sheetView>
  </sheetViews>
  <sheetFormatPr defaultRowHeight="18" customHeight="1"/>
  <cols>
    <col min="1" max="1" width="3.625" style="221" customWidth="1"/>
    <col min="2" max="2" width="11.625" style="221" customWidth="1"/>
    <col min="3" max="3" width="7.625" style="221" customWidth="1"/>
    <col min="4" max="13" width="6.875" style="221" customWidth="1"/>
    <col min="14" max="14" width="3.25" style="221" customWidth="1"/>
    <col min="15"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2" customFormat="1" ht="15" customHeight="1">
      <c r="A3" s="30" t="s">
        <v>
4143</v>
      </c>
      <c r="E3" s="4" t="s">
        <v>
439</v>
      </c>
      <c r="G3" s="326" t="s">
        <v>
4142</v>
      </c>
      <c r="H3" s="221"/>
      <c r="I3" s="221"/>
      <c r="J3" s="221"/>
      <c r="K3" s="221"/>
      <c r="L3" s="221"/>
      <c r="M3" s="231" t="s">
        <v>
4141</v>
      </c>
      <c r="N3" s="231"/>
    </row>
    <row r="4" spans="1:26" s="2" customFormat="1" ht="35.1" customHeight="1">
      <c r="A4" s="1475"/>
      <c r="B4" s="1474" t="s">
        <v>
4140</v>
      </c>
      <c r="C4" s="2757" t="s">
        <v>
767</v>
      </c>
      <c r="D4" s="2758"/>
      <c r="E4" s="1473" t="s">
        <v>
4139</v>
      </c>
      <c r="F4" s="1472"/>
      <c r="G4" s="2735" t="s">
        <v>
4138</v>
      </c>
      <c r="H4" s="2736"/>
      <c r="I4" s="2736"/>
      <c r="J4" s="2736"/>
      <c r="K4" s="1097" t="s">
        <v>
4137</v>
      </c>
      <c r="L4" s="1097" t="s">
        <v>
4136</v>
      </c>
      <c r="M4" s="439" t="s">
        <v>
534</v>
      </c>
      <c r="N4" s="403"/>
    </row>
    <row r="5" spans="1:26" s="2" customFormat="1" ht="15" customHeight="1">
      <c r="A5" s="1468">
        <v>
1</v>
      </c>
      <c r="B5" s="769" t="s">
        <v>
4135</v>
      </c>
      <c r="C5" s="2740" t="s">
        <v>
4134</v>
      </c>
      <c r="D5" s="2741"/>
      <c r="E5" s="1466">
        <v>
34.28</v>
      </c>
      <c r="F5" s="1469"/>
      <c r="G5" s="2737" t="s">
        <v>
4133</v>
      </c>
      <c r="H5" s="2238" t="s">
        <v>
4132</v>
      </c>
      <c r="I5" s="2238"/>
      <c r="J5" s="2238"/>
      <c r="K5" s="389">
        <v>
2161</v>
      </c>
      <c r="L5" s="1464">
        <v>
1922</v>
      </c>
      <c r="M5" s="376">
        <f t="shared" ref="M5:M18" si="0">
SUM(K5,L5)</f>
        <v>
4083</v>
      </c>
      <c r="N5" s="402"/>
    </row>
    <row r="6" spans="1:26" s="2" customFormat="1" ht="15" customHeight="1">
      <c r="A6" s="1471">
        <v>
2</v>
      </c>
      <c r="B6" s="1467" t="s">
        <v>
4131</v>
      </c>
      <c r="C6" s="2740" t="s">
        <v>
4130</v>
      </c>
      <c r="D6" s="2741"/>
      <c r="E6" s="1466">
        <v>
41.59</v>
      </c>
      <c r="F6" s="1469"/>
      <c r="G6" s="2737"/>
      <c r="H6" s="2238" t="s">
        <v>
4129</v>
      </c>
      <c r="I6" s="2238"/>
      <c r="J6" s="2238"/>
      <c r="K6" s="389">
        <v>
1339</v>
      </c>
      <c r="L6" s="1464">
        <v>
3606</v>
      </c>
      <c r="M6" s="376">
        <f t="shared" si="0"/>
        <v>
4945</v>
      </c>
      <c r="N6" s="402"/>
    </row>
    <row r="7" spans="1:26" s="2" customFormat="1" ht="15" customHeight="1">
      <c r="A7" s="1468">
        <v>
3</v>
      </c>
      <c r="B7" s="769" t="s">
        <v>
3720</v>
      </c>
      <c r="C7" s="2740" t="s">
        <v>
4128</v>
      </c>
      <c r="D7" s="2741"/>
      <c r="E7" s="1466">
        <v>
16.920000000000002</v>
      </c>
      <c r="F7" s="1469"/>
      <c r="G7" s="2737"/>
      <c r="H7" s="2238" t="s">
        <v>
4127</v>
      </c>
      <c r="I7" s="2238"/>
      <c r="J7" s="2238"/>
      <c r="K7" s="389">
        <v>
1500</v>
      </c>
      <c r="L7" s="1464">
        <v>
4195</v>
      </c>
      <c r="M7" s="376">
        <f t="shared" si="0"/>
        <v>
5695</v>
      </c>
      <c r="N7" s="402"/>
    </row>
    <row r="8" spans="1:26" s="2" customFormat="1" ht="15" customHeight="1">
      <c r="A8" s="1471">
        <v>
4</v>
      </c>
      <c r="B8" s="1467" t="s">
        <v>
4126</v>
      </c>
      <c r="C8" s="2740" t="s">
        <v>
4125</v>
      </c>
      <c r="D8" s="2741"/>
      <c r="E8" s="1466">
        <v>
44.8</v>
      </c>
      <c r="F8" s="1469"/>
      <c r="G8" s="2737"/>
      <c r="H8" s="2238" t="s">
        <v>
4124</v>
      </c>
      <c r="I8" s="2238"/>
      <c r="J8" s="2238"/>
      <c r="K8" s="389">
        <v>
2</v>
      </c>
      <c r="L8" s="1464">
        <v>
3094</v>
      </c>
      <c r="M8" s="376">
        <f t="shared" si="0"/>
        <v>
3096</v>
      </c>
      <c r="N8" s="402"/>
    </row>
    <row r="9" spans="1:26" s="2" customFormat="1" ht="15" customHeight="1">
      <c r="A9" s="1468">
        <v>
5</v>
      </c>
      <c r="B9" s="769" t="s">
        <v>
4123</v>
      </c>
      <c r="C9" s="2740" t="s">
        <v>
4122</v>
      </c>
      <c r="D9" s="2741"/>
      <c r="E9" s="1466">
        <v>
12</v>
      </c>
      <c r="F9" s="1469"/>
      <c r="G9" s="2737"/>
      <c r="H9" s="2238" t="s">
        <v>
4121</v>
      </c>
      <c r="I9" s="2238"/>
      <c r="J9" s="2238"/>
      <c r="K9" s="389">
        <v>
215</v>
      </c>
      <c r="L9" s="1464">
        <v>
138</v>
      </c>
      <c r="M9" s="376">
        <f t="shared" si="0"/>
        <v>
353</v>
      </c>
      <c r="N9" s="402"/>
    </row>
    <row r="10" spans="1:26" s="2" customFormat="1" ht="15" customHeight="1">
      <c r="A10" s="1471">
        <v>
6</v>
      </c>
      <c r="B10" s="1467" t="s">
        <v>
1949</v>
      </c>
      <c r="C10" s="2740" t="s">
        <v>
4120</v>
      </c>
      <c r="D10" s="2741"/>
      <c r="E10" s="1466">
        <v>
41.08</v>
      </c>
      <c r="F10" s="1469"/>
      <c r="G10" s="2737"/>
      <c r="H10" s="2238" t="s">
        <v>
4119</v>
      </c>
      <c r="I10" s="2238"/>
      <c r="J10" s="2238"/>
      <c r="K10" s="389">
        <v>
53</v>
      </c>
      <c r="L10" s="1464">
        <v>
827</v>
      </c>
      <c r="M10" s="376">
        <f t="shared" si="0"/>
        <v>
880</v>
      </c>
      <c r="N10" s="402"/>
    </row>
    <row r="11" spans="1:26" s="2" customFormat="1" ht="15" customHeight="1">
      <c r="A11" s="1468">
        <v>
7</v>
      </c>
      <c r="B11" s="1470" t="s">
        <v>
4118</v>
      </c>
      <c r="C11" s="2740" t="s">
        <v>
4117</v>
      </c>
      <c r="D11" s="2741"/>
      <c r="E11" s="1466">
        <v>
31</v>
      </c>
      <c r="F11" s="1469"/>
      <c r="G11" s="2737"/>
      <c r="H11" s="2238" t="s">
        <v>
4116</v>
      </c>
      <c r="I11" s="2238"/>
      <c r="J11" s="2238"/>
      <c r="K11" s="1465" t="s">
        <v>
531</v>
      </c>
      <c r="L11" s="1464">
        <v>
1739</v>
      </c>
      <c r="M11" s="376">
        <f t="shared" si="0"/>
        <v>
1739</v>
      </c>
      <c r="N11" s="402"/>
    </row>
    <row r="12" spans="1:26" s="2" customFormat="1" ht="15" customHeight="1">
      <c r="A12" s="1468">
        <v>
8</v>
      </c>
      <c r="B12" s="769" t="s">
        <v>
3424</v>
      </c>
      <c r="C12" s="2740" t="s">
        <v>
4115</v>
      </c>
      <c r="D12" s="2741"/>
      <c r="E12" s="1466">
        <v>
26.35</v>
      </c>
      <c r="F12" s="1469"/>
      <c r="G12" s="2737"/>
      <c r="H12" s="2238" t="s">
        <v>
4114</v>
      </c>
      <c r="I12" s="2238"/>
      <c r="J12" s="2238"/>
      <c r="K12" s="389">
        <v>
4</v>
      </c>
      <c r="L12" s="1464">
        <v>
71</v>
      </c>
      <c r="M12" s="376">
        <f t="shared" si="0"/>
        <v>
75</v>
      </c>
      <c r="N12" s="402"/>
    </row>
    <row r="13" spans="1:26" s="2" customFormat="1" ht="15" customHeight="1">
      <c r="A13" s="1468">
        <v>
9</v>
      </c>
      <c r="B13" s="769" t="s">
        <v>
4113</v>
      </c>
      <c r="C13" s="2742" t="s">
        <v>
4112</v>
      </c>
      <c r="D13" s="2743"/>
      <c r="E13" s="1466">
        <v>
31.52</v>
      </c>
      <c r="G13" s="2737"/>
      <c r="H13" s="2238" t="s">
        <v>
4111</v>
      </c>
      <c r="I13" s="2238"/>
      <c r="J13" s="2238"/>
      <c r="K13" s="1465" t="s">
        <v>
531</v>
      </c>
      <c r="L13" s="1464">
        <v>
65</v>
      </c>
      <c r="M13" s="376">
        <f t="shared" si="0"/>
        <v>
65</v>
      </c>
      <c r="N13" s="402"/>
    </row>
    <row r="14" spans="1:26" s="2" customFormat="1" ht="15" customHeight="1">
      <c r="A14" s="1468">
        <v>
10</v>
      </c>
      <c r="B14" s="1467" t="s">
        <v>
4110</v>
      </c>
      <c r="C14" s="2739" t="s">
        <v>
4109</v>
      </c>
      <c r="D14" s="2739"/>
      <c r="E14" s="1466">
        <v>
26.4</v>
      </c>
      <c r="G14" s="2737"/>
      <c r="H14" s="2032" t="s">
        <v>
4108</v>
      </c>
      <c r="I14" s="2032"/>
      <c r="J14" s="2032"/>
      <c r="K14" s="389">
        <v>
78</v>
      </c>
      <c r="L14" s="1464">
        <v>
622</v>
      </c>
      <c r="M14" s="376">
        <f t="shared" si="0"/>
        <v>
700</v>
      </c>
      <c r="N14" s="402"/>
    </row>
    <row r="15" spans="1:26" s="2" customFormat="1" ht="15" customHeight="1">
      <c r="A15" s="5" t="s">
        <v>
4107</v>
      </c>
      <c r="G15" s="2737"/>
      <c r="H15" s="2738" t="s">
        <v>
4106</v>
      </c>
      <c r="I15" s="2738"/>
      <c r="J15" s="2738"/>
      <c r="K15" s="1465" t="s">
        <v>
531</v>
      </c>
      <c r="L15" s="1464">
        <v>
3165</v>
      </c>
      <c r="M15" s="376">
        <f t="shared" si="0"/>
        <v>
3165</v>
      </c>
      <c r="N15" s="402"/>
    </row>
    <row r="16" spans="1:26" ht="15" customHeight="1">
      <c r="A16" s="5" t="s">
        <v>
4105</v>
      </c>
      <c r="B16" s="2"/>
      <c r="C16" s="2"/>
      <c r="D16" s="2"/>
      <c r="E16" s="2"/>
      <c r="G16" s="2737"/>
      <c r="H16" s="2238" t="s">
        <v>
4104</v>
      </c>
      <c r="I16" s="2238"/>
      <c r="J16" s="2238"/>
      <c r="K16" s="1465" t="s">
        <v>
531</v>
      </c>
      <c r="L16" s="1464">
        <v>
31</v>
      </c>
      <c r="M16" s="376">
        <f t="shared" si="0"/>
        <v>
31</v>
      </c>
      <c r="N16" s="402"/>
    </row>
    <row r="17" spans="1:14" ht="15" customHeight="1">
      <c r="E17" s="504" t="s">
        <v>
4103</v>
      </c>
      <c r="G17" s="2737"/>
      <c r="H17" s="2238" t="s">
        <v>
4102</v>
      </c>
      <c r="I17" s="2238"/>
      <c r="J17" s="2238"/>
      <c r="K17" s="1465" t="s">
        <v>
531</v>
      </c>
      <c r="L17" s="1464">
        <v>
14</v>
      </c>
      <c r="M17" s="376">
        <f t="shared" si="0"/>
        <v>
14</v>
      </c>
      <c r="N17" s="402"/>
    </row>
    <row r="18" spans="1:14" ht="15" customHeight="1">
      <c r="G18" s="2047" t="s">
        <v>
534</v>
      </c>
      <c r="H18" s="2753"/>
      <c r="I18" s="2753"/>
      <c r="J18" s="2690"/>
      <c r="K18" s="389">
        <f>
SUM(K5:K17)</f>
        <v>
5352</v>
      </c>
      <c r="L18" s="389">
        <f>
SUM(L5:L17)</f>
        <v>
19489</v>
      </c>
      <c r="M18" s="376">
        <f t="shared" si="0"/>
        <v>
24841</v>
      </c>
      <c r="N18" s="752"/>
    </row>
    <row r="19" spans="1:14" ht="15" customHeight="1">
      <c r="G19" s="232"/>
      <c r="M19" s="231" t="s">
        <v>
4081</v>
      </c>
    </row>
    <row r="20" spans="1:14" ht="15" customHeight="1">
      <c r="A20" s="326" t="s">
        <v>
4101</v>
      </c>
      <c r="N20" s="231"/>
    </row>
    <row r="21" spans="1:14" ht="15" customHeight="1">
      <c r="C21" s="714" t="s">
        <v>
4100</v>
      </c>
      <c r="G21" s="232"/>
      <c r="M21" s="231"/>
      <c r="N21" s="231"/>
    </row>
    <row r="22" spans="1:14" ht="24.95" customHeight="1">
      <c r="A22" s="2755" t="s">
        <v>
4099</v>
      </c>
      <c r="B22" s="2756"/>
      <c r="C22" s="1463" t="s">
        <v>
531</v>
      </c>
    </row>
    <row r="23" spans="1:14" ht="24.95" customHeight="1">
      <c r="A23" s="2216" t="s">
        <v>
4098</v>
      </c>
      <c r="B23" s="2216"/>
      <c r="C23" s="591">
        <v>
468</v>
      </c>
      <c r="D23" s="1462" t="s">
        <v>
4097</v>
      </c>
    </row>
    <row r="24" spans="1:14" ht="15" customHeight="1"/>
    <row r="25" spans="1:14" ht="15" customHeight="1">
      <c r="A25" s="326" t="s">
        <v>
4096</v>
      </c>
      <c r="D25" s="402"/>
      <c r="K25" s="535"/>
      <c r="L25" s="535"/>
      <c r="M25" s="238"/>
      <c r="N25" s="238"/>
    </row>
    <row r="26" spans="1:14" ht="20.100000000000001" customHeight="1">
      <c r="A26" s="2751" t="s">
        <v>
4087</v>
      </c>
      <c r="B26" s="2752"/>
      <c r="C26" s="2752"/>
      <c r="D26" s="1457" t="s">
        <v>
1550</v>
      </c>
      <c r="E26" s="674">
        <v>
24</v>
      </c>
      <c r="F26" s="674">
        <v>
25</v>
      </c>
      <c r="G26" s="674">
        <v>
26</v>
      </c>
      <c r="H26" s="674">
        <v>
27</v>
      </c>
      <c r="I26" s="674">
        <v>
28</v>
      </c>
      <c r="J26" s="674">
        <v>
29</v>
      </c>
      <c r="K26" s="674">
        <v>
30</v>
      </c>
      <c r="L26" s="674" t="s">
        <v>
1549</v>
      </c>
      <c r="M26" s="674">
        <v>
2</v>
      </c>
      <c r="N26" s="1456"/>
    </row>
    <row r="27" spans="1:14" ht="20.100000000000001" customHeight="1">
      <c r="A27" s="2697" t="s">
        <v>
4095</v>
      </c>
      <c r="B27" s="2759"/>
      <c r="C27" s="2759"/>
      <c r="D27" s="1460">
        <v>
216988</v>
      </c>
      <c r="E27" s="225">
        <v>
213977</v>
      </c>
      <c r="F27" s="225">
        <v>
216388</v>
      </c>
      <c r="G27" s="225">
        <v>
219332</v>
      </c>
      <c r="H27" s="225">
        <v>
222921</v>
      </c>
      <c r="I27" s="225">
        <v>
227222</v>
      </c>
      <c r="J27" s="950">
        <v>
231093</v>
      </c>
      <c r="K27" s="950">
        <v>
234549</v>
      </c>
      <c r="L27" s="950">
        <v>
237862</v>
      </c>
      <c r="M27" s="950">
        <v>
239400</v>
      </c>
      <c r="N27" s="1459"/>
    </row>
    <row r="28" spans="1:14" ht="20.100000000000001" customHeight="1">
      <c r="A28" s="2697" t="s">
        <v>
4094</v>
      </c>
      <c r="B28" s="2759"/>
      <c r="C28" s="2759"/>
      <c r="D28" s="1460">
        <v>
90148</v>
      </c>
      <c r="E28" s="225">
        <v>
89338</v>
      </c>
      <c r="F28" s="225">
        <v>
87165</v>
      </c>
      <c r="G28" s="225">
        <v>
85862</v>
      </c>
      <c r="H28" s="225">
        <v>
85998</v>
      </c>
      <c r="I28" s="225">
        <v>
84166</v>
      </c>
      <c r="J28" s="950">
        <v>
84055</v>
      </c>
      <c r="K28" s="950">
        <v>
83366</v>
      </c>
      <c r="L28" s="950">
        <v>
84214</v>
      </c>
      <c r="M28" s="950">
        <v>
86512.74</v>
      </c>
      <c r="N28" s="1459"/>
    </row>
    <row r="29" spans="1:14" ht="24.95" customHeight="1">
      <c r="A29" s="2744" t="s">
        <v>
4093</v>
      </c>
      <c r="B29" s="2745"/>
      <c r="C29" s="1461" t="s">
        <v>
4084</v>
      </c>
      <c r="D29" s="1460">
        <v>
290</v>
      </c>
      <c r="E29" s="225">
        <v>
289</v>
      </c>
      <c r="F29" s="225">
        <v>
282</v>
      </c>
      <c r="G29" s="225">
        <v>
278</v>
      </c>
      <c r="H29" s="225">
        <v>
278</v>
      </c>
      <c r="I29" s="225">
        <v>
272</v>
      </c>
      <c r="J29" s="950">
        <v>
272</v>
      </c>
      <c r="K29" s="950">
        <v>
267</v>
      </c>
      <c r="L29" s="950">
        <v>
271</v>
      </c>
      <c r="M29" s="950">
        <v>
278.17601286173635</v>
      </c>
      <c r="N29" s="1459"/>
    </row>
    <row r="30" spans="1:14" ht="24.95" customHeight="1">
      <c r="A30" s="2746"/>
      <c r="B30" s="2747"/>
      <c r="C30" s="1448" t="s">
        <v>
4082</v>
      </c>
      <c r="D30" s="1460">
        <v>
7512</v>
      </c>
      <c r="E30" s="225">
        <v>
7445</v>
      </c>
      <c r="F30" s="225">
        <v>
7264</v>
      </c>
      <c r="G30" s="225">
        <v>
7155</v>
      </c>
      <c r="H30" s="225">
        <v>
7167</v>
      </c>
      <c r="I30" s="225">
        <v>
7014</v>
      </c>
      <c r="J30" s="950">
        <v>
7005</v>
      </c>
      <c r="K30" s="950">
        <v>
6948</v>
      </c>
      <c r="L30" s="950">
        <v>
7018</v>
      </c>
      <c r="M30" s="950">
        <v>
7209.3950000000004</v>
      </c>
      <c r="N30" s="1459"/>
    </row>
    <row r="31" spans="1:14" ht="24.95" customHeight="1">
      <c r="A31" s="2181" t="s">
        <v>
673</v>
      </c>
      <c r="B31" s="2748" t="s">
        <v>
4092</v>
      </c>
      <c r="C31" s="1461" t="s">
        <v>
4084</v>
      </c>
      <c r="D31" s="1460">
        <v>
268</v>
      </c>
      <c r="E31" s="225">
        <v>
266.60000000000002</v>
      </c>
      <c r="F31" s="225">
        <v>
260.10000000000002</v>
      </c>
      <c r="G31" s="225">
        <v>
257</v>
      </c>
      <c r="H31" s="225">
        <v>
257</v>
      </c>
      <c r="I31" s="225">
        <v>
252</v>
      </c>
      <c r="J31" s="950">
        <v>
252</v>
      </c>
      <c r="K31" s="950">
        <v>
247</v>
      </c>
      <c r="L31" s="950">
        <v>
250</v>
      </c>
      <c r="M31" s="950">
        <v>
256.64308681672026</v>
      </c>
      <c r="N31" s="1459"/>
    </row>
    <row r="32" spans="1:14" ht="24.95" customHeight="1">
      <c r="A32" s="2182"/>
      <c r="B32" s="2749"/>
      <c r="C32" s="1448" t="s">
        <v>
4082</v>
      </c>
      <c r="D32" s="1460">
        <v>
6948</v>
      </c>
      <c r="E32" s="225">
        <v>
6866.6</v>
      </c>
      <c r="F32" s="225">
        <v>
6720</v>
      </c>
      <c r="G32" s="225">
        <v>
6611</v>
      </c>
      <c r="H32" s="225">
        <v>
6630</v>
      </c>
      <c r="I32" s="225">
        <v>
6501</v>
      </c>
      <c r="J32" s="950">
        <v>
6485</v>
      </c>
      <c r="K32" s="950">
        <v>
6431</v>
      </c>
      <c r="L32" s="950">
        <v>
6488</v>
      </c>
      <c r="M32" s="950">
        <v>
6651.333333333333</v>
      </c>
      <c r="N32" s="1459"/>
    </row>
    <row r="33" spans="1:14" ht="24.95" customHeight="1">
      <c r="A33" s="2182"/>
      <c r="B33" s="2748" t="s">
        <v>
4091</v>
      </c>
      <c r="C33" s="1461" t="s">
        <v>
4084</v>
      </c>
      <c r="D33" s="1460">
        <v>
13</v>
      </c>
      <c r="E33" s="225">
        <v>
12.5</v>
      </c>
      <c r="F33" s="225">
        <v>
12</v>
      </c>
      <c r="G33" s="225">
        <v>
12</v>
      </c>
      <c r="H33" s="225">
        <v>
12</v>
      </c>
      <c r="I33" s="225">
        <v>
11</v>
      </c>
      <c r="J33" s="950">
        <v>
11</v>
      </c>
      <c r="K33" s="950">
        <v>
11</v>
      </c>
      <c r="L33" s="950">
        <v>
10</v>
      </c>
      <c r="M33" s="950">
        <v>
10.379421221864952</v>
      </c>
      <c r="N33" s="1459"/>
    </row>
    <row r="34" spans="1:14" ht="24.95" customHeight="1">
      <c r="A34" s="2182"/>
      <c r="B34" s="2750"/>
      <c r="C34" s="1448" t="s">
        <v>
4082</v>
      </c>
      <c r="D34" s="1460">
        <v>
333</v>
      </c>
      <c r="E34" s="225">
        <v>
323.2</v>
      </c>
      <c r="F34" s="225">
        <v>
307</v>
      </c>
      <c r="G34" s="225">
        <v>
307</v>
      </c>
      <c r="H34" s="225">
        <v>
312</v>
      </c>
      <c r="I34" s="225">
        <v>
291</v>
      </c>
      <c r="J34" s="950">
        <v>
280</v>
      </c>
      <c r="K34" s="950">
        <v>
279</v>
      </c>
      <c r="L34" s="950">
        <v>
269</v>
      </c>
      <c r="M34" s="950">
        <v>
269.04916666666668</v>
      </c>
      <c r="N34" s="1459"/>
    </row>
    <row r="35" spans="1:14" ht="24.95" customHeight="1">
      <c r="A35" s="2182"/>
      <c r="B35" s="2692" t="s">
        <v>
4090</v>
      </c>
      <c r="C35" s="1461" t="s">
        <v>
4084</v>
      </c>
      <c r="D35" s="1460">
        <v>
9</v>
      </c>
      <c r="E35" s="225">
        <v>
10</v>
      </c>
      <c r="F35" s="225">
        <v>
9</v>
      </c>
      <c r="G35" s="225">
        <v>
9</v>
      </c>
      <c r="H35" s="225">
        <v>
9</v>
      </c>
      <c r="I35" s="225">
        <v>
9</v>
      </c>
      <c r="J35" s="950">
        <v>
9</v>
      </c>
      <c r="K35" s="950">
        <v>
9</v>
      </c>
      <c r="L35" s="950">
        <v>
10</v>
      </c>
      <c r="M35" s="950">
        <v>
11.150160771704178</v>
      </c>
      <c r="N35" s="1459"/>
    </row>
    <row r="36" spans="1:14" ht="24.95" customHeight="1">
      <c r="A36" s="2183"/>
      <c r="B36" s="2337"/>
      <c r="C36" s="1448" t="s">
        <v>
4082</v>
      </c>
      <c r="D36" s="1460">
        <v>
231</v>
      </c>
      <c r="E36" s="225">
        <v>
255</v>
      </c>
      <c r="F36" s="225">
        <v>
236</v>
      </c>
      <c r="G36" s="225">
        <v>
237</v>
      </c>
      <c r="H36" s="225">
        <v>
225</v>
      </c>
      <c r="I36" s="225">
        <v>
222</v>
      </c>
      <c r="J36" s="950">
        <v>
240</v>
      </c>
      <c r="K36" s="950">
        <v>
238</v>
      </c>
      <c r="L36" s="950">
        <v>
260</v>
      </c>
      <c r="M36" s="950">
        <v>
288.97499999999997</v>
      </c>
      <c r="N36" s="1459"/>
    </row>
    <row r="37" spans="1:14" ht="15" customHeight="1">
      <c r="A37" s="221" t="s">
        <v>
4089</v>
      </c>
      <c r="J37" s="231"/>
      <c r="L37" s="1458"/>
      <c r="M37" s="654" t="s">
        <v>
4081</v>
      </c>
      <c r="N37" s="401"/>
    </row>
    <row r="38" spans="1:14" ht="15" customHeight="1"/>
    <row r="39" spans="1:14" ht="15" customHeight="1">
      <c r="A39" s="326" t="s">
        <v>
4088</v>
      </c>
      <c r="D39" s="402" t="s">
        <v>
960</v>
      </c>
      <c r="K39" s="402"/>
      <c r="L39" s="402"/>
    </row>
    <row r="40" spans="1:14" ht="20.100000000000001" customHeight="1">
      <c r="A40" s="2751" t="s">
        <v>
4087</v>
      </c>
      <c r="B40" s="2752"/>
      <c r="C40" s="2752"/>
      <c r="D40" s="1457" t="s">
        <v>
1550</v>
      </c>
      <c r="E40" s="674">
        <v>
24</v>
      </c>
      <c r="F40" s="674">
        <v>
25</v>
      </c>
      <c r="G40" s="674">
        <v>
26</v>
      </c>
      <c r="H40" s="674">
        <v>
27</v>
      </c>
      <c r="I40" s="1457">
        <v>
28</v>
      </c>
      <c r="J40" s="674">
        <v>
29</v>
      </c>
      <c r="K40" s="674">
        <v>
30</v>
      </c>
      <c r="L40" s="674" t="s">
        <v>
1549</v>
      </c>
      <c r="M40" s="674">
        <v>
2</v>
      </c>
      <c r="N40" s="1456"/>
    </row>
    <row r="41" spans="1:14" ht="20.100000000000001" customHeight="1">
      <c r="A41" s="2673" t="s">
        <v>
4086</v>
      </c>
      <c r="B41" s="2754"/>
      <c r="C41" s="2674"/>
      <c r="D41" s="1454">
        <v>
1350</v>
      </c>
      <c r="E41" s="1455">
        <v>
1245</v>
      </c>
      <c r="F41" s="1455">
        <v>
1315</v>
      </c>
      <c r="G41" s="1455">
        <v>
1315</v>
      </c>
      <c r="H41" s="1455">
        <v>
1227</v>
      </c>
      <c r="I41" s="1454">
        <v>
1178</v>
      </c>
      <c r="J41" s="1453">
        <v>
1200</v>
      </c>
      <c r="K41" s="1453">
        <v>
1037</v>
      </c>
      <c r="L41" s="1453">
        <v>
1058</v>
      </c>
      <c r="M41" s="1453">
        <v>
938</v>
      </c>
      <c r="N41" s="1445"/>
    </row>
    <row r="42" spans="1:14" ht="24.95" customHeight="1">
      <c r="A42" s="2238" t="s">
        <v>
4085</v>
      </c>
      <c r="B42" s="2238"/>
      <c r="C42" s="985" t="s">
        <v>
4084</v>
      </c>
      <c r="D42" s="1451">
        <v>
4.3</v>
      </c>
      <c r="E42" s="1452">
        <v>
4</v>
      </c>
      <c r="F42" s="1452">
        <v>
4.3</v>
      </c>
      <c r="G42" s="1452">
        <v>
4.3</v>
      </c>
      <c r="H42" s="1452">
        <v>
4</v>
      </c>
      <c r="I42" s="1451">
        <v>
3.8</v>
      </c>
      <c r="J42" s="1450">
        <v>
3.9</v>
      </c>
      <c r="K42" s="1450">
        <v>
3.3</v>
      </c>
      <c r="L42" s="1450">
        <v>
3.2</v>
      </c>
      <c r="M42" s="1450">
        <v>
2.8</v>
      </c>
      <c r="N42" s="1449"/>
    </row>
    <row r="43" spans="1:14" ht="24.95" customHeight="1">
      <c r="A43" s="2238" t="s">
        <v>
4083</v>
      </c>
      <c r="B43" s="2238"/>
      <c r="C43" s="1448" t="s">
        <v>
4082</v>
      </c>
      <c r="D43" s="1447">
        <v>
113</v>
      </c>
      <c r="E43" s="318">
        <v>
104</v>
      </c>
      <c r="F43" s="318">
        <v>
109</v>
      </c>
      <c r="G43" s="318">
        <v>
109</v>
      </c>
      <c r="H43" s="318">
        <v>
102</v>
      </c>
      <c r="I43" s="1446">
        <v>
98</v>
      </c>
      <c r="J43" s="467">
        <v>
101</v>
      </c>
      <c r="K43" s="467">
        <v>
86</v>
      </c>
      <c r="L43" s="467">
        <v>
83.75</v>
      </c>
      <c r="M43" s="467">
        <v>
72</v>
      </c>
      <c r="N43" s="1445"/>
    </row>
    <row r="44" spans="1:14" ht="15" customHeight="1">
      <c r="J44" s="231"/>
      <c r="L44" s="535"/>
      <c r="M44" s="401" t="s">
        <v>
4081</v>
      </c>
      <c r="N44" s="401"/>
    </row>
  </sheetData>
  <mergeCells count="43">
    <mergeCell ref="A1:Z1"/>
    <mergeCell ref="A2:Z2"/>
    <mergeCell ref="A40:C40"/>
    <mergeCell ref="G18:J18"/>
    <mergeCell ref="A41:C41"/>
    <mergeCell ref="A23:B23"/>
    <mergeCell ref="A22:B22"/>
    <mergeCell ref="C4:D4"/>
    <mergeCell ref="C5:D5"/>
    <mergeCell ref="C6:D6"/>
    <mergeCell ref="C7:D7"/>
    <mergeCell ref="C8:D8"/>
    <mergeCell ref="C9:D9"/>
    <mergeCell ref="A26:C26"/>
    <mergeCell ref="A27:C27"/>
    <mergeCell ref="A28:C28"/>
    <mergeCell ref="A42:B42"/>
    <mergeCell ref="A43:B43"/>
    <mergeCell ref="A29:B30"/>
    <mergeCell ref="B31:B32"/>
    <mergeCell ref="B33:B34"/>
    <mergeCell ref="B35:B36"/>
    <mergeCell ref="A31:A36"/>
    <mergeCell ref="C14:D14"/>
    <mergeCell ref="C10:D10"/>
    <mergeCell ref="C11:D11"/>
    <mergeCell ref="C12:D12"/>
    <mergeCell ref="C13:D13"/>
    <mergeCell ref="H7:J7"/>
    <mergeCell ref="H8:J8"/>
    <mergeCell ref="G4:J4"/>
    <mergeCell ref="H5:J5"/>
    <mergeCell ref="G5:G17"/>
    <mergeCell ref="H9:J9"/>
    <mergeCell ref="H10:J10"/>
    <mergeCell ref="H11:J11"/>
    <mergeCell ref="H6:J6"/>
    <mergeCell ref="H17:J17"/>
    <mergeCell ref="H12:J12"/>
    <mergeCell ref="H13:J13"/>
    <mergeCell ref="H14:J14"/>
    <mergeCell ref="H15:J15"/>
    <mergeCell ref="H16:J16"/>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Normal="75" zoomScaleSheetLayoutView="100" workbookViewId="0">
      <selection activeCell="I43" sqref="I43"/>
    </sheetView>
  </sheetViews>
  <sheetFormatPr defaultColWidth="9" defaultRowHeight="16.5" customHeight="1"/>
  <cols>
    <col min="1" max="1" width="17.625" style="2" customWidth="1"/>
    <col min="2" max="6" width="14.625" style="2" customWidth="1"/>
    <col min="7" max="8" width="9" style="2" customWidth="1"/>
    <col min="9"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77" customFormat="1" ht="19.5" customHeight="1">
      <c r="A3" s="243" t="s">
        <v>
6217</v>
      </c>
      <c r="B3" s="1950"/>
      <c r="C3" s="1949"/>
      <c r="D3" s="1949"/>
      <c r="E3" s="1949"/>
      <c r="F3" s="1949"/>
    </row>
    <row r="4" spans="1:26" ht="15" customHeight="1" thickBot="1">
      <c r="A4" s="2" t="s">
        <v>
6216</v>
      </c>
      <c r="E4" s="1914" t="s">
        <v>
2338</v>
      </c>
      <c r="F4" s="1914"/>
    </row>
    <row r="5" spans="1:26" ht="15" customHeight="1">
      <c r="A5" s="2025" t="s">
        <v>
6215</v>
      </c>
      <c r="B5" s="2027" t="s">
        <v>
6214</v>
      </c>
      <c r="C5" s="2029" t="s">
        <v>
6213</v>
      </c>
      <c r="D5" s="2029"/>
      <c r="E5" s="2030"/>
      <c r="F5" s="1590"/>
    </row>
    <row r="6" spans="1:26" ht="15" customHeight="1">
      <c r="A6" s="2026"/>
      <c r="B6" s="2028"/>
      <c r="C6" s="207" t="s">
        <v>
534</v>
      </c>
      <c r="D6" s="207" t="s">
        <v>
6162</v>
      </c>
      <c r="E6" s="1948" t="s">
        <v>
6161</v>
      </c>
      <c r="F6" s="1590"/>
    </row>
    <row r="7" spans="1:26" ht="15" customHeight="1">
      <c r="A7" s="1940" t="s">
        <v>
1913</v>
      </c>
      <c r="B7" s="1939">
        <v>
14629</v>
      </c>
      <c r="C7" s="1936">
        <v>
27922</v>
      </c>
      <c r="D7" s="1939">
        <v>
13881</v>
      </c>
      <c r="E7" s="1938">
        <v>
14041</v>
      </c>
      <c r="F7" s="1933"/>
    </row>
    <row r="8" spans="1:26" ht="15" customHeight="1">
      <c r="A8" s="1940" t="s">
        <v>
4382</v>
      </c>
      <c r="B8" s="1939">
        <v>
10203</v>
      </c>
      <c r="C8" s="1936">
        <v>
21032</v>
      </c>
      <c r="D8" s="1939">
        <v>
10774</v>
      </c>
      <c r="E8" s="1938">
        <v>
10258</v>
      </c>
      <c r="F8" s="1933"/>
    </row>
    <row r="9" spans="1:26" ht="15" customHeight="1">
      <c r="A9" s="1940" t="s">
        <v>
3109</v>
      </c>
      <c r="B9" s="1939">
        <v>
3654</v>
      </c>
      <c r="C9" s="1936">
        <v>
6676</v>
      </c>
      <c r="D9" s="1939">
        <v>
3356</v>
      </c>
      <c r="E9" s="1938">
        <v>
3320</v>
      </c>
      <c r="F9" s="1933"/>
    </row>
    <row r="10" spans="1:26" ht="15" customHeight="1">
      <c r="A10" s="1940" t="s">
        <v>
739</v>
      </c>
      <c r="B10" s="1939">
        <v>
9841</v>
      </c>
      <c r="C10" s="1936">
        <v>
17984</v>
      </c>
      <c r="D10" s="1939">
        <v>
8785</v>
      </c>
      <c r="E10" s="1938">
        <v>
9199</v>
      </c>
      <c r="F10" s="1933"/>
    </row>
    <row r="11" spans="1:26" ht="15" customHeight="1">
      <c r="A11" s="1947" t="s">
        <v>
2988</v>
      </c>
      <c r="B11" s="1946" t="s">
        <v>
5216</v>
      </c>
      <c r="C11" s="1943" t="s">
        <v>
5216</v>
      </c>
      <c r="D11" s="1943" t="s">
        <v>
5216</v>
      </c>
      <c r="E11" s="1945" t="s">
        <v>
5216</v>
      </c>
      <c r="F11" s="1944"/>
    </row>
    <row r="12" spans="1:26" ht="15" customHeight="1">
      <c r="A12" s="1940" t="s">
        <v>
1925</v>
      </c>
      <c r="B12" s="1939">
        <v>
6811</v>
      </c>
      <c r="C12" s="1936">
        <v>
13382</v>
      </c>
      <c r="D12" s="1939">
        <v>
6600</v>
      </c>
      <c r="E12" s="1938">
        <v>
6782</v>
      </c>
      <c r="F12" s="1933"/>
    </row>
    <row r="13" spans="1:26" ht="15" customHeight="1">
      <c r="A13" s="1940" t="s">
        <v>
1901</v>
      </c>
      <c r="B13" s="1939">
        <v>
14252</v>
      </c>
      <c r="C13" s="1936">
        <v>
26848</v>
      </c>
      <c r="D13" s="1939">
        <v>
12972</v>
      </c>
      <c r="E13" s="1938">
        <v>
13876</v>
      </c>
      <c r="F13" s="1933"/>
    </row>
    <row r="14" spans="1:26" ht="15" customHeight="1">
      <c r="A14" s="1940" t="s">
        <v>
1969</v>
      </c>
      <c r="B14" s="1939">
        <v>
7125</v>
      </c>
      <c r="C14" s="1936">
        <v>
12489</v>
      </c>
      <c r="D14" s="1939">
        <v>
6637</v>
      </c>
      <c r="E14" s="1938">
        <v>
5852</v>
      </c>
      <c r="F14" s="1933"/>
    </row>
    <row r="15" spans="1:26" ht="15" customHeight="1">
      <c r="A15" s="1940" t="s">
        <v>
1949</v>
      </c>
      <c r="B15" s="1939">
        <v>
11541</v>
      </c>
      <c r="C15" s="1936">
        <v>
23049</v>
      </c>
      <c r="D15" s="1939">
        <v>
11302</v>
      </c>
      <c r="E15" s="1938">
        <v>
11747</v>
      </c>
      <c r="F15" s="1933"/>
    </row>
    <row r="16" spans="1:26" ht="15" customHeight="1">
      <c r="A16" s="1940" t="s">
        <v>
1957</v>
      </c>
      <c r="B16" s="1939">
        <v>
6073</v>
      </c>
      <c r="C16" s="1936">
        <v>
12213</v>
      </c>
      <c r="D16" s="1939">
        <v>
6000</v>
      </c>
      <c r="E16" s="1938">
        <v>
6213</v>
      </c>
      <c r="F16" s="1933"/>
    </row>
    <row r="17" spans="1:6" ht="15" customHeight="1">
      <c r="A17" s="1940" t="s">
        <v>
6212</v>
      </c>
      <c r="B17" s="1939">
        <v>
9724</v>
      </c>
      <c r="C17" s="1936">
        <v>
15799</v>
      </c>
      <c r="D17" s="1939">
        <v>
8231</v>
      </c>
      <c r="E17" s="1938">
        <v>
7568</v>
      </c>
      <c r="F17" s="1933"/>
    </row>
    <row r="18" spans="1:6" ht="15" customHeight="1">
      <c r="A18" s="1940" t="s">
        <v>
1885</v>
      </c>
      <c r="B18" s="1939">
        <v>
11168</v>
      </c>
      <c r="C18" s="1936">
        <v>
20482</v>
      </c>
      <c r="D18" s="1939">
        <v>
10180</v>
      </c>
      <c r="E18" s="1938">
        <v>
10302</v>
      </c>
      <c r="F18" s="1933"/>
    </row>
    <row r="19" spans="1:6" ht="15" customHeight="1">
      <c r="A19" s="1940" t="s">
        <v>
1898</v>
      </c>
      <c r="B19" s="1939">
        <v>
3933</v>
      </c>
      <c r="C19" s="1936">
        <v>
7360</v>
      </c>
      <c r="D19" s="1939">
        <v>
3626</v>
      </c>
      <c r="E19" s="1938">
        <v>
3734</v>
      </c>
      <c r="F19" s="1933"/>
    </row>
    <row r="20" spans="1:6" ht="15" customHeight="1">
      <c r="A20" s="1940" t="s">
        <v>
740</v>
      </c>
      <c r="B20" s="1939">
        <v>
12544</v>
      </c>
      <c r="C20" s="1936">
        <v>
23411</v>
      </c>
      <c r="D20" s="1939">
        <v>
11637</v>
      </c>
      <c r="E20" s="1938">
        <v>
11774</v>
      </c>
      <c r="F20" s="1933"/>
    </row>
    <row r="21" spans="1:6" ht="15" customHeight="1">
      <c r="A21" s="1940" t="s">
        <v>
4367</v>
      </c>
      <c r="B21" s="1939">
        <v>
7380</v>
      </c>
      <c r="C21" s="1936">
        <v>
15461</v>
      </c>
      <c r="D21" s="1939">
        <v>
7628</v>
      </c>
      <c r="E21" s="1938">
        <v>
7833</v>
      </c>
      <c r="F21" s="1933"/>
    </row>
    <row r="22" spans="1:6" ht="15" customHeight="1">
      <c r="A22" s="1940" t="s">
        <v>
1881</v>
      </c>
      <c r="B22" s="1939">
        <v>
7699</v>
      </c>
      <c r="C22" s="1936">
        <v>
15116</v>
      </c>
      <c r="D22" s="1939">
        <v>
7513</v>
      </c>
      <c r="E22" s="1938">
        <v>
7603</v>
      </c>
      <c r="F22" s="1933"/>
    </row>
    <row r="23" spans="1:6" ht="15" customHeight="1">
      <c r="A23" s="1940" t="s">
        <v>
2008</v>
      </c>
      <c r="B23" s="1939">
        <v>
8725</v>
      </c>
      <c r="C23" s="1936">
        <v>
16314</v>
      </c>
      <c r="D23" s="1939">
        <v>
8167</v>
      </c>
      <c r="E23" s="1938">
        <v>
8147</v>
      </c>
      <c r="F23" s="1933"/>
    </row>
    <row r="24" spans="1:6" ht="15" customHeight="1">
      <c r="A24" s="1940" t="s">
        <v>
5008</v>
      </c>
      <c r="B24" s="1939">
        <v>
5740</v>
      </c>
      <c r="C24" s="1936">
        <v>
12404</v>
      </c>
      <c r="D24" s="1939">
        <v>
6240</v>
      </c>
      <c r="E24" s="1938">
        <v>
6164</v>
      </c>
      <c r="F24" s="1933"/>
    </row>
    <row r="25" spans="1:6" ht="15" customHeight="1">
      <c r="A25" s="1940" t="s">
        <v>
1933</v>
      </c>
      <c r="B25" s="1939">
        <v>
12571</v>
      </c>
      <c r="C25" s="1936">
        <v>
24351</v>
      </c>
      <c r="D25" s="1939">
        <v>
11973</v>
      </c>
      <c r="E25" s="1938">
        <v>
12378</v>
      </c>
      <c r="F25" s="1933"/>
    </row>
    <row r="26" spans="1:6" ht="15" customHeight="1">
      <c r="A26" s="1940" t="s">
        <v>
2055</v>
      </c>
      <c r="B26" s="1939">
        <v>
13731</v>
      </c>
      <c r="C26" s="1936">
        <v>
26721</v>
      </c>
      <c r="D26" s="1939">
        <v>
13631</v>
      </c>
      <c r="E26" s="1938">
        <v>
13090</v>
      </c>
      <c r="F26" s="1933"/>
    </row>
    <row r="27" spans="1:6" ht="15" customHeight="1">
      <c r="A27" s="1940" t="s">
        <v>
5028</v>
      </c>
      <c r="B27" s="1939">
        <v>
5872</v>
      </c>
      <c r="C27" s="1936">
        <v>
11472</v>
      </c>
      <c r="D27" s="1939">
        <v>
5765</v>
      </c>
      <c r="E27" s="1938">
        <v>
5707</v>
      </c>
      <c r="F27" s="1933"/>
    </row>
    <row r="28" spans="1:6" ht="15" customHeight="1">
      <c r="A28" s="1940" t="s">
        <v>
1921</v>
      </c>
      <c r="B28" s="1939">
        <v>
4030</v>
      </c>
      <c r="C28" s="1936">
        <v>
8291</v>
      </c>
      <c r="D28" s="1939">
        <v>
4041</v>
      </c>
      <c r="E28" s="1938">
        <v>
4250</v>
      </c>
      <c r="F28" s="1933"/>
    </row>
    <row r="29" spans="1:6" ht="15" customHeight="1">
      <c r="A29" s="1940" t="s">
        <v>
4456</v>
      </c>
      <c r="B29" s="1939">
        <v>
4344</v>
      </c>
      <c r="C29" s="1936">
        <v>
9608</v>
      </c>
      <c r="D29" s="1939">
        <v>
4801</v>
      </c>
      <c r="E29" s="1938">
        <v>
4807</v>
      </c>
      <c r="F29" s="1933"/>
    </row>
    <row r="30" spans="1:6" ht="15" customHeight="1">
      <c r="A30" s="1940" t="s">
        <v>
5025</v>
      </c>
      <c r="B30" s="1939">
        <v>
7398</v>
      </c>
      <c r="C30" s="1936">
        <v>
14112</v>
      </c>
      <c r="D30" s="1939">
        <v>
7023</v>
      </c>
      <c r="E30" s="1938">
        <v>
7089</v>
      </c>
      <c r="F30" s="1933"/>
    </row>
    <row r="31" spans="1:6" ht="15" customHeight="1">
      <c r="A31" s="1940" t="s">
        <v>
1965</v>
      </c>
      <c r="B31" s="1939">
        <v>
5563</v>
      </c>
      <c r="C31" s="1936">
        <v>
11584</v>
      </c>
      <c r="D31" s="1939">
        <v>
5952</v>
      </c>
      <c r="E31" s="1938">
        <v>
5632</v>
      </c>
      <c r="F31" s="1933"/>
    </row>
    <row r="32" spans="1:6" ht="15" customHeight="1">
      <c r="A32" s="1940" t="s">
        <v>
1929</v>
      </c>
      <c r="B32" s="1939">
        <v>
15319</v>
      </c>
      <c r="C32" s="1936">
        <v>
28380</v>
      </c>
      <c r="D32" s="1939">
        <v>
14270</v>
      </c>
      <c r="E32" s="1938">
        <v>
14110</v>
      </c>
      <c r="F32" s="1933"/>
    </row>
    <row r="33" spans="1:6" ht="15" customHeight="1">
      <c r="A33" s="1940" t="s">
        <v>
4123</v>
      </c>
      <c r="B33" s="1939">
        <v>
6177</v>
      </c>
      <c r="C33" s="1936">
        <v>
13604</v>
      </c>
      <c r="D33" s="1939">
        <v>
6790</v>
      </c>
      <c r="E33" s="1938">
        <v>
6814</v>
      </c>
      <c r="F33" s="1933"/>
    </row>
    <row r="34" spans="1:6" ht="15" customHeight="1">
      <c r="A34" s="1940" t="s">
        <v>
6211</v>
      </c>
      <c r="B34" s="1942" t="s">
        <v>
5216</v>
      </c>
      <c r="C34" s="1943" t="s">
        <v>
5216</v>
      </c>
      <c r="D34" s="1942" t="s">
        <v>
5216</v>
      </c>
      <c r="E34" s="1941" t="s">
        <v>
5216</v>
      </c>
      <c r="F34" s="1933"/>
    </row>
    <row r="35" spans="1:6" ht="15" customHeight="1">
      <c r="A35" s="1940" t="s">
        <v>
5139</v>
      </c>
      <c r="B35" s="1939">
        <v>
6441</v>
      </c>
      <c r="C35" s="1936">
        <v>
13799</v>
      </c>
      <c r="D35" s="1939">
        <v>
6765</v>
      </c>
      <c r="E35" s="1938">
        <v>
7034</v>
      </c>
      <c r="F35" s="1933"/>
    </row>
    <row r="36" spans="1:6" ht="15" customHeight="1" thickBot="1">
      <c r="A36" s="1937" t="s">
        <v>
2074</v>
      </c>
      <c r="B36" s="1935">
        <v>
6912</v>
      </c>
      <c r="C36" s="1936">
        <v>
13312</v>
      </c>
      <c r="D36" s="1935">
        <v>
6750</v>
      </c>
      <c r="E36" s="1934">
        <v>
6562</v>
      </c>
      <c r="F36" s="1933"/>
    </row>
    <row r="37" spans="1:6" ht="15" customHeight="1">
      <c r="A37" s="1932" t="s">
        <v>
6210</v>
      </c>
      <c r="B37" s="1931">
        <f>
SUM(B7:B36)</f>
        <v>
239400</v>
      </c>
      <c r="C37" s="1931">
        <f>
SUM(C7:C36)</f>
        <v>
463176</v>
      </c>
      <c r="D37" s="1931">
        <f>
SUM(D7:D36)</f>
        <v>
231290</v>
      </c>
      <c r="E37" s="1930">
        <f>
SUM(E7:E36)</f>
        <v>
231886</v>
      </c>
      <c r="F37" s="1929"/>
    </row>
    <row r="38" spans="1:6" ht="15" customHeight="1">
      <c r="A38" s="1928" t="s">
        <v>
6209</v>
      </c>
      <c r="B38" s="1927">
        <v>
237862</v>
      </c>
      <c r="C38" s="1927">
        <v>
465079</v>
      </c>
      <c r="D38" s="1927">
        <v>
232302</v>
      </c>
      <c r="E38" s="1926">
        <v>
232777</v>
      </c>
      <c r="F38" s="1925"/>
    </row>
    <row r="39" spans="1:6" ht="15" customHeight="1">
      <c r="A39" s="1928" t="s">
        <v>
6208</v>
      </c>
      <c r="B39" s="1927">
        <f>
B37-B38</f>
        <v>
1538</v>
      </c>
      <c r="C39" s="2011">
        <f>
C37-C38</f>
        <v>
-1903</v>
      </c>
      <c r="D39" s="2011">
        <f>
D37-D38</f>
        <v>
-1012</v>
      </c>
      <c r="E39" s="2012">
        <f>
E37-E38</f>
        <v>
-891</v>
      </c>
      <c r="F39" s="1925"/>
    </row>
    <row r="40" spans="1:6" ht="15" customHeight="1" thickBot="1">
      <c r="A40" s="1924" t="s">
        <v>
6207</v>
      </c>
      <c r="B40" s="1923">
        <f>
ROUNDDOWN(B37/B38,4)</f>
        <v>
1.0064</v>
      </c>
      <c r="C40" s="1923">
        <f>
ROUNDDOWN(C37/C38,4)</f>
        <v>
0.99590000000000001</v>
      </c>
      <c r="D40" s="1923">
        <f>
ROUNDDOWN(D37/D38,4)</f>
        <v>
0.99560000000000004</v>
      </c>
      <c r="E40" s="1922">
        <f>
ROUNDDOWN(E37/E38,4)</f>
        <v>
0.99609999999999999</v>
      </c>
      <c r="F40" s="1920"/>
    </row>
    <row r="41" spans="1:6" ht="15" customHeight="1">
      <c r="A41" s="6"/>
      <c r="B41" s="1921"/>
      <c r="C41" s="1921"/>
      <c r="D41" s="1921"/>
      <c r="E41" s="1920"/>
      <c r="F41" s="1920"/>
    </row>
    <row r="42" spans="1:6" ht="15" customHeight="1">
      <c r="A42" s="2" t="s">
        <v>
6206</v>
      </c>
      <c r="F42" s="1914" t="s">
        <v>
2338</v>
      </c>
    </row>
    <row r="43" spans="1:6" ht="189.75" customHeight="1"/>
    <row r="44" spans="1:6" ht="16.5" customHeight="1">
      <c r="F44" s="4" t="s">
        <v>
6205</v>
      </c>
    </row>
  </sheetData>
  <mergeCells count="5">
    <mergeCell ref="A5:A6"/>
    <mergeCell ref="B5:B6"/>
    <mergeCell ref="C5:E5"/>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5"/>
  <sheetViews>
    <sheetView view="pageBreakPreview" zoomScaleNormal="100" zoomScaleSheetLayoutView="100" workbookViewId="0">
      <selection activeCell="A5" sqref="A5:C6"/>
    </sheetView>
  </sheetViews>
  <sheetFormatPr defaultRowHeight="18" customHeight="1"/>
  <cols>
    <col min="1" max="1" width="2.625" style="712" customWidth="1"/>
    <col min="2" max="3" width="12.625" style="712" customWidth="1"/>
    <col min="4" max="5" width="6.625" style="712" customWidth="1"/>
    <col min="6" max="6" width="2.625" style="712" customWidth="1"/>
    <col min="7" max="10" width="7.625" style="712" customWidth="1"/>
    <col min="11" max="12" width="8.625" style="712" customWidth="1"/>
    <col min="13" max="16384" width="9" style="712"/>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7.100000000000001" customHeight="1">
      <c r="A3" s="1502" t="s">
        <v>
4250</v>
      </c>
      <c r="B3" s="1501"/>
      <c r="C3" s="1501"/>
      <c r="D3" s="1501"/>
      <c r="E3" s="1501"/>
      <c r="F3" s="713"/>
    </row>
    <row r="4" spans="1:26" s="1483" customFormat="1" ht="14.1" customHeight="1">
      <c r="A4" s="1499" t="s">
        <v>
4249</v>
      </c>
      <c r="B4" s="1499"/>
      <c r="C4" s="1499"/>
      <c r="D4" s="1499"/>
      <c r="E4" s="1500"/>
      <c r="G4" s="1499" t="s">
        <v>
4248</v>
      </c>
      <c r="H4" s="1499"/>
      <c r="I4" s="1499"/>
      <c r="J4" s="1499"/>
      <c r="K4" s="1499"/>
      <c r="L4" s="1499"/>
    </row>
    <row r="5" spans="1:26" s="1476" customFormat="1" ht="14.1" customHeight="1">
      <c r="A5" s="2774" t="s">
        <v>
4247</v>
      </c>
      <c r="B5" s="2786"/>
      <c r="C5" s="2786"/>
      <c r="D5" s="2781" t="s">
        <v>
4246</v>
      </c>
      <c r="E5" s="2486" t="s">
        <v>
4243</v>
      </c>
      <c r="F5" s="1156"/>
      <c r="G5" s="2774" t="s">
        <v>
4245</v>
      </c>
      <c r="H5" s="2786"/>
      <c r="I5" s="2786"/>
      <c r="J5" s="2781" t="s">
        <v>
4244</v>
      </c>
      <c r="K5" s="2781" t="s">
        <v>
4243</v>
      </c>
      <c r="L5" s="1493" t="s">
        <v>
4210</v>
      </c>
    </row>
    <row r="6" spans="1:26" s="1476" customFormat="1" ht="14.1" customHeight="1">
      <c r="A6" s="2786"/>
      <c r="B6" s="2786"/>
      <c r="C6" s="2786"/>
      <c r="D6" s="2782"/>
      <c r="E6" s="2477"/>
      <c r="F6" s="602"/>
      <c r="G6" s="2786"/>
      <c r="H6" s="2786"/>
      <c r="I6" s="2786"/>
      <c r="J6" s="2782"/>
      <c r="K6" s="2782"/>
      <c r="L6" s="1492" t="s">
        <v>
4207</v>
      </c>
    </row>
    <row r="7" spans="1:26" s="1476" customFormat="1" ht="14.1" customHeight="1">
      <c r="A7" s="1490" t="s">
        <v>
4242</v>
      </c>
      <c r="B7" s="2760" t="s">
        <v>
4241</v>
      </c>
      <c r="C7" s="2760"/>
      <c r="D7" s="1498">
        <v>
7</v>
      </c>
      <c r="E7" s="1498">
        <v>
33</v>
      </c>
      <c r="F7" s="690"/>
      <c r="G7" s="2783" t="s">
        <v>
4240</v>
      </c>
      <c r="H7" s="2783"/>
      <c r="I7" s="2783"/>
      <c r="J7" s="1491">
        <v>
4</v>
      </c>
      <c r="K7" s="1491">
        <v>
41</v>
      </c>
      <c r="L7" s="1491">
        <v>
1841</v>
      </c>
    </row>
    <row r="8" spans="1:26" s="1476" customFormat="1" ht="14.1" customHeight="1">
      <c r="A8" s="1490" t="s">
        <v>
4239</v>
      </c>
      <c r="B8" s="2760" t="s">
        <v>
4238</v>
      </c>
      <c r="C8" s="2760"/>
      <c r="D8" s="1489" t="s">
        <v>
531</v>
      </c>
      <c r="E8" s="1489" t="s">
        <v>
531</v>
      </c>
      <c r="F8" s="602"/>
      <c r="G8" s="2783" t="s">
        <v>
4237</v>
      </c>
      <c r="H8" s="2783"/>
      <c r="I8" s="2783"/>
      <c r="J8" s="1491">
        <v>
47</v>
      </c>
      <c r="K8" s="1491">
        <v>
253</v>
      </c>
      <c r="L8" s="1491">
        <v>
6440</v>
      </c>
    </row>
    <row r="9" spans="1:26" s="1476" customFormat="1" ht="14.1" customHeight="1">
      <c r="A9" s="1490" t="s">
        <v>
4236</v>
      </c>
      <c r="B9" s="2760" t="s">
        <v>
4235</v>
      </c>
      <c r="C9" s="2760"/>
      <c r="D9" s="1489">
        <v>
1</v>
      </c>
      <c r="E9" s="1489">
        <v>
3</v>
      </c>
      <c r="F9" s="602"/>
      <c r="G9" s="2783" t="s">
        <v>
4234</v>
      </c>
      <c r="H9" s="2783"/>
      <c r="I9" s="2783"/>
      <c r="J9" s="1491">
        <v>
103</v>
      </c>
      <c r="K9" s="1491">
        <v>
927</v>
      </c>
      <c r="L9" s="1491">
        <v>
55541</v>
      </c>
    </row>
    <row r="10" spans="1:26" s="1476" customFormat="1" ht="14.1" customHeight="1">
      <c r="A10" s="1490" t="s">
        <v>
4233</v>
      </c>
      <c r="B10" s="2760" t="s">
        <v>
4232</v>
      </c>
      <c r="C10" s="2760"/>
      <c r="D10" s="1488">
        <v>
1326</v>
      </c>
      <c r="E10" s="1488">
        <v>
10364</v>
      </c>
      <c r="F10" s="602"/>
      <c r="G10" s="2785" t="s">
        <v>
4231</v>
      </c>
      <c r="H10" s="2785"/>
      <c r="I10" s="2785"/>
      <c r="J10" s="1491">
        <v>
197</v>
      </c>
      <c r="K10" s="1491">
        <v>
1270</v>
      </c>
      <c r="L10" s="1491">
        <v>
61292</v>
      </c>
    </row>
    <row r="11" spans="1:26" s="1476" customFormat="1" ht="14.1" customHeight="1">
      <c r="A11" s="1490" t="s">
        <v>
4230</v>
      </c>
      <c r="B11" s="2760" t="s">
        <v>
4229</v>
      </c>
      <c r="C11" s="2760"/>
      <c r="D11" s="1488">
        <v>
2717</v>
      </c>
      <c r="E11" s="1488">
        <v>
16452</v>
      </c>
      <c r="F11" s="602"/>
      <c r="G11" s="2783" t="s">
        <v>
4228</v>
      </c>
      <c r="H11" s="2783"/>
      <c r="I11" s="2783"/>
      <c r="J11" s="1491">
        <v>
176</v>
      </c>
      <c r="K11" s="1491">
        <v>
1116</v>
      </c>
      <c r="L11" s="1491">
        <v>
62157</v>
      </c>
    </row>
    <row r="12" spans="1:26" s="1476" customFormat="1" ht="14.1" customHeight="1">
      <c r="A12" s="1490" t="s">
        <v>
4227</v>
      </c>
      <c r="B12" s="2760" t="s">
        <v>
4226</v>
      </c>
      <c r="C12" s="2760"/>
      <c r="D12" s="1488">
        <v>
6</v>
      </c>
      <c r="E12" s="1488">
        <v>
135</v>
      </c>
      <c r="F12" s="602"/>
      <c r="G12" s="2783" t="s">
        <v>
4225</v>
      </c>
      <c r="H12" s="2783"/>
      <c r="I12" s="2783"/>
      <c r="J12" s="1497">
        <v>
237</v>
      </c>
      <c r="K12" s="1497">
        <v>
1699</v>
      </c>
      <c r="L12" s="1497">
        <v>
190159</v>
      </c>
    </row>
    <row r="13" spans="1:26" s="1476" customFormat="1" ht="14.1" customHeight="1">
      <c r="A13" s="1490" t="s">
        <v>
4224</v>
      </c>
      <c r="B13" s="2760" t="s">
        <v>
4223</v>
      </c>
      <c r="C13" s="2760"/>
      <c r="D13" s="1488">
        <v>
86</v>
      </c>
      <c r="E13" s="1488">
        <v>
323</v>
      </c>
      <c r="F13" s="602"/>
      <c r="G13" s="2784" t="s">
        <v>
1539</v>
      </c>
      <c r="H13" s="2784"/>
      <c r="I13" s="2784"/>
      <c r="J13" s="1496">
        <f>
SUM(J7:J12)</f>
        <v>
764</v>
      </c>
      <c r="K13" s="1496">
        <f>
SUM(K7:K12)</f>
        <v>
5306</v>
      </c>
      <c r="L13" s="1496">
        <f>
SUM(L7:L12)</f>
        <v>
377430</v>
      </c>
    </row>
    <row r="14" spans="1:26" s="1476" customFormat="1" ht="14.1" customHeight="1">
      <c r="A14" s="1490" t="s">
        <v>
4222</v>
      </c>
      <c r="B14" s="2760" t="s">
        <v>
4221</v>
      </c>
      <c r="C14" s="2760"/>
      <c r="D14" s="1488">
        <v>
477</v>
      </c>
      <c r="E14" s="1488">
        <v>
9902</v>
      </c>
      <c r="F14" s="602"/>
      <c r="G14" s="1495"/>
      <c r="H14" s="1494"/>
      <c r="I14" s="1494"/>
      <c r="J14" s="1494"/>
      <c r="K14" s="1494"/>
      <c r="L14" s="1494"/>
    </row>
    <row r="15" spans="1:26" s="1476" customFormat="1" ht="14.1" customHeight="1">
      <c r="A15" s="1490" t="s">
        <v>
4220</v>
      </c>
      <c r="B15" s="2760" t="s">
        <v>
4219</v>
      </c>
      <c r="C15" s="2760"/>
      <c r="D15" s="1488">
        <v>
3785</v>
      </c>
      <c r="E15" s="1488">
        <v>
28606</v>
      </c>
      <c r="L15" s="1486"/>
    </row>
    <row r="16" spans="1:26" s="1476" customFormat="1" ht="14.1" customHeight="1">
      <c r="A16" s="1490" t="s">
        <v>
4218</v>
      </c>
      <c r="B16" s="2770" t="s">
        <v>
4217</v>
      </c>
      <c r="C16" s="2771"/>
      <c r="D16" s="1489">
        <v>
184</v>
      </c>
      <c r="E16" s="1489">
        <v>
2754</v>
      </c>
      <c r="G16" s="470" t="s">
        <v>
4216</v>
      </c>
      <c r="H16" s="1494"/>
      <c r="I16" s="1494"/>
    </row>
    <row r="17" spans="1:12" s="1476" customFormat="1" ht="14.1" customHeight="1">
      <c r="A17" s="1490" t="s">
        <v>
4215</v>
      </c>
      <c r="B17" s="2770" t="s">
        <v>
4214</v>
      </c>
      <c r="C17" s="2771"/>
      <c r="D17" s="1488">
        <v>
1543</v>
      </c>
      <c r="E17" s="1488">
        <v>
4328</v>
      </c>
      <c r="G17" s="2774" t="s">
        <v>
4213</v>
      </c>
      <c r="H17" s="2774"/>
      <c r="I17" s="2774"/>
      <c r="J17" s="2546" t="s">
        <v>
4212</v>
      </c>
      <c r="K17" s="2546" t="s">
        <v>
4211</v>
      </c>
      <c r="L17" s="1493" t="s">
        <v>
4210</v>
      </c>
    </row>
    <row r="18" spans="1:12" s="1476" customFormat="1" ht="14.1" customHeight="1">
      <c r="A18" s="1490" t="s">
        <v>
4209</v>
      </c>
      <c r="B18" s="2772" t="s">
        <v>
4208</v>
      </c>
      <c r="C18" s="2773"/>
      <c r="D18" s="1488">
        <v>
478</v>
      </c>
      <c r="E18" s="1488">
        <v>
2464</v>
      </c>
      <c r="G18" s="2774"/>
      <c r="H18" s="2774"/>
      <c r="I18" s="2774"/>
      <c r="J18" s="2546"/>
      <c r="K18" s="2546"/>
      <c r="L18" s="1492" t="s">
        <v>
4207</v>
      </c>
    </row>
    <row r="19" spans="1:12" s="1476" customFormat="1" ht="14.1" customHeight="1">
      <c r="A19" s="1490" t="s">
        <v>
4206</v>
      </c>
      <c r="B19" s="2770" t="s">
        <v>
4205</v>
      </c>
      <c r="C19" s="2771"/>
      <c r="D19" s="1488">
        <v>
2153</v>
      </c>
      <c r="E19" s="1488">
        <v>
13998</v>
      </c>
      <c r="G19" s="2628" t="s">
        <v>
4204</v>
      </c>
      <c r="H19" s="2628"/>
      <c r="I19" s="2628"/>
      <c r="J19" s="1491">
        <v>
9</v>
      </c>
      <c r="K19" s="1491">
        <v>
1433</v>
      </c>
      <c r="L19" s="1491">
        <v>
55793</v>
      </c>
    </row>
    <row r="20" spans="1:12" s="1476" customFormat="1" ht="14.1" customHeight="1">
      <c r="A20" s="1490" t="s">
        <v>
4203</v>
      </c>
      <c r="B20" s="2770" t="s">
        <v>
4202</v>
      </c>
      <c r="C20" s="2771"/>
      <c r="D20" s="1488">
        <v>
1404</v>
      </c>
      <c r="E20" s="1488">
        <v>
6329</v>
      </c>
      <c r="G20" s="2775" t="s">
        <v>
4201</v>
      </c>
      <c r="H20" s="2775"/>
      <c r="I20" s="2775"/>
      <c r="J20" s="1491">
        <v>
298</v>
      </c>
      <c r="K20" s="1491">
        <v>
1316</v>
      </c>
      <c r="L20" s="1491">
        <v>
17960</v>
      </c>
    </row>
    <row r="21" spans="1:12" s="1476" customFormat="1" ht="14.1" customHeight="1">
      <c r="A21" s="1490" t="s">
        <v>
4200</v>
      </c>
      <c r="B21" s="2770" t="s">
        <v>
4199</v>
      </c>
      <c r="C21" s="2771"/>
      <c r="D21" s="1488">
        <v>
368</v>
      </c>
      <c r="E21" s="1488">
        <v>
4232</v>
      </c>
      <c r="G21" s="2628" t="s">
        <v>
4198</v>
      </c>
      <c r="H21" s="2628"/>
      <c r="I21" s="2628"/>
      <c r="J21" s="1491">
        <v>
845</v>
      </c>
      <c r="K21" s="1491">
        <v>
8325</v>
      </c>
      <c r="L21" s="1491">
        <v>
132053</v>
      </c>
    </row>
    <row r="22" spans="1:12" s="1476" customFormat="1" ht="14.1" customHeight="1">
      <c r="A22" s="1490" t="s">
        <v>
4197</v>
      </c>
      <c r="B22" s="2770" t="s">
        <v>
4196</v>
      </c>
      <c r="C22" s="2771"/>
      <c r="D22" s="1488">
        <v>
1389</v>
      </c>
      <c r="E22" s="1488">
        <v>
21609</v>
      </c>
      <c r="G22" s="2628" t="s">
        <v>
4195</v>
      </c>
      <c r="H22" s="2628"/>
      <c r="I22" s="2628"/>
      <c r="J22" s="1491">
        <v>
242</v>
      </c>
      <c r="K22" s="1491">
        <v>
1649</v>
      </c>
      <c r="L22" s="1491">
        <v>
55314</v>
      </c>
    </row>
    <row r="23" spans="1:12" s="1476" customFormat="1" ht="14.1" customHeight="1">
      <c r="A23" s="1490" t="s">
        <v>
4194</v>
      </c>
      <c r="B23" s="2770" t="s">
        <v>
4193</v>
      </c>
      <c r="C23" s="2771"/>
      <c r="D23" s="1488">
        <v>
49</v>
      </c>
      <c r="E23" s="1488">
        <v>
486</v>
      </c>
      <c r="G23" s="2628" t="s">
        <v>
4192</v>
      </c>
      <c r="H23" s="2628"/>
      <c r="I23" s="2628"/>
      <c r="J23" s="1491">
        <v>
70</v>
      </c>
      <c r="K23" s="1491">
        <v>
367</v>
      </c>
      <c r="L23" s="1491">
        <v>
15731</v>
      </c>
    </row>
    <row r="24" spans="1:12" s="1476" customFormat="1" ht="14.1" customHeight="1">
      <c r="A24" s="1490" t="s">
        <v>
4191</v>
      </c>
      <c r="B24" s="2762" t="s">
        <v>
4190</v>
      </c>
      <c r="C24" s="2763"/>
      <c r="D24" s="1488">
        <v>
663</v>
      </c>
      <c r="E24" s="1488">
        <v>
6538</v>
      </c>
      <c r="G24" s="2628" t="s">
        <v>
4189</v>
      </c>
      <c r="H24" s="2628"/>
      <c r="I24" s="2628"/>
      <c r="J24" s="1491">
        <v>
847</v>
      </c>
      <c r="K24" s="1491">
        <v>
4353</v>
      </c>
      <c r="L24" s="1491">
        <v>
78839</v>
      </c>
    </row>
    <row r="25" spans="1:12" s="1476" customFormat="1" ht="14.1" customHeight="1">
      <c r="A25" s="1490" t="s">
        <v>
4188</v>
      </c>
      <c r="B25" s="2762" t="s">
        <v>
4187</v>
      </c>
      <c r="C25" s="2763"/>
      <c r="D25" s="1489" t="s">
        <v>
4186</v>
      </c>
      <c r="E25" s="1489" t="s">
        <v>
4186</v>
      </c>
      <c r="G25" s="2546" t="s">
        <v>
1539</v>
      </c>
      <c r="H25" s="2546"/>
      <c r="I25" s="2546"/>
      <c r="J25" s="467">
        <v>
2311</v>
      </c>
      <c r="K25" s="467">
        <v>
17443</v>
      </c>
      <c r="L25" s="467">
        <v>
355691</v>
      </c>
    </row>
    <row r="26" spans="1:12" s="1476" customFormat="1" ht="14.1" customHeight="1">
      <c r="A26" s="2776" t="s">
        <v>
1539</v>
      </c>
      <c r="B26" s="2777"/>
      <c r="C26" s="2778"/>
      <c r="D26" s="1488">
        <f>
SUM(D7:D25)</f>
        <v>
16636</v>
      </c>
      <c r="E26" s="1488">
        <f>
SUM(E7:E25)</f>
        <v>
128556</v>
      </c>
      <c r="L26" s="1487"/>
    </row>
    <row r="27" spans="1:12" s="1476" customFormat="1" ht="14.1" customHeight="1">
      <c r="A27" s="1476" t="s">
        <v>
4185</v>
      </c>
    </row>
    <row r="28" spans="1:12" s="1476" customFormat="1" ht="14.1" customHeight="1">
      <c r="A28" s="1476" t="s">
        <v>
4184</v>
      </c>
    </row>
    <row r="29" spans="1:12" s="1476" customFormat="1" ht="14.1" customHeight="1">
      <c r="A29" s="478" t="s">
        <v>
4183</v>
      </c>
    </row>
    <row r="30" spans="1:12" s="1476" customFormat="1" ht="14.1" customHeight="1">
      <c r="A30" s="478" t="s">
        <v>
4182</v>
      </c>
      <c r="L30" s="1486" t="s">
        <v>
4181</v>
      </c>
    </row>
    <row r="31" spans="1:12" s="1476" customFormat="1" ht="14.1" customHeight="1"/>
    <row r="32" spans="1:12" s="1483" customFormat="1" ht="14.1" customHeight="1">
      <c r="A32" s="326" t="s">
        <v>
4180</v>
      </c>
      <c r="B32" s="1485"/>
      <c r="C32" s="1484"/>
      <c r="D32" s="1484"/>
      <c r="E32" s="1484"/>
    </row>
    <row r="33" spans="1:12" s="1476" customFormat="1" ht="14.1" customHeight="1">
      <c r="A33" s="2764" t="s">
        <v>
4179</v>
      </c>
      <c r="B33" s="2765"/>
      <c r="C33" s="2765"/>
      <c r="D33" s="2765"/>
      <c r="E33" s="2765"/>
      <c r="F33" s="2766"/>
      <c r="G33" s="2528" t="s">
        <v>
4178</v>
      </c>
      <c r="H33" s="2761"/>
      <c r="I33" s="2528" t="s">
        <v>
4177</v>
      </c>
      <c r="J33" s="2761"/>
      <c r="K33" s="2779" t="s">
        <v>
4176</v>
      </c>
      <c r="L33" s="2780"/>
    </row>
    <row r="34" spans="1:12" s="1476" customFormat="1" ht="14.1" customHeight="1">
      <c r="A34" s="2767"/>
      <c r="B34" s="2768"/>
      <c r="C34" s="2768"/>
      <c r="D34" s="2768"/>
      <c r="E34" s="2768"/>
      <c r="F34" s="2769"/>
      <c r="G34" s="663" t="s">
        <v>
4175</v>
      </c>
      <c r="H34" s="663" t="s">
        <v>
840</v>
      </c>
      <c r="I34" s="663" t="s">
        <v>
4175</v>
      </c>
      <c r="J34" s="663" t="s">
        <v>
840</v>
      </c>
      <c r="K34" s="663" t="s">
        <v>
4175</v>
      </c>
      <c r="L34" s="663" t="s">
        <v>
840</v>
      </c>
    </row>
    <row r="35" spans="1:12" s="1476" customFormat="1" ht="14.1" customHeight="1">
      <c r="A35" s="2628" t="s">
        <v>
4174</v>
      </c>
      <c r="B35" s="2628"/>
      <c r="C35" s="2628"/>
      <c r="D35" s="2628"/>
      <c r="E35" s="2628"/>
      <c r="F35" s="2628"/>
      <c r="G35" s="1482">
        <v>
25</v>
      </c>
      <c r="H35" s="1482">
        <v>
25</v>
      </c>
      <c r="I35" s="1482">
        <v>
465</v>
      </c>
      <c r="J35" s="1482">
        <v>
475</v>
      </c>
      <c r="K35" s="1482">
        <v>
2177217</v>
      </c>
      <c r="L35" s="1482">
        <v>
2083616</v>
      </c>
    </row>
    <row r="36" spans="1:12" s="1476" customFormat="1" ht="14.1" customHeight="1">
      <c r="A36" s="2628" t="s">
        <v>
4173</v>
      </c>
      <c r="B36" s="2628"/>
      <c r="C36" s="2628"/>
      <c r="D36" s="2628"/>
      <c r="E36" s="2628"/>
      <c r="F36" s="2628"/>
      <c r="G36" s="1482">
        <v>
2</v>
      </c>
      <c r="H36" s="1482">
        <v>
1</v>
      </c>
      <c r="I36" s="1482">
        <v>
18</v>
      </c>
      <c r="J36" s="1482">
        <v>
8</v>
      </c>
      <c r="K36" s="1482" t="s">
        <v>
4170</v>
      </c>
      <c r="L36" s="1482" t="s">
        <v>
4152</v>
      </c>
    </row>
    <row r="37" spans="1:12" s="1476" customFormat="1" ht="14.1" customHeight="1">
      <c r="A37" s="2628" t="s">
        <v>
4172</v>
      </c>
      <c r="B37" s="2628"/>
      <c r="C37" s="2628"/>
      <c r="D37" s="2628"/>
      <c r="E37" s="2628"/>
      <c r="F37" s="2628"/>
      <c r="G37" s="1482">
        <v>
20</v>
      </c>
      <c r="H37" s="1482">
        <v>
20</v>
      </c>
      <c r="I37" s="1482">
        <v>
202</v>
      </c>
      <c r="J37" s="1482">
        <v>
226</v>
      </c>
      <c r="K37" s="1482">
        <v>
320847</v>
      </c>
      <c r="L37" s="1482">
        <v>
308049</v>
      </c>
    </row>
    <row r="38" spans="1:12" s="1476" customFormat="1" ht="14.1" customHeight="1">
      <c r="A38" s="2628" t="s">
        <v>
4171</v>
      </c>
      <c r="B38" s="2628"/>
      <c r="C38" s="2628"/>
      <c r="D38" s="2628"/>
      <c r="E38" s="2628"/>
      <c r="F38" s="2628"/>
      <c r="G38" s="1482">
        <v>
2</v>
      </c>
      <c r="H38" s="1482">
        <v>
2</v>
      </c>
      <c r="I38" s="1482">
        <v>
16</v>
      </c>
      <c r="J38" s="1482">
        <v>
15</v>
      </c>
      <c r="K38" s="1482" t="s">
        <v>
4170</v>
      </c>
      <c r="L38" s="1482" t="s">
        <v>
4152</v>
      </c>
    </row>
    <row r="39" spans="1:12" s="1476" customFormat="1" ht="14.1" customHeight="1">
      <c r="A39" s="2628" t="s">
        <v>
4169</v>
      </c>
      <c r="B39" s="2628"/>
      <c r="C39" s="2628"/>
      <c r="D39" s="2628"/>
      <c r="E39" s="2628"/>
      <c r="F39" s="2628"/>
      <c r="G39" s="1482">
        <v>
14</v>
      </c>
      <c r="H39" s="1482">
        <v>
11</v>
      </c>
      <c r="I39" s="1482">
        <v>
91</v>
      </c>
      <c r="J39" s="1482">
        <v>
72</v>
      </c>
      <c r="K39" s="1482">
        <v>
82506</v>
      </c>
      <c r="L39" s="1482">
        <v>
63273</v>
      </c>
    </row>
    <row r="40" spans="1:12" s="1476" customFormat="1" ht="14.1" customHeight="1">
      <c r="A40" s="2628" t="s">
        <v>
4168</v>
      </c>
      <c r="B40" s="2628"/>
      <c r="C40" s="2628"/>
      <c r="D40" s="2628"/>
      <c r="E40" s="2628"/>
      <c r="F40" s="2628"/>
      <c r="G40" s="1482">
        <v>
30</v>
      </c>
      <c r="H40" s="1482">
        <v>
31</v>
      </c>
      <c r="I40" s="1482">
        <v>
595</v>
      </c>
      <c r="J40" s="1482">
        <v>
604</v>
      </c>
      <c r="K40" s="1482">
        <v>
3108818</v>
      </c>
      <c r="L40" s="1482">
        <v>
3226776</v>
      </c>
    </row>
    <row r="41" spans="1:12" s="1476" customFormat="1" ht="14.1" customHeight="1">
      <c r="A41" s="2628" t="s">
        <v>
4167</v>
      </c>
      <c r="B41" s="2628"/>
      <c r="C41" s="2628"/>
      <c r="D41" s="2628"/>
      <c r="E41" s="2628"/>
      <c r="F41" s="2628"/>
      <c r="G41" s="1482">
        <v>
51</v>
      </c>
      <c r="H41" s="1482">
        <v>
48</v>
      </c>
      <c r="I41" s="1482">
        <v>
622</v>
      </c>
      <c r="J41" s="1482">
        <v>
598</v>
      </c>
      <c r="K41" s="1482">
        <v>
954388</v>
      </c>
      <c r="L41" s="1482">
        <v>
936888</v>
      </c>
    </row>
    <row r="42" spans="1:12" s="1476" customFormat="1" ht="14.1" customHeight="1">
      <c r="A42" s="2628" t="s">
        <v>
4166</v>
      </c>
      <c r="B42" s="2628"/>
      <c r="C42" s="2628"/>
      <c r="D42" s="2628"/>
      <c r="E42" s="2628"/>
      <c r="F42" s="2628"/>
      <c r="G42" s="1482">
        <v>
7</v>
      </c>
      <c r="H42" s="1482">
        <v>
6</v>
      </c>
      <c r="I42" s="1482">
        <v>
162</v>
      </c>
      <c r="J42" s="1482">
        <v>
185</v>
      </c>
      <c r="K42" s="1482">
        <v>
491465</v>
      </c>
      <c r="L42" s="1482">
        <v>
489157</v>
      </c>
    </row>
    <row r="43" spans="1:12" s="1476" customFormat="1" ht="14.1" customHeight="1">
      <c r="A43" s="2628" t="s">
        <v>
4165</v>
      </c>
      <c r="B43" s="2628"/>
      <c r="C43" s="2628"/>
      <c r="D43" s="2628"/>
      <c r="E43" s="2628"/>
      <c r="F43" s="2628"/>
      <c r="G43" s="1482">
        <v>
59</v>
      </c>
      <c r="H43" s="1482">
        <v>
55</v>
      </c>
      <c r="I43" s="1482">
        <v>
663</v>
      </c>
      <c r="J43" s="1482">
        <v>
655</v>
      </c>
      <c r="K43" s="1482">
        <v>
1281201</v>
      </c>
      <c r="L43" s="1482">
        <v>
1189549</v>
      </c>
    </row>
    <row r="44" spans="1:12" s="1476" customFormat="1" ht="14.1" customHeight="1">
      <c r="A44" s="2628" t="s">
        <v>
4164</v>
      </c>
      <c r="B44" s="2628"/>
      <c r="C44" s="2628"/>
      <c r="D44" s="2628"/>
      <c r="E44" s="2628"/>
      <c r="F44" s="2628"/>
      <c r="G44" s="1482">
        <v>
54</v>
      </c>
      <c r="H44" s="1482">
        <v>
49</v>
      </c>
      <c r="I44" s="1482">
        <v>
586</v>
      </c>
      <c r="J44" s="1482">
        <v>
572</v>
      </c>
      <c r="K44" s="1482">
        <v>
704371</v>
      </c>
      <c r="L44" s="1482">
        <v>
724399</v>
      </c>
    </row>
    <row r="45" spans="1:12" s="1476" customFormat="1" ht="14.1" customHeight="1">
      <c r="A45" s="2628" t="s">
        <v>
4163</v>
      </c>
      <c r="B45" s="2628"/>
      <c r="C45" s="2628"/>
      <c r="D45" s="2628"/>
      <c r="E45" s="2628"/>
      <c r="F45" s="2628"/>
      <c r="G45" s="1482">
        <v>
22</v>
      </c>
      <c r="H45" s="1482">
        <v>
21</v>
      </c>
      <c r="I45" s="1482">
        <v>
395</v>
      </c>
      <c r="J45" s="1482">
        <v>
319</v>
      </c>
      <c r="K45" s="1482">
        <v>
551024</v>
      </c>
      <c r="L45" s="1482">
        <v>
412751</v>
      </c>
    </row>
    <row r="46" spans="1:12" s="1476" customFormat="1" ht="14.1" customHeight="1">
      <c r="A46" s="2628" t="s">
        <v>
4162</v>
      </c>
      <c r="B46" s="2628"/>
      <c r="C46" s="2628"/>
      <c r="D46" s="2628"/>
      <c r="E46" s="2628"/>
      <c r="F46" s="2628"/>
      <c r="G46" s="1482">
        <v>
6</v>
      </c>
      <c r="H46" s="1482">
        <v>
7</v>
      </c>
      <c r="I46" s="1482">
        <v>
93</v>
      </c>
      <c r="J46" s="1482">
        <v>
103</v>
      </c>
      <c r="K46" s="1482">
        <v>
344290</v>
      </c>
      <c r="L46" s="1482">
        <v>
351691</v>
      </c>
    </row>
    <row r="47" spans="1:12" s="1476" customFormat="1" ht="14.1" customHeight="1">
      <c r="A47" s="2628" t="s">
        <v>
4161</v>
      </c>
      <c r="B47" s="2628"/>
      <c r="C47" s="2628"/>
      <c r="D47" s="2628"/>
      <c r="E47" s="2628"/>
      <c r="F47" s="2628"/>
      <c r="G47" s="1482">
        <v>
4</v>
      </c>
      <c r="H47" s="1482">
        <v>
2</v>
      </c>
      <c r="I47" s="1482">
        <v>
18</v>
      </c>
      <c r="J47" s="1482">
        <v>
8</v>
      </c>
      <c r="K47" s="1482">
        <v>
51693</v>
      </c>
      <c r="L47" s="1482" t="s">
        <v>
4152</v>
      </c>
    </row>
    <row r="48" spans="1:12" s="1476" customFormat="1" ht="14.1" customHeight="1">
      <c r="A48" s="2628" t="s">
        <v>
4160</v>
      </c>
      <c r="B48" s="2628"/>
      <c r="C48" s="2628"/>
      <c r="D48" s="2628"/>
      <c r="E48" s="2628"/>
      <c r="F48" s="2628"/>
      <c r="G48" s="1482">
        <v>
9</v>
      </c>
      <c r="H48" s="1482">
        <v>
8</v>
      </c>
      <c r="I48" s="1482">
        <v>
75</v>
      </c>
      <c r="J48" s="1482">
        <v>
70</v>
      </c>
      <c r="K48" s="1482">
        <v>
97214</v>
      </c>
      <c r="L48" s="1482">
        <v>
96346</v>
      </c>
    </row>
    <row r="49" spans="1:12" s="1476" customFormat="1" ht="14.1" customHeight="1">
      <c r="A49" s="2628" t="s">
        <v>
4159</v>
      </c>
      <c r="B49" s="2628"/>
      <c r="C49" s="2628"/>
      <c r="D49" s="2628"/>
      <c r="E49" s="2628"/>
      <c r="F49" s="2628"/>
      <c r="G49" s="1482">
        <v>
149</v>
      </c>
      <c r="H49" s="1482">
        <v>
144</v>
      </c>
      <c r="I49" s="1482">
        <v>
1995</v>
      </c>
      <c r="J49" s="1482">
        <v>
1978</v>
      </c>
      <c r="K49" s="1482">
        <v>
2884329</v>
      </c>
      <c r="L49" s="1482">
        <v>
2853249</v>
      </c>
    </row>
    <row r="50" spans="1:12" s="1476" customFormat="1" ht="14.1" customHeight="1">
      <c r="A50" s="2628" t="s">
        <v>
4158</v>
      </c>
      <c r="B50" s="2628"/>
      <c r="C50" s="2628"/>
      <c r="D50" s="2628"/>
      <c r="E50" s="2628"/>
      <c r="F50" s="2628"/>
      <c r="G50" s="1482">
        <v>
10</v>
      </c>
      <c r="H50" s="1482">
        <v>
12</v>
      </c>
      <c r="I50" s="1482">
        <v>
157</v>
      </c>
      <c r="J50" s="1482">
        <v>
235</v>
      </c>
      <c r="K50" s="1482">
        <v>
288390</v>
      </c>
      <c r="L50" s="1482">
        <v>
432246</v>
      </c>
    </row>
    <row r="51" spans="1:12" s="1476" customFormat="1" ht="14.1" customHeight="1">
      <c r="A51" s="2628" t="s">
        <v>
4157</v>
      </c>
      <c r="B51" s="2628"/>
      <c r="C51" s="2628"/>
      <c r="D51" s="2628"/>
      <c r="E51" s="2628"/>
      <c r="F51" s="2628"/>
      <c r="G51" s="1482">
        <v>
63</v>
      </c>
      <c r="H51" s="1482">
        <v>
67</v>
      </c>
      <c r="I51" s="1482">
        <v>
665</v>
      </c>
      <c r="J51" s="1482">
        <v>
700</v>
      </c>
      <c r="K51" s="1482">
        <v>
1088577</v>
      </c>
      <c r="L51" s="1482">
        <v>
1108150</v>
      </c>
    </row>
    <row r="52" spans="1:12" s="1476" customFormat="1" ht="14.1" customHeight="1">
      <c r="A52" s="2628" t="s">
        <v>
4156</v>
      </c>
      <c r="B52" s="2628"/>
      <c r="C52" s="2628"/>
      <c r="D52" s="2628"/>
      <c r="E52" s="2628"/>
      <c r="F52" s="2628"/>
      <c r="G52" s="1482">
        <v>
24</v>
      </c>
      <c r="H52" s="1482">
        <v>
24</v>
      </c>
      <c r="I52" s="1482">
        <v>
296</v>
      </c>
      <c r="J52" s="1482">
        <v>
302</v>
      </c>
      <c r="K52" s="1482">
        <v>
440831</v>
      </c>
      <c r="L52" s="1482">
        <v>
470490</v>
      </c>
    </row>
    <row r="53" spans="1:12" s="1476" customFormat="1" ht="14.1" customHeight="1">
      <c r="A53" s="2638" t="s">
        <v>
4155</v>
      </c>
      <c r="B53" s="2638"/>
      <c r="C53" s="2638"/>
      <c r="D53" s="2638"/>
      <c r="E53" s="2638"/>
      <c r="F53" s="2638"/>
      <c r="G53" s="1482">
        <v>
4</v>
      </c>
      <c r="H53" s="1482">
        <v>
4</v>
      </c>
      <c r="I53" s="1482">
        <v>
60</v>
      </c>
      <c r="J53" s="1482">
        <v>
64</v>
      </c>
      <c r="K53" s="1482">
        <v>
67355</v>
      </c>
      <c r="L53" s="1482">
        <v>
66300</v>
      </c>
    </row>
    <row r="54" spans="1:12" s="1476" customFormat="1" ht="14.1" customHeight="1">
      <c r="A54" s="2628" t="s">
        <v>
4154</v>
      </c>
      <c r="B54" s="2628"/>
      <c r="C54" s="2628"/>
      <c r="D54" s="2628"/>
      <c r="E54" s="2628"/>
      <c r="F54" s="2628"/>
      <c r="G54" s="1482">
        <v>
24</v>
      </c>
      <c r="H54" s="1482">
        <v>
22</v>
      </c>
      <c r="I54" s="1482">
        <v>
630</v>
      </c>
      <c r="J54" s="1482">
        <v>
580</v>
      </c>
      <c r="K54" s="1482">
        <v>
1082932</v>
      </c>
      <c r="L54" s="1482">
        <v>
1066870</v>
      </c>
    </row>
    <row r="55" spans="1:12" s="1476" customFormat="1" ht="14.1" customHeight="1">
      <c r="A55" s="2628" t="s">
        <v>
4153</v>
      </c>
      <c r="B55" s="2628"/>
      <c r="C55" s="2628"/>
      <c r="D55" s="2628"/>
      <c r="E55" s="2628"/>
      <c r="F55" s="2628"/>
      <c r="G55" s="1482">
        <v>
4</v>
      </c>
      <c r="H55" s="1482">
        <v>
2</v>
      </c>
      <c r="I55" s="1482">
        <v>
142</v>
      </c>
      <c r="J55" s="1482">
        <v>
118</v>
      </c>
      <c r="K55" s="1482">
        <v>
297899</v>
      </c>
      <c r="L55" s="1482" t="s">
        <v>
4152</v>
      </c>
    </row>
    <row r="56" spans="1:12" s="1476" customFormat="1" ht="14.1" customHeight="1">
      <c r="A56" s="2628" t="s">
        <v>
4151</v>
      </c>
      <c r="B56" s="2628"/>
      <c r="C56" s="2628"/>
      <c r="D56" s="2628"/>
      <c r="E56" s="2628"/>
      <c r="F56" s="2628"/>
      <c r="G56" s="1482">
        <v>
10</v>
      </c>
      <c r="H56" s="1482">
        <v>
9</v>
      </c>
      <c r="I56" s="1482">
        <v>
71</v>
      </c>
      <c r="J56" s="1482">
        <v>
77</v>
      </c>
      <c r="K56" s="1482">
        <v>
121299</v>
      </c>
      <c r="L56" s="1482">
        <v>
127246</v>
      </c>
    </row>
    <row r="57" spans="1:12" s="1476" customFormat="1" ht="14.1" customHeight="1">
      <c r="A57" s="2628" t="s">
        <v>
4150</v>
      </c>
      <c r="B57" s="2628"/>
      <c r="C57" s="2628"/>
      <c r="D57" s="2628"/>
      <c r="E57" s="2628"/>
      <c r="F57" s="2628"/>
      <c r="G57" s="1482">
        <v>
50</v>
      </c>
      <c r="H57" s="1482">
        <v>
51</v>
      </c>
      <c r="I57" s="1482">
        <v>
567</v>
      </c>
      <c r="J57" s="1482">
        <v>
606</v>
      </c>
      <c r="K57" s="1482">
        <v>
904110</v>
      </c>
      <c r="L57" s="1482">
        <v>
973388</v>
      </c>
    </row>
    <row r="58" spans="1:12" s="1476" customFormat="1" ht="14.1" customHeight="1">
      <c r="A58" s="2546" t="s">
        <v>
1539</v>
      </c>
      <c r="B58" s="2546"/>
      <c r="C58" s="2546"/>
      <c r="D58" s="2546"/>
      <c r="E58" s="2546"/>
      <c r="F58" s="2546"/>
      <c r="G58" s="1482">
        <f>
SUM(G35:G57)</f>
        <v>
643</v>
      </c>
      <c r="H58" s="1482">
        <v>
621</v>
      </c>
      <c r="I58" s="1482">
        <f>
SUM(I35:I57)</f>
        <v>
8584</v>
      </c>
      <c r="J58" s="1482">
        <v>
8570</v>
      </c>
      <c r="K58" s="1482">
        <v>
17368831</v>
      </c>
      <c r="L58" s="1482">
        <v>
17318058</v>
      </c>
    </row>
    <row r="59" spans="1:12" s="1476" customFormat="1" ht="14.1" customHeight="1">
      <c r="A59" s="602" t="s">
        <v>
4149</v>
      </c>
      <c r="B59" s="1481"/>
      <c r="C59" s="1481"/>
      <c r="D59" s="1481"/>
      <c r="E59" s="1481"/>
      <c r="F59" s="602"/>
    </row>
    <row r="60" spans="1:12" s="1476" customFormat="1" ht="14.1" customHeight="1">
      <c r="A60" s="602" t="s">
        <v>
4148</v>
      </c>
      <c r="B60" s="1481"/>
      <c r="C60" s="1481"/>
      <c r="D60" s="1481"/>
      <c r="E60" s="1481"/>
      <c r="F60" s="602"/>
    </row>
    <row r="61" spans="1:12" s="1476" customFormat="1" ht="14.1" customHeight="1">
      <c r="A61" s="480" t="s">
        <v>
4147</v>
      </c>
      <c r="B61" s="1481"/>
      <c r="C61" s="1481"/>
      <c r="D61" s="1481"/>
      <c r="E61" s="1481"/>
      <c r="F61" s="602"/>
      <c r="G61" s="1477"/>
    </row>
    <row r="62" spans="1:12" s="1476" customFormat="1" ht="14.1" customHeight="1">
      <c r="A62" s="480" t="s">
        <v>
4146</v>
      </c>
      <c r="B62" s="1480"/>
      <c r="C62" s="1480"/>
      <c r="D62" s="1480"/>
      <c r="E62" s="1480"/>
      <c r="F62" s="1480"/>
      <c r="G62" s="1480"/>
    </row>
    <row r="63" spans="1:12" s="1476" customFormat="1" ht="14.1" customHeight="1">
      <c r="A63" s="480" t="s">
        <v>
4145</v>
      </c>
      <c r="B63" s="1479"/>
      <c r="C63" s="1479"/>
      <c r="D63" s="1479"/>
      <c r="E63" s="1478"/>
      <c r="F63" s="1478"/>
      <c r="G63" s="1478"/>
      <c r="L63" s="1477" t="s">
        <v>
4144</v>
      </c>
    </row>
    <row r="64" spans="1:12" s="1476" customFormat="1" ht="12" customHeight="1"/>
    <row r="65" s="1476" customFormat="1" ht="12" customHeight="1"/>
  </sheetData>
  <mergeCells count="73">
    <mergeCell ref="A1:Z1"/>
    <mergeCell ref="A2:Z2"/>
    <mergeCell ref="B20:C20"/>
    <mergeCell ref="B21:C21"/>
    <mergeCell ref="B22:C22"/>
    <mergeCell ref="G5:I6"/>
    <mergeCell ref="E5:E6"/>
    <mergeCell ref="A5:C6"/>
    <mergeCell ref="B13:C13"/>
    <mergeCell ref="B8:C8"/>
    <mergeCell ref="B9:C9"/>
    <mergeCell ref="B10:C10"/>
    <mergeCell ref="B11:C11"/>
    <mergeCell ref="B12:C12"/>
    <mergeCell ref="B7:C7"/>
    <mergeCell ref="D5:D6"/>
    <mergeCell ref="B23:C23"/>
    <mergeCell ref="K17:K18"/>
    <mergeCell ref="G22:I22"/>
    <mergeCell ref="G23:I23"/>
    <mergeCell ref="G19:I19"/>
    <mergeCell ref="K33:L33"/>
    <mergeCell ref="K5:K6"/>
    <mergeCell ref="J5:J6"/>
    <mergeCell ref="G24:I24"/>
    <mergeCell ref="G25:I25"/>
    <mergeCell ref="G12:I12"/>
    <mergeCell ref="G7:I7"/>
    <mergeCell ref="G8:I8"/>
    <mergeCell ref="G9:I9"/>
    <mergeCell ref="G13:I13"/>
    <mergeCell ref="G10:I10"/>
    <mergeCell ref="G11:I11"/>
    <mergeCell ref="B14:C14"/>
    <mergeCell ref="G33:H33"/>
    <mergeCell ref="I33:J33"/>
    <mergeCell ref="B24:C24"/>
    <mergeCell ref="B25:C25"/>
    <mergeCell ref="A33:F34"/>
    <mergeCell ref="B17:C17"/>
    <mergeCell ref="B18:C18"/>
    <mergeCell ref="B19:C19"/>
    <mergeCell ref="G17:I18"/>
    <mergeCell ref="G20:I20"/>
    <mergeCell ref="G21:I21"/>
    <mergeCell ref="J17:J18"/>
    <mergeCell ref="A26:C26"/>
    <mergeCell ref="B15:C15"/>
    <mergeCell ref="B16:C16"/>
    <mergeCell ref="A45:F45"/>
    <mergeCell ref="A46:F46"/>
    <mergeCell ref="A47:F47"/>
    <mergeCell ref="A48:F48"/>
    <mergeCell ref="A35:F35"/>
    <mergeCell ref="A36:F36"/>
    <mergeCell ref="A37:F37"/>
    <mergeCell ref="A38:F38"/>
    <mergeCell ref="A55:F55"/>
    <mergeCell ref="A56:F56"/>
    <mergeCell ref="A57:F57"/>
    <mergeCell ref="A58:F58"/>
    <mergeCell ref="A39:F39"/>
    <mergeCell ref="A40:F40"/>
    <mergeCell ref="A41:F41"/>
    <mergeCell ref="A42:F42"/>
    <mergeCell ref="A43:F43"/>
    <mergeCell ref="A44:F44"/>
    <mergeCell ref="A49:F49"/>
    <mergeCell ref="A50:F50"/>
    <mergeCell ref="A51:F51"/>
    <mergeCell ref="A52:F52"/>
    <mergeCell ref="A53:F53"/>
    <mergeCell ref="A54:F54"/>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zoomScaleNormal="100" zoomScaleSheetLayoutView="100" workbookViewId="0">
      <selection activeCell="B6" sqref="B6"/>
    </sheetView>
  </sheetViews>
  <sheetFormatPr defaultRowHeight="18.75" customHeight="1"/>
  <cols>
    <col min="1" max="1" width="11.125" style="327" customWidth="1"/>
    <col min="2" max="8" width="11.125" style="221" customWidth="1"/>
    <col min="9" max="16384" width="9" style="221"/>
  </cols>
  <sheetData>
    <row r="1" spans="1:26" s="325" customFormat="1" ht="20.100000000000001" customHeight="1">
      <c r="A1" s="2053" t="str">
        <f>
HYPERLINK("#目次!A1","【目次に戻る】")</f>
        <v>
【目次に戻る】</v>
      </c>
      <c r="B1" s="2053"/>
      <c r="C1" s="2053"/>
      <c r="D1" s="2053"/>
      <c r="E1" s="2053"/>
      <c r="F1" s="2053"/>
      <c r="G1" s="2053"/>
      <c r="H1" s="2053"/>
      <c r="I1" s="2053"/>
      <c r="J1" s="2053"/>
      <c r="K1" s="2053"/>
      <c r="L1" s="2053"/>
      <c r="M1" s="2053"/>
      <c r="N1" s="2053"/>
      <c r="O1" s="2053"/>
      <c r="P1" s="2053"/>
      <c r="Q1" s="2053"/>
      <c r="R1" s="2053"/>
      <c r="S1" s="2053"/>
      <c r="T1" s="2053"/>
      <c r="U1" s="2053"/>
      <c r="V1" s="2053"/>
      <c r="W1" s="2053"/>
      <c r="X1" s="2053"/>
      <c r="Y1" s="2053"/>
      <c r="Z1" s="2053"/>
    </row>
    <row r="2" spans="1:26" s="325" customFormat="1" ht="20.100000000000001" customHeight="1">
      <c r="A2" s="2053" t="str">
        <f>
HYPERLINK("#業務所管課別目次!A1","【業務所管課別目次に戻る】")</f>
        <v>
【業務所管課別目次に戻る】</v>
      </c>
      <c r="B2" s="2053"/>
      <c r="C2" s="2053"/>
      <c r="D2" s="2053"/>
      <c r="E2" s="2053"/>
      <c r="F2" s="2053"/>
      <c r="G2" s="2053"/>
      <c r="H2" s="2053"/>
      <c r="I2" s="2053"/>
      <c r="J2" s="2053"/>
      <c r="K2" s="2053"/>
      <c r="L2" s="2053"/>
      <c r="M2" s="2053"/>
      <c r="N2" s="2053"/>
      <c r="O2" s="2053"/>
      <c r="P2" s="2053"/>
      <c r="Q2" s="2053"/>
      <c r="R2" s="2053"/>
      <c r="S2" s="2053"/>
      <c r="T2" s="2053"/>
      <c r="U2" s="2053"/>
      <c r="V2" s="2053"/>
      <c r="W2" s="2053"/>
      <c r="X2" s="2053"/>
      <c r="Y2" s="2053"/>
      <c r="Z2" s="2053"/>
    </row>
    <row r="3" spans="1:26" s="326" customFormat="1" ht="19.5" customHeight="1">
      <c r="A3" s="1029" t="s">
        <v>
4269</v>
      </c>
      <c r="H3" s="231" t="s">
        <v>
721</v>
      </c>
    </row>
    <row r="4" spans="1:26" ht="19.5" customHeight="1">
      <c r="A4" s="2019" t="s">
        <v>
0</v>
      </c>
      <c r="B4" s="2019" t="s">
        <v>
4268</v>
      </c>
      <c r="C4" s="2019"/>
      <c r="D4" s="2019" t="s">
        <v>
4267</v>
      </c>
      <c r="E4" s="2019"/>
      <c r="F4" s="2018" t="s">
        <v>
4266</v>
      </c>
      <c r="G4" s="2018" t="s">
        <v>
4265</v>
      </c>
      <c r="H4" s="2795" t="s">
        <v>
4264</v>
      </c>
    </row>
    <row r="5" spans="1:26" ht="30" customHeight="1">
      <c r="A5" s="2802"/>
      <c r="B5" s="720" t="s">
        <v>
2785</v>
      </c>
      <c r="C5" s="1097" t="s">
        <v>
4263</v>
      </c>
      <c r="D5" s="720" t="s">
        <v>
2785</v>
      </c>
      <c r="E5" s="1097" t="s">
        <v>
4263</v>
      </c>
      <c r="F5" s="2063"/>
      <c r="G5" s="2019"/>
      <c r="H5" s="2796"/>
    </row>
    <row r="6" spans="1:26" ht="19.5" customHeight="1">
      <c r="A6" s="1508" t="s">
        <v>
4262</v>
      </c>
      <c r="B6" s="1105">
        <v>
2077</v>
      </c>
      <c r="C6" s="311">
        <v>
18192380</v>
      </c>
      <c r="D6" s="1105">
        <v>
2187</v>
      </c>
      <c r="E6" s="311">
        <v>
17380040</v>
      </c>
      <c r="F6" s="1507">
        <f t="shared" ref="F6:F15" si="0">
ROUND(D6/B6*100,1)</f>
        <v>
105.3</v>
      </c>
      <c r="G6" s="311">
        <v>
4800000</v>
      </c>
      <c r="H6" s="1507">
        <f t="shared" ref="H6:H15" si="1">
ROUND(E6/G6*100,1)</f>
        <v>
362.1</v>
      </c>
    </row>
    <row r="7" spans="1:26" ht="19.5" customHeight="1">
      <c r="A7" s="1508">
        <v>
24</v>
      </c>
      <c r="B7" s="1105">
        <v>
1841</v>
      </c>
      <c r="C7" s="311">
        <v>
14032550</v>
      </c>
      <c r="D7" s="1105">
        <v>
1609</v>
      </c>
      <c r="E7" s="311">
        <v>
11362700</v>
      </c>
      <c r="F7" s="1507">
        <f t="shared" si="0"/>
        <v>
87.4</v>
      </c>
      <c r="G7" s="311">
        <v>
4800000</v>
      </c>
      <c r="H7" s="1507">
        <f t="shared" si="1"/>
        <v>
236.7</v>
      </c>
    </row>
    <row r="8" spans="1:26" ht="19.5" customHeight="1">
      <c r="A8" s="1508">
        <v>
25</v>
      </c>
      <c r="B8" s="1105">
        <v>
1811</v>
      </c>
      <c r="C8" s="311">
        <v>
14632040</v>
      </c>
      <c r="D8" s="1105">
        <v>
1461</v>
      </c>
      <c r="E8" s="311">
        <v>
9837040</v>
      </c>
      <c r="F8" s="1507">
        <f t="shared" si="0"/>
        <v>
80.7</v>
      </c>
      <c r="G8" s="311">
        <v>
4800000</v>
      </c>
      <c r="H8" s="1507">
        <f t="shared" si="1"/>
        <v>
204.9</v>
      </c>
    </row>
    <row r="9" spans="1:26" ht="19.5" customHeight="1">
      <c r="A9" s="606">
        <v>
26</v>
      </c>
      <c r="B9" s="1105">
        <v>
1498</v>
      </c>
      <c r="C9" s="311">
        <v>
10816400</v>
      </c>
      <c r="D9" s="1105">
        <v>
1209</v>
      </c>
      <c r="E9" s="311">
        <v>
7558160</v>
      </c>
      <c r="F9" s="1507">
        <f t="shared" si="0"/>
        <v>
80.7</v>
      </c>
      <c r="G9" s="311">
        <v>
4800000</v>
      </c>
      <c r="H9" s="1507">
        <f t="shared" si="1"/>
        <v>
157.5</v>
      </c>
    </row>
    <row r="10" spans="1:26" ht="19.5" customHeight="1">
      <c r="A10" s="606">
        <v>
27</v>
      </c>
      <c r="B10" s="1105">
        <v>
1489</v>
      </c>
      <c r="C10" s="311">
        <v>
11131590</v>
      </c>
      <c r="D10" s="1105">
        <v>
1184</v>
      </c>
      <c r="E10" s="311">
        <v>
7641110</v>
      </c>
      <c r="F10" s="1507">
        <f t="shared" si="0"/>
        <v>
79.5</v>
      </c>
      <c r="G10" s="311">
        <v>
4800000</v>
      </c>
      <c r="H10" s="1507">
        <f t="shared" si="1"/>
        <v>
159.19999999999999</v>
      </c>
    </row>
    <row r="11" spans="1:26" ht="19.5" customHeight="1">
      <c r="A11" s="606">
        <v>
28</v>
      </c>
      <c r="B11" s="1105">
        <v>
1246</v>
      </c>
      <c r="C11" s="311">
        <v>
9330480</v>
      </c>
      <c r="D11" s="1105">
        <v>
1063</v>
      </c>
      <c r="E11" s="311">
        <v>
7236706</v>
      </c>
      <c r="F11" s="1507">
        <f t="shared" si="0"/>
        <v>
85.3</v>
      </c>
      <c r="G11" s="311">
        <v>
4800000</v>
      </c>
      <c r="H11" s="1507">
        <f t="shared" si="1"/>
        <v>
150.80000000000001</v>
      </c>
    </row>
    <row r="12" spans="1:26" ht="19.5" customHeight="1">
      <c r="A12" s="606">
        <v>
29</v>
      </c>
      <c r="B12" s="1105">
        <v>
1187</v>
      </c>
      <c r="C12" s="311">
        <v>
8668050</v>
      </c>
      <c r="D12" s="1105">
        <v>
1082</v>
      </c>
      <c r="E12" s="311">
        <v>
7443440</v>
      </c>
      <c r="F12" s="1507">
        <f t="shared" si="0"/>
        <v>
91.2</v>
      </c>
      <c r="G12" s="311">
        <v>
4800000</v>
      </c>
      <c r="H12" s="1507">
        <f t="shared" si="1"/>
        <v>
155.1</v>
      </c>
    </row>
    <row r="13" spans="1:26" ht="19.5" customHeight="1">
      <c r="A13" s="606">
        <v>
30</v>
      </c>
      <c r="B13" s="1105">
        <v>
1310</v>
      </c>
      <c r="C13" s="311">
        <v>
10987920</v>
      </c>
      <c r="D13" s="1105">
        <v>
1175</v>
      </c>
      <c r="E13" s="311">
        <v>
9633330</v>
      </c>
      <c r="F13" s="1507">
        <f t="shared" si="0"/>
        <v>
89.7</v>
      </c>
      <c r="G13" s="311">
        <v>
4800000</v>
      </c>
      <c r="H13" s="1507">
        <f t="shared" si="1"/>
        <v>
200.7</v>
      </c>
    </row>
    <row r="14" spans="1:26" ht="19.5" customHeight="1">
      <c r="A14" s="606" t="s">
        <v>
4253</v>
      </c>
      <c r="B14" s="1105">
        <v>
1530</v>
      </c>
      <c r="C14" s="311">
        <v>
13130540</v>
      </c>
      <c r="D14" s="1105">
        <v>
1257</v>
      </c>
      <c r="E14" s="311">
        <v>
10368400</v>
      </c>
      <c r="F14" s="1507">
        <f t="shared" si="0"/>
        <v>
82.2</v>
      </c>
      <c r="G14" s="311">
        <v>
4800000</v>
      </c>
      <c r="H14" s="1507">
        <f t="shared" si="1"/>
        <v>
216</v>
      </c>
    </row>
    <row r="15" spans="1:26" ht="19.5" customHeight="1">
      <c r="A15" s="606">
        <v>
2</v>
      </c>
      <c r="B15" s="1105">
        <v>
3838</v>
      </c>
      <c r="C15" s="311">
        <v>
28883500</v>
      </c>
      <c r="D15" s="1105">
        <v>
3212</v>
      </c>
      <c r="E15" s="311">
        <v>
22924409</v>
      </c>
      <c r="F15" s="1507">
        <f t="shared" si="0"/>
        <v>
83.7</v>
      </c>
      <c r="G15" s="311">
        <v>
4800000</v>
      </c>
      <c r="H15" s="1507">
        <f t="shared" si="1"/>
        <v>
477.6</v>
      </c>
    </row>
    <row r="16" spans="1:26" ht="19.5" customHeight="1">
      <c r="H16" s="231" t="s">
        <v>
4251</v>
      </c>
    </row>
    <row r="17" spans="1:7" ht="19.5" customHeight="1">
      <c r="F17" s="1506"/>
    </row>
    <row r="18" spans="1:7" s="326" customFormat="1" ht="19.5" customHeight="1">
      <c r="A18" s="1029" t="s">
        <v>
4261</v>
      </c>
      <c r="G18" s="231" t="s">
        <v>
4260</v>
      </c>
    </row>
    <row r="19" spans="1:7" ht="24.95" customHeight="1">
      <c r="A19" s="2787" t="s">
        <v>
0</v>
      </c>
      <c r="B19" s="2799" t="s">
        <v>
4259</v>
      </c>
      <c r="C19" s="2801" t="s">
        <v>
4258</v>
      </c>
      <c r="D19" s="2019" t="s">
        <v>
4257</v>
      </c>
      <c r="E19" s="2063"/>
      <c r="F19" s="2063"/>
      <c r="G19" s="2797" t="s">
        <v>
4256</v>
      </c>
    </row>
    <row r="20" spans="1:7" ht="24.95" customHeight="1">
      <c r="A20" s="2788"/>
      <c r="B20" s="2800"/>
      <c r="C20" s="2800"/>
      <c r="D20" s="439" t="s">
        <v>
1539</v>
      </c>
      <c r="E20" s="439" t="s">
        <v>
4255</v>
      </c>
      <c r="F20" s="439" t="s">
        <v>
4254</v>
      </c>
      <c r="G20" s="2798"/>
    </row>
    <row r="21" spans="1:7" ht="19.5" customHeight="1">
      <c r="A21" s="2789" t="s">
        <v>
2781</v>
      </c>
      <c r="B21" s="2791">
        <v>
198</v>
      </c>
      <c r="C21" s="2791">
        <v>
464</v>
      </c>
      <c r="D21" s="1504">
        <v>
4421</v>
      </c>
      <c r="E21" s="1505" t="s">
        <v>
533</v>
      </c>
      <c r="F21" s="1504">
        <v>
4421</v>
      </c>
      <c r="G21" s="2793">
        <v>
22.3</v>
      </c>
    </row>
    <row r="22" spans="1:7" ht="19.5" customHeight="1">
      <c r="A22" s="2790"/>
      <c r="B22" s="2792"/>
      <c r="C22" s="2792"/>
      <c r="D22" s="1503">
        <v>
6944</v>
      </c>
      <c r="E22" s="1503">
        <v>
5126</v>
      </c>
      <c r="F22" s="1503">
        <v>
1818</v>
      </c>
      <c r="G22" s="2794"/>
    </row>
    <row r="23" spans="1:7" ht="19.5" customHeight="1">
      <c r="A23" s="2789">
        <v>
24</v>
      </c>
      <c r="B23" s="2791">
        <v>
196</v>
      </c>
      <c r="C23" s="2791">
        <v>
450</v>
      </c>
      <c r="D23" s="1504">
        <v>
4289</v>
      </c>
      <c r="E23" s="1505" t="s">
        <v>
533</v>
      </c>
      <c r="F23" s="1504">
        <v>
4289</v>
      </c>
      <c r="G23" s="2793">
        <v>
22</v>
      </c>
    </row>
    <row r="24" spans="1:7" ht="19.5" customHeight="1">
      <c r="A24" s="2790"/>
      <c r="B24" s="2792"/>
      <c r="C24" s="2792"/>
      <c r="D24" s="1503">
        <v>
5539</v>
      </c>
      <c r="E24" s="1503">
        <v>
4660</v>
      </c>
      <c r="F24" s="1503">
        <v>
879</v>
      </c>
      <c r="G24" s="2794"/>
    </row>
    <row r="25" spans="1:7" ht="19.5" customHeight="1">
      <c r="A25" s="2789">
        <v>
25</v>
      </c>
      <c r="B25" s="2791">
        <v>
190</v>
      </c>
      <c r="C25" s="2791">
        <v>
455</v>
      </c>
      <c r="D25" s="1504">
        <v>
4156</v>
      </c>
      <c r="E25" s="1505" t="s">
        <v>
533</v>
      </c>
      <c r="F25" s="1504">
        <v>
4156</v>
      </c>
      <c r="G25" s="2793">
        <v>
22</v>
      </c>
    </row>
    <row r="26" spans="1:7" ht="19.5" customHeight="1">
      <c r="A26" s="2790"/>
      <c r="B26" s="2792"/>
      <c r="C26" s="2792"/>
      <c r="D26" s="1503">
        <v>
5385</v>
      </c>
      <c r="E26" s="1503">
        <v>
4478</v>
      </c>
      <c r="F26" s="1503">
        <v>
907</v>
      </c>
      <c r="G26" s="2794"/>
    </row>
    <row r="27" spans="1:7" ht="19.5" customHeight="1">
      <c r="A27" s="2789">
        <v>
26</v>
      </c>
      <c r="B27" s="2791">
        <v>
189</v>
      </c>
      <c r="C27" s="2791">
        <v>
465</v>
      </c>
      <c r="D27" s="1504">
        <v>
4104</v>
      </c>
      <c r="E27" s="1505" t="s">
        <v>
533</v>
      </c>
      <c r="F27" s="1504">
        <v>
4104</v>
      </c>
      <c r="G27" s="2793">
        <v>
21.7</v>
      </c>
    </row>
    <row r="28" spans="1:7" ht="19.5" customHeight="1">
      <c r="A28" s="2790"/>
      <c r="B28" s="2792"/>
      <c r="C28" s="2792"/>
      <c r="D28" s="1503">
        <v>
5721</v>
      </c>
      <c r="E28" s="1503">
        <v>
4562</v>
      </c>
      <c r="F28" s="1503">
        <v>
1159</v>
      </c>
      <c r="G28" s="2794"/>
    </row>
    <row r="29" spans="1:7" ht="19.5" customHeight="1">
      <c r="A29" s="2789">
        <v>
27</v>
      </c>
      <c r="B29" s="2791">
        <v>
183</v>
      </c>
      <c r="C29" s="2791">
        <v>
455</v>
      </c>
      <c r="D29" s="1504">
        <v>
3970</v>
      </c>
      <c r="E29" s="1505" t="s">
        <v>
533</v>
      </c>
      <c r="F29" s="1504">
        <v>
3970</v>
      </c>
      <c r="G29" s="2793">
        <v>
21.6</v>
      </c>
    </row>
    <row r="30" spans="1:7" ht="19.5" customHeight="1">
      <c r="A30" s="2790"/>
      <c r="B30" s="2792"/>
      <c r="C30" s="2792"/>
      <c r="D30" s="1503">
        <v>
5660</v>
      </c>
      <c r="E30" s="1503">
        <v>
4534</v>
      </c>
      <c r="F30" s="1503">
        <v>
1126</v>
      </c>
      <c r="G30" s="2794"/>
    </row>
    <row r="31" spans="1:7" ht="19.5" customHeight="1">
      <c r="A31" s="2789">
        <v>
28</v>
      </c>
      <c r="B31" s="2791">
        <v>
176</v>
      </c>
      <c r="C31" s="2791">
        <v>
441</v>
      </c>
      <c r="D31" s="1504">
        <v>
3780</v>
      </c>
      <c r="E31" s="1505" t="s">
        <v>
533</v>
      </c>
      <c r="F31" s="1504">
        <v>
3780</v>
      </c>
      <c r="G31" s="2793">
        <v>
21.4</v>
      </c>
    </row>
    <row r="32" spans="1:7" ht="19.5" customHeight="1">
      <c r="A32" s="2790"/>
      <c r="B32" s="2792"/>
      <c r="C32" s="2792"/>
      <c r="D32" s="1503">
        <v>
5470</v>
      </c>
      <c r="E32" s="1503">
        <v>
4409</v>
      </c>
      <c r="F32" s="1503">
        <v>
1061</v>
      </c>
      <c r="G32" s="2794"/>
    </row>
    <row r="33" spans="1:7" ht="19.5" customHeight="1">
      <c r="A33" s="2789">
        <v>
29</v>
      </c>
      <c r="B33" s="2791">
        <v>
173</v>
      </c>
      <c r="C33" s="2791">
        <v>
424</v>
      </c>
      <c r="D33" s="1504">
        <v>
3700</v>
      </c>
      <c r="E33" s="1505" t="s">
        <v>
533</v>
      </c>
      <c r="F33" s="1504">
        <v>
3700</v>
      </c>
      <c r="G33" s="2793">
        <v>
21.3</v>
      </c>
    </row>
    <row r="34" spans="1:7" ht="19.5" customHeight="1">
      <c r="A34" s="2790"/>
      <c r="B34" s="2792"/>
      <c r="C34" s="2792"/>
      <c r="D34" s="1503">
        <v>
5388</v>
      </c>
      <c r="E34" s="1503">
        <v>
4347</v>
      </c>
      <c r="F34" s="1503">
        <v>
1041</v>
      </c>
      <c r="G34" s="2794"/>
    </row>
    <row r="35" spans="1:7" ht="19.5" customHeight="1">
      <c r="A35" s="2789">
        <v>
30</v>
      </c>
      <c r="B35" s="2791">
        <v>
170</v>
      </c>
      <c r="C35" s="2791">
        <v>
422</v>
      </c>
      <c r="D35" s="1504">
        <v>
3656</v>
      </c>
      <c r="E35" s="1505" t="s">
        <v>
533</v>
      </c>
      <c r="F35" s="1504">
        <v>
3656</v>
      </c>
      <c r="G35" s="2793">
        <v>
21.5</v>
      </c>
    </row>
    <row r="36" spans="1:7" ht="19.5" customHeight="1">
      <c r="A36" s="2790"/>
      <c r="B36" s="2792"/>
      <c r="C36" s="2792"/>
      <c r="D36" s="1503">
        <v>
5438</v>
      </c>
      <c r="E36" s="1503">
        <v>
4400</v>
      </c>
      <c r="F36" s="1503">
        <v>
1038</v>
      </c>
      <c r="G36" s="2794"/>
    </row>
    <row r="37" spans="1:7" ht="19.5" customHeight="1">
      <c r="A37" s="2789" t="s">
        <v>
4253</v>
      </c>
      <c r="B37" s="2791">
        <v>
168</v>
      </c>
      <c r="C37" s="2791">
        <v>
416</v>
      </c>
      <c r="D37" s="1504">
        <v>
3583</v>
      </c>
      <c r="E37" s="1505" t="s">
        <v>
533</v>
      </c>
      <c r="F37" s="1504">
        <v>
3583</v>
      </c>
      <c r="G37" s="2793">
        <v>
21.3</v>
      </c>
    </row>
    <row r="38" spans="1:7" ht="19.5" customHeight="1">
      <c r="A38" s="2790"/>
      <c r="B38" s="2792"/>
      <c r="C38" s="2792"/>
      <c r="D38" s="1503">
        <v>
5438</v>
      </c>
      <c r="E38" s="1503">
        <v>
4400</v>
      </c>
      <c r="F38" s="1503">
        <v>
1038</v>
      </c>
      <c r="G38" s="2794"/>
    </row>
    <row r="39" spans="1:7" ht="19.5" customHeight="1">
      <c r="A39" s="2789">
        <v>
2</v>
      </c>
      <c r="B39" s="2791">
        <v>
167</v>
      </c>
      <c r="C39" s="2791">
        <v>
408</v>
      </c>
      <c r="D39" s="1504">
        <v>
3495</v>
      </c>
      <c r="E39" s="1505" t="s">
        <v>
533</v>
      </c>
      <c r="F39" s="1504">
        <v>
3495</v>
      </c>
      <c r="G39" s="2793">
        <v>
20.9</v>
      </c>
    </row>
    <row r="40" spans="1:7" ht="19.5" customHeight="1">
      <c r="A40" s="2790"/>
      <c r="B40" s="2792"/>
      <c r="C40" s="2792"/>
      <c r="D40" s="1503">
        <v>
5472</v>
      </c>
      <c r="E40" s="1503">
        <v>
4366</v>
      </c>
      <c r="F40" s="1503">
        <v>
1106</v>
      </c>
      <c r="G40" s="2794"/>
    </row>
    <row r="41" spans="1:7" ht="19.5" customHeight="1">
      <c r="A41" s="232" t="s">
        <v>
4252</v>
      </c>
      <c r="D41" s="402"/>
      <c r="E41" s="402"/>
      <c r="G41" s="231" t="s">
        <v>
4251</v>
      </c>
    </row>
    <row r="42" spans="1:7" ht="15" customHeight="1"/>
    <row r="43" spans="1:7" ht="15" customHeight="1"/>
    <row r="44" spans="1:7" ht="15" customHeight="1"/>
    <row r="45" spans="1:7" ht="15" customHeight="1"/>
    <row r="46" spans="1:7" ht="15" customHeight="1"/>
    <row r="47" spans="1:7" ht="15" customHeight="1"/>
    <row r="48" spans="1:7" ht="15" customHeight="1"/>
    <row r="49" ht="15" customHeight="1"/>
    <row r="50" ht="15" customHeight="1"/>
  </sheetData>
  <mergeCells count="53">
    <mergeCell ref="A1:Z1"/>
    <mergeCell ref="A2:Z2"/>
    <mergeCell ref="F4:F5"/>
    <mergeCell ref="B4:C4"/>
    <mergeCell ref="D4:E4"/>
    <mergeCell ref="A4:A5"/>
    <mergeCell ref="C37:C38"/>
    <mergeCell ref="D19:F19"/>
    <mergeCell ref="B19:B20"/>
    <mergeCell ref="C19:C20"/>
    <mergeCell ref="C39:C40"/>
    <mergeCell ref="C33:C34"/>
    <mergeCell ref="C31:C32"/>
    <mergeCell ref="C35:C36"/>
    <mergeCell ref="B39:B40"/>
    <mergeCell ref="B37:B38"/>
    <mergeCell ref="C27:C28"/>
    <mergeCell ref="C29:C30"/>
    <mergeCell ref="B21:B22"/>
    <mergeCell ref="B23:B24"/>
    <mergeCell ref="B25:B26"/>
    <mergeCell ref="G39:G40"/>
    <mergeCell ref="H4:H5"/>
    <mergeCell ref="G23:G24"/>
    <mergeCell ref="G21:G22"/>
    <mergeCell ref="G29:G30"/>
    <mergeCell ref="G4:G5"/>
    <mergeCell ref="G19:G20"/>
    <mergeCell ref="G27:G28"/>
    <mergeCell ref="G25:G26"/>
    <mergeCell ref="G33:G34"/>
    <mergeCell ref="G37:G38"/>
    <mergeCell ref="G35:G36"/>
    <mergeCell ref="G31:G32"/>
    <mergeCell ref="A35:A36"/>
    <mergeCell ref="A27:A28"/>
    <mergeCell ref="B31:B32"/>
    <mergeCell ref="A39:A40"/>
    <mergeCell ref="B35:B36"/>
    <mergeCell ref="A37:A38"/>
    <mergeCell ref="A33:A34"/>
    <mergeCell ref="B33:B34"/>
    <mergeCell ref="A31:A32"/>
    <mergeCell ref="B27:B28"/>
    <mergeCell ref="A29:A30"/>
    <mergeCell ref="B29:B30"/>
    <mergeCell ref="A19:A20"/>
    <mergeCell ref="A21:A22"/>
    <mergeCell ref="A23:A24"/>
    <mergeCell ref="A25:A26"/>
    <mergeCell ref="C21:C22"/>
    <mergeCell ref="C23:C24"/>
    <mergeCell ref="C25:C26"/>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showGridLines="0" view="pageBreakPreview" zoomScaleNormal="100" zoomScaleSheetLayoutView="100" workbookViewId="0">
      <selection activeCell="A6" sqref="A6:B6"/>
    </sheetView>
  </sheetViews>
  <sheetFormatPr defaultRowHeight="26.25" customHeight="1"/>
  <cols>
    <col min="1" max="2" width="10.625" style="2" customWidth="1"/>
    <col min="3" max="6" width="9.875" style="2" customWidth="1"/>
    <col min="7" max="7" width="10.625" style="2" customWidth="1"/>
    <col min="8" max="9" width="9.875" style="2" customWidth="1"/>
    <col min="10" max="10" width="3.375" style="2" customWidth="1"/>
    <col min="11" max="12" width="12.5" style="2" customWidth="1"/>
    <col min="13"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326" customFormat="1" ht="17.100000000000001" customHeight="1">
      <c r="A3" s="1029" t="s">
        <v>
4327</v>
      </c>
      <c r="E3" s="761"/>
    </row>
    <row r="4" spans="1:26" s="221" customFormat="1" ht="17.100000000000001" customHeight="1">
      <c r="A4" s="404" t="s">
        <v>
2773</v>
      </c>
      <c r="G4" s="231" t="s">
        <v>
4326</v>
      </c>
    </row>
    <row r="5" spans="1:26" s="221" customFormat="1" ht="24.95" customHeight="1">
      <c r="A5" s="2047" t="s">
        <v>
1132</v>
      </c>
      <c r="B5" s="2690"/>
      <c r="C5" s="2047" t="s">
        <v>
767</v>
      </c>
      <c r="D5" s="2690"/>
      <c r="E5" s="1555" t="s">
        <v>
766</v>
      </c>
      <c r="F5" s="672" t="s">
        <v>
4325</v>
      </c>
      <c r="G5" s="1554" t="s">
        <v>
4324</v>
      </c>
    </row>
    <row r="6" spans="1:26" s="221" customFormat="1" ht="17.100000000000001" customHeight="1">
      <c r="A6" s="2050" t="s">
        <v>
4323</v>
      </c>
      <c r="B6" s="2665"/>
      <c r="C6" s="2805" t="s">
        <v>
4322</v>
      </c>
      <c r="D6" s="2806"/>
      <c r="E6" s="1559">
        <v>
32441</v>
      </c>
      <c r="F6" s="629" t="s">
        <v>
4321</v>
      </c>
      <c r="G6" s="1551">
        <v>
6096.87</v>
      </c>
    </row>
    <row r="7" spans="1:26" s="221" customFormat="1" ht="17.100000000000001" customHeight="1">
      <c r="A7" s="327"/>
    </row>
    <row r="8" spans="1:26" s="221" customFormat="1" ht="17.100000000000001" customHeight="1">
      <c r="A8" s="404" t="s">
        <v>
2771</v>
      </c>
      <c r="H8" s="231" t="s">
        <v>
940</v>
      </c>
    </row>
    <row r="9" spans="1:26" s="221" customFormat="1" ht="24.95" customHeight="1">
      <c r="A9" s="2019" t="s">
        <v>
160</v>
      </c>
      <c r="B9" s="2019"/>
      <c r="C9" s="1102" t="s">
        <v>
4320</v>
      </c>
      <c r="D9" s="1102" t="s">
        <v>
4319</v>
      </c>
      <c r="E9" s="439" t="s">
        <v>
4318</v>
      </c>
      <c r="F9" s="1097" t="s">
        <v>
4317</v>
      </c>
      <c r="G9" s="1097" t="s">
        <v>
4316</v>
      </c>
      <c r="H9" s="1097" t="s">
        <v>
4315</v>
      </c>
    </row>
    <row r="10" spans="1:26" s="221" customFormat="1" ht="17.100000000000001" customHeight="1">
      <c r="A10" s="2050" t="s">
        <v>
2794</v>
      </c>
      <c r="B10" s="2807"/>
      <c r="C10" s="972">
        <v>
11694</v>
      </c>
      <c r="D10" s="972">
        <v>
11960</v>
      </c>
      <c r="E10" s="972">
        <v>
5778</v>
      </c>
      <c r="F10" s="972">
        <v>
6251</v>
      </c>
      <c r="G10" s="972">
        <v>
584</v>
      </c>
      <c r="H10" s="972">
        <v>
3379</v>
      </c>
    </row>
    <row r="11" spans="1:26" s="221" customFormat="1" ht="17.100000000000001" customHeight="1">
      <c r="A11" s="2050" t="s">
        <v>
4298</v>
      </c>
      <c r="B11" s="2807"/>
      <c r="C11" s="972">
        <v>
315</v>
      </c>
      <c r="D11" s="972">
        <v>
319</v>
      </c>
      <c r="E11" s="972">
        <v>
499</v>
      </c>
      <c r="F11" s="972">
        <v>
494</v>
      </c>
      <c r="G11" s="972">
        <v>
142</v>
      </c>
      <c r="H11" s="972">
        <v>
450</v>
      </c>
    </row>
    <row r="12" spans="1:26" s="221" customFormat="1" ht="9.9499999999999993" customHeight="1">
      <c r="A12" s="327"/>
    </row>
    <row r="13" spans="1:26" s="221" customFormat="1" ht="24.95" customHeight="1">
      <c r="A13" s="2019" t="s">
        <v>
160</v>
      </c>
      <c r="B13" s="2019"/>
      <c r="C13" s="439" t="s">
        <v>
4314</v>
      </c>
      <c r="D13" s="439" t="s">
        <v>
4313</v>
      </c>
      <c r="E13" s="439" t="s">
        <v>
4312</v>
      </c>
      <c r="F13" s="669" t="s">
        <v>
4311</v>
      </c>
    </row>
    <row r="14" spans="1:26" s="221" customFormat="1" ht="17.100000000000001" customHeight="1">
      <c r="A14" s="2050" t="s">
        <v>
4310</v>
      </c>
      <c r="B14" s="2807"/>
      <c r="C14" s="972">
        <v>
235</v>
      </c>
      <c r="D14" s="972">
        <v>
184</v>
      </c>
      <c r="E14" s="1557">
        <v>
5001</v>
      </c>
      <c r="F14" s="1558" t="s">
        <v>
533</v>
      </c>
    </row>
    <row r="15" spans="1:26" s="221" customFormat="1" ht="17.100000000000001" customHeight="1">
      <c r="A15" s="2050" t="s">
        <v>
4298</v>
      </c>
      <c r="B15" s="2807"/>
      <c r="C15" s="972">
        <v>
90</v>
      </c>
      <c r="D15" s="972">
        <v>
94</v>
      </c>
      <c r="E15" s="1557">
        <v>
334</v>
      </c>
      <c r="F15" s="1556" t="s">
        <v>
533</v>
      </c>
    </row>
    <row r="16" spans="1:26" s="221" customFormat="1" ht="17.100000000000001" customHeight="1">
      <c r="A16" s="459" t="s">
        <v>
4309</v>
      </c>
      <c r="B16" s="459"/>
      <c r="C16" s="459"/>
      <c r="D16" s="459"/>
      <c r="E16" s="459"/>
      <c r="F16" s="459"/>
    </row>
    <row r="17" spans="1:9" s="221" customFormat="1" ht="17.100000000000001" customHeight="1">
      <c r="A17" s="459"/>
      <c r="B17" s="459"/>
      <c r="C17" s="459"/>
      <c r="D17" s="459"/>
      <c r="E17" s="459"/>
      <c r="F17" s="459"/>
      <c r="I17" s="231" t="s">
        <v>
4288</v>
      </c>
    </row>
    <row r="18" spans="1:9" s="30" customFormat="1" ht="17.100000000000001" customHeight="1">
      <c r="A18" s="1029" t="s">
        <v>
4308</v>
      </c>
      <c r="B18" s="326"/>
      <c r="C18" s="326"/>
      <c r="D18" s="326"/>
      <c r="E18" s="326"/>
      <c r="F18" s="326"/>
    </row>
    <row r="19" spans="1:9" ht="17.100000000000001" customHeight="1">
      <c r="A19" s="404" t="s">
        <v>
2773</v>
      </c>
      <c r="B19" s="221"/>
      <c r="C19" s="221"/>
      <c r="D19" s="221"/>
      <c r="E19" s="221"/>
      <c r="F19" s="221"/>
      <c r="G19" s="231" t="s">
        <v>
439</v>
      </c>
    </row>
    <row r="20" spans="1:9" s="1525" customFormat="1" ht="24.95" customHeight="1">
      <c r="A20" s="2047" t="s">
        <v>
1132</v>
      </c>
      <c r="B20" s="2690"/>
      <c r="C20" s="2020" t="s">
        <v>
767</v>
      </c>
      <c r="D20" s="2603"/>
      <c r="E20" s="1555" t="s">
        <v>
766</v>
      </c>
      <c r="F20" s="632" t="s">
        <v>
765</v>
      </c>
      <c r="G20" s="1554" t="s">
        <v>
4307</v>
      </c>
    </row>
    <row r="21" spans="1:9" ht="17.100000000000001" customHeight="1">
      <c r="A21" s="2050" t="s">
        <v>
4306</v>
      </c>
      <c r="B21" s="2665"/>
      <c r="C21" s="2803" t="s">
        <v>
4305</v>
      </c>
      <c r="D21" s="2804"/>
      <c r="E21" s="1553">
        <v>
27283</v>
      </c>
      <c r="F21" s="1552" t="s">
        <v>
4304</v>
      </c>
      <c r="G21" s="1551">
        <v>
1367.67</v>
      </c>
      <c r="H21" s="232"/>
    </row>
    <row r="22" spans="1:9" ht="17.100000000000001" customHeight="1">
      <c r="A22" s="221" t="s">
        <v>
4303</v>
      </c>
      <c r="C22" s="221"/>
      <c r="D22" s="221"/>
      <c r="E22" s="221"/>
      <c r="F22" s="221"/>
      <c r="G22" s="231"/>
    </row>
    <row r="23" spans="1:9" ht="17.100000000000001" customHeight="1">
      <c r="A23" s="327"/>
      <c r="B23" s="221"/>
      <c r="C23" s="221"/>
      <c r="D23" s="221"/>
      <c r="E23" s="221"/>
      <c r="F23" s="221"/>
    </row>
    <row r="24" spans="1:9" ht="17.100000000000001" customHeight="1">
      <c r="A24" s="404" t="s">
        <v>
2771</v>
      </c>
      <c r="B24" s="221"/>
      <c r="C24" s="221"/>
      <c r="D24" s="221"/>
      <c r="E24" s="221"/>
      <c r="F24" s="231"/>
      <c r="G24" s="231" t="s">
        <v>
940</v>
      </c>
    </row>
    <row r="25" spans="1:9" s="1525" customFormat="1" ht="24.95" customHeight="1">
      <c r="A25" s="2615" t="s">
        <v>
998</v>
      </c>
      <c r="B25" s="2808"/>
      <c r="C25" s="1550" t="s">
        <v>
4302</v>
      </c>
      <c r="D25" s="621" t="s">
        <v>
2795</v>
      </c>
      <c r="E25" s="1549" t="s">
        <v>
4301</v>
      </c>
      <c r="F25" s="367" t="s">
        <v>
4300</v>
      </c>
      <c r="G25" s="1548" t="s">
        <v>
4299</v>
      </c>
    </row>
    <row r="26" spans="1:9" ht="17.100000000000001" customHeight="1">
      <c r="A26" s="2050" t="s">
        <v>
4298</v>
      </c>
      <c r="B26" s="2665"/>
      <c r="C26" s="1547">
        <v>
16</v>
      </c>
      <c r="D26" s="1515" t="s">
        <v>
531</v>
      </c>
      <c r="E26" s="1546">
        <v>
375</v>
      </c>
      <c r="F26" s="1545">
        <v>
264</v>
      </c>
      <c r="G26" s="1544">
        <v>
2</v>
      </c>
    </row>
    <row r="27" spans="1:9" ht="17.100000000000001" customHeight="1">
      <c r="A27" s="656"/>
      <c r="B27" s="656"/>
      <c r="C27" s="1543"/>
      <c r="D27" s="1543"/>
      <c r="E27" s="1543"/>
      <c r="F27" s="1543"/>
      <c r="G27" s="1542"/>
      <c r="H27" s="232"/>
      <c r="I27" s="231" t="s">
        <v>
4288</v>
      </c>
    </row>
    <row r="28" spans="1:9" ht="17.100000000000001" customHeight="1">
      <c r="B28" s="221"/>
      <c r="C28" s="221"/>
      <c r="D28" s="221"/>
      <c r="E28" s="1541"/>
      <c r="F28" s="1541"/>
      <c r="H28" s="1541"/>
    </row>
    <row r="29" spans="1:9" s="30" customFormat="1" ht="17.100000000000001" customHeight="1">
      <c r="A29" s="470" t="s">
        <v>
4297</v>
      </c>
      <c r="B29" s="470"/>
      <c r="C29" s="470"/>
      <c r="D29" s="470"/>
      <c r="E29" s="1535"/>
      <c r="F29" s="1535"/>
      <c r="G29" s="31"/>
      <c r="H29" s="1535"/>
      <c r="I29" s="954" t="s">
        <v>
4292</v>
      </c>
    </row>
    <row r="30" spans="1:9" s="30" customFormat="1" ht="15" customHeight="1">
      <c r="A30" s="2529" t="s">
        <v>
1132</v>
      </c>
      <c r="B30" s="2529"/>
      <c r="C30" s="2529" t="s">
        <v>
767</v>
      </c>
      <c r="D30" s="2529"/>
      <c r="E30" s="2217" t="s">
        <v>
766</v>
      </c>
      <c r="F30" s="2529" t="s">
        <v>
765</v>
      </c>
      <c r="G30" s="2217" t="s">
        <v>
4284</v>
      </c>
      <c r="H30" s="2100" t="s">
        <v>
4291</v>
      </c>
      <c r="I30" s="1533" t="s">
        <v>
996</v>
      </c>
    </row>
    <row r="31" spans="1:9" s="1525" customFormat="1" ht="15" customHeight="1">
      <c r="A31" s="2529"/>
      <c r="B31" s="2529"/>
      <c r="C31" s="2529"/>
      <c r="D31" s="2529"/>
      <c r="E31" s="2217"/>
      <c r="F31" s="2529"/>
      <c r="G31" s="2218"/>
      <c r="H31" s="2100"/>
      <c r="I31" s="1527" t="s">
        <v>
4280</v>
      </c>
    </row>
    <row r="32" spans="1:9" ht="17.100000000000001" customHeight="1">
      <c r="A32" s="2811" t="s">
        <v>
4296</v>
      </c>
      <c r="B32" s="2812"/>
      <c r="C32" s="2813" t="s">
        <v>
4295</v>
      </c>
      <c r="D32" s="2814"/>
      <c r="E32" s="1532">
        <v>
36251</v>
      </c>
      <c r="F32" s="1532" t="s">
        <v>
4294</v>
      </c>
      <c r="G32" s="1540">
        <v>
3912.91</v>
      </c>
      <c r="H32" s="1529">
        <v>
25</v>
      </c>
      <c r="I32" s="1529">
        <v>
24</v>
      </c>
    </row>
    <row r="33" spans="1:9" ht="17.100000000000001" customHeight="1">
      <c r="A33" s="752" t="s">
        <v>
4271</v>
      </c>
      <c r="B33" s="585"/>
      <c r="C33" s="752"/>
      <c r="D33" s="1539"/>
      <c r="E33" s="1538"/>
      <c r="F33" s="1528"/>
      <c r="G33" s="9"/>
      <c r="H33" s="1528"/>
      <c r="I33" s="231" t="s">
        <v>
4288</v>
      </c>
    </row>
    <row r="34" spans="1:9" ht="17.100000000000001" customHeight="1">
      <c r="A34" s="9"/>
      <c r="B34" s="9"/>
      <c r="C34" s="584"/>
      <c r="D34" s="584"/>
      <c r="E34" s="584"/>
      <c r="F34" s="1537"/>
      <c r="G34" s="1537"/>
      <c r="H34" s="9"/>
      <c r="I34" s="9"/>
    </row>
    <row r="35" spans="1:9" s="30" customFormat="1" ht="17.100000000000001" customHeight="1">
      <c r="A35" s="2815" t="s">
        <v>
4293</v>
      </c>
      <c r="B35" s="2815"/>
      <c r="C35" s="1536"/>
      <c r="D35" s="1536"/>
      <c r="E35" s="1536"/>
      <c r="F35" s="1535"/>
      <c r="G35" s="1535"/>
      <c r="H35" s="1534"/>
      <c r="I35" s="954" t="s">
        <v>
4292</v>
      </c>
    </row>
    <row r="36" spans="1:9" s="30" customFormat="1" ht="15" customHeight="1">
      <c r="A36" s="2529" t="s">
        <v>
1132</v>
      </c>
      <c r="B36" s="2529"/>
      <c r="C36" s="2529" t="s">
        <v>
767</v>
      </c>
      <c r="D36" s="2529"/>
      <c r="E36" s="2217" t="s">
        <v>
766</v>
      </c>
      <c r="F36" s="2529" t="s">
        <v>
765</v>
      </c>
      <c r="G36" s="2217" t="s">
        <v>
4284</v>
      </c>
      <c r="H36" s="2100" t="s">
        <v>
4291</v>
      </c>
      <c r="I36" s="1533" t="s">
        <v>
996</v>
      </c>
    </row>
    <row r="37" spans="1:9" s="1525" customFormat="1" ht="15" customHeight="1">
      <c r="A37" s="2529"/>
      <c r="B37" s="2529"/>
      <c r="C37" s="2529"/>
      <c r="D37" s="2529"/>
      <c r="E37" s="2217"/>
      <c r="F37" s="2529"/>
      <c r="G37" s="2218"/>
      <c r="H37" s="2100"/>
      <c r="I37" s="1527" t="s">
        <v>
4280</v>
      </c>
    </row>
    <row r="38" spans="1:9" ht="17.100000000000001" customHeight="1">
      <c r="A38" s="2816" t="s">
        <v>
4290</v>
      </c>
      <c r="B38" s="2817"/>
      <c r="C38" s="2809" t="s">
        <v>
4289</v>
      </c>
      <c r="D38" s="2810"/>
      <c r="E38" s="1532">
        <v>
38018</v>
      </c>
      <c r="F38" s="1532" t="s">
        <v>
2695</v>
      </c>
      <c r="G38" s="1531">
        <v>
911.85</v>
      </c>
      <c r="H38" s="1530">
        <v>
14</v>
      </c>
      <c r="I38" s="1529">
        <v>
11</v>
      </c>
    </row>
    <row r="39" spans="1:9" ht="17.100000000000001" customHeight="1">
      <c r="A39" s="752" t="s">
        <v>
4271</v>
      </c>
      <c r="B39" s="459"/>
      <c r="C39" s="459"/>
      <c r="D39" s="459"/>
      <c r="E39" s="459"/>
      <c r="F39" s="9"/>
      <c r="G39" s="1528"/>
      <c r="H39" s="9"/>
      <c r="I39" s="231" t="s">
        <v>
4288</v>
      </c>
    </row>
    <row r="40" spans="1:9" ht="17.100000000000001" customHeight="1">
      <c r="A40" s="752"/>
      <c r="B40" s="459"/>
      <c r="C40" s="459"/>
      <c r="D40" s="459"/>
      <c r="E40" s="459"/>
      <c r="F40" s="9"/>
      <c r="G40" s="752"/>
      <c r="H40" s="9"/>
      <c r="I40" s="231"/>
    </row>
    <row r="41" spans="1:9" s="77" customFormat="1" ht="19.5" customHeight="1">
      <c r="A41" s="34" t="s">
        <v>
4287</v>
      </c>
      <c r="B41" s="34"/>
      <c r="C41" s="34"/>
      <c r="D41" s="34"/>
      <c r="E41" s="34"/>
      <c r="F41" s="34"/>
      <c r="G41" s="34"/>
      <c r="H41" s="34"/>
      <c r="I41" s="34"/>
    </row>
    <row r="42" spans="1:9" ht="15" customHeight="1">
      <c r="A42" s="46" t="s">
        <v>
4286</v>
      </c>
      <c r="B42" s="9"/>
      <c r="C42" s="9"/>
      <c r="D42" s="9"/>
      <c r="E42" s="9"/>
      <c r="F42" s="9"/>
      <c r="G42" s="9"/>
      <c r="H42" s="9"/>
      <c r="I42" s="231" t="s">
        <v>
4285</v>
      </c>
    </row>
    <row r="43" spans="1:9" ht="15" customHeight="1">
      <c r="A43" s="2354" t="s">
        <v>
768</v>
      </c>
      <c r="B43" s="2354" t="s">
        <v>
767</v>
      </c>
      <c r="C43" s="2217" t="s">
        <v>
766</v>
      </c>
      <c r="D43" s="2354" t="s">
        <v>
765</v>
      </c>
      <c r="E43" s="2217" t="s">
        <v>
4284</v>
      </c>
      <c r="F43" s="2100" t="s">
        <v>
4283</v>
      </c>
      <c r="G43" s="2107" t="s">
        <v>
996</v>
      </c>
      <c r="H43" s="2107"/>
      <c r="I43" s="2107"/>
    </row>
    <row r="44" spans="1:9" s="1525" customFormat="1" ht="15" customHeight="1">
      <c r="A44" s="2354"/>
      <c r="B44" s="2354"/>
      <c r="C44" s="2217"/>
      <c r="D44" s="2354"/>
      <c r="E44" s="2218"/>
      <c r="F44" s="2100"/>
      <c r="G44" s="1527" t="s">
        <v>
4282</v>
      </c>
      <c r="H44" s="1526" t="s">
        <v>
4281</v>
      </c>
      <c r="I44" s="1526" t="s">
        <v>
4280</v>
      </c>
    </row>
    <row r="45" spans="1:9" ht="24.95" customHeight="1">
      <c r="A45" s="1524" t="s">
        <v>
4279</v>
      </c>
      <c r="B45" s="1523" t="s">
        <v>
3275</v>
      </c>
      <c r="C45" s="1522">
        <v>
22068</v>
      </c>
      <c r="D45" s="1521" t="s">
        <v>
4278</v>
      </c>
      <c r="E45" s="1520">
        <v>
403.96</v>
      </c>
      <c r="F45" s="1519">
        <v>
5</v>
      </c>
      <c r="G45" s="1389">
        <v>
16</v>
      </c>
      <c r="H45" s="1394">
        <v>
66</v>
      </c>
      <c r="I45" s="1518">
        <v>
20</v>
      </c>
    </row>
    <row r="46" spans="1:9" ht="24.95" customHeight="1">
      <c r="A46" s="1396" t="s">
        <v>
4277</v>
      </c>
      <c r="B46" s="1513" t="s">
        <v>
4276</v>
      </c>
      <c r="C46" s="1512">
        <v>
33330</v>
      </c>
      <c r="D46" s="1369" t="s">
        <v>
4186</v>
      </c>
      <c r="E46" s="1517">
        <v>
635.36</v>
      </c>
      <c r="F46" s="1516" t="s">
        <v>
4275</v>
      </c>
      <c r="G46" s="1515" t="s">
        <v>
531</v>
      </c>
      <c r="H46" s="1515" t="s">
        <v>
531</v>
      </c>
      <c r="I46" s="1515" t="s">
        <v>
531</v>
      </c>
    </row>
    <row r="47" spans="1:9" ht="24.95" customHeight="1">
      <c r="A47" s="1514" t="s">
        <v>
4274</v>
      </c>
      <c r="B47" s="1513" t="s">
        <v>
4273</v>
      </c>
      <c r="C47" s="1512">
        <v>
35750</v>
      </c>
      <c r="D47" s="1511" t="s">
        <v>
4272</v>
      </c>
      <c r="E47" s="1510">
        <v>
1985.73</v>
      </c>
      <c r="F47" s="1509"/>
      <c r="G47" s="1509"/>
      <c r="H47" s="1509"/>
      <c r="I47" s="1509"/>
    </row>
    <row r="48" spans="1:9" ht="15" customHeight="1">
      <c r="A48" s="752" t="s">
        <v>
4271</v>
      </c>
      <c r="B48" s="9"/>
      <c r="C48" s="9"/>
      <c r="D48" s="9"/>
      <c r="E48" s="9"/>
      <c r="F48" s="9"/>
      <c r="G48" s="9"/>
      <c r="H48" s="9"/>
      <c r="I48" s="25" t="s">
        <v>
4270</v>
      </c>
    </row>
    <row r="49" ht="20.100000000000001" customHeight="1"/>
    <row r="50" ht="20.100000000000001" customHeight="1"/>
    <row r="51" ht="20.100000000000001" customHeight="1"/>
  </sheetData>
  <mergeCells count="42">
    <mergeCell ref="A1:Z1"/>
    <mergeCell ref="A2:Z2"/>
    <mergeCell ref="G36:G37"/>
    <mergeCell ref="A43:A44"/>
    <mergeCell ref="G43:I43"/>
    <mergeCell ref="H30:H31"/>
    <mergeCell ref="H36:H37"/>
    <mergeCell ref="F43:F44"/>
    <mergeCell ref="E43:E44"/>
    <mergeCell ref="D43:D44"/>
    <mergeCell ref="C43:C44"/>
    <mergeCell ref="B43:B44"/>
    <mergeCell ref="E36:E37"/>
    <mergeCell ref="G30:G31"/>
    <mergeCell ref="F36:F37"/>
    <mergeCell ref="F30:F31"/>
    <mergeCell ref="C38:D38"/>
    <mergeCell ref="A32:B32"/>
    <mergeCell ref="C32:D32"/>
    <mergeCell ref="A35:B35"/>
    <mergeCell ref="A38:B38"/>
    <mergeCell ref="E30:E31"/>
    <mergeCell ref="C36:D37"/>
    <mergeCell ref="C30:D31"/>
    <mergeCell ref="A36:B37"/>
    <mergeCell ref="A30:B31"/>
    <mergeCell ref="A25:B25"/>
    <mergeCell ref="A26:B26"/>
    <mergeCell ref="A21:B21"/>
    <mergeCell ref="A14:B14"/>
    <mergeCell ref="A15:B15"/>
    <mergeCell ref="C21:D21"/>
    <mergeCell ref="C5:D5"/>
    <mergeCell ref="C6:D6"/>
    <mergeCell ref="A10:B10"/>
    <mergeCell ref="A11:B11"/>
    <mergeCell ref="C20:D20"/>
    <mergeCell ref="A20:B20"/>
    <mergeCell ref="A6:B6"/>
    <mergeCell ref="A5:B5"/>
    <mergeCell ref="A9:B9"/>
    <mergeCell ref="A13:B13"/>
  </mergeCells>
  <phoneticPr fontId="1"/>
  <printOptions horizontalCentered="1"/>
  <pageMargins left="0.78740157480314965" right="0.78740157480314965" top="0.98425196850393704" bottom="0.78740157480314965" header="0.51181102362204722" footer="0.51181102362204722"/>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view="pageBreakPreview" zoomScaleNormal="75" zoomScaleSheetLayoutView="100" workbookViewId="0">
      <selection activeCell="B6" sqref="B6"/>
    </sheetView>
  </sheetViews>
  <sheetFormatPr defaultRowHeight="24" customHeight="1"/>
  <cols>
    <col min="1" max="1" width="2.625" style="221" customWidth="1"/>
    <col min="2" max="2" width="8.625" style="221" customWidth="1"/>
    <col min="3" max="3" width="12.625" style="221" customWidth="1"/>
    <col min="4" max="4" width="8.625" style="221" customWidth="1"/>
    <col min="5" max="11" width="6.875" style="221" customWidth="1"/>
    <col min="12" max="12" width="10.625" style="221" customWidth="1"/>
    <col min="13" max="13" width="3.625" style="221" customWidth="1"/>
    <col min="14" max="14" width="25" style="221" bestFit="1" customWidth="1"/>
    <col min="15" max="15" width="11.625" style="221" bestFit="1" customWidth="1"/>
    <col min="16"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251" customFormat="1" ht="19.5" customHeight="1">
      <c r="A3" s="409" t="s">
        <v>
4435</v>
      </c>
      <c r="J3" s="1591"/>
      <c r="K3" s="1591"/>
      <c r="L3" s="1591"/>
      <c r="M3" s="1591"/>
    </row>
    <row r="4" spans="1:26" s="243" customFormat="1" ht="15" customHeight="1">
      <c r="A4" s="243" t="s">
        <v>
4434</v>
      </c>
      <c r="J4" s="241"/>
      <c r="K4" s="241"/>
      <c r="L4" s="241"/>
    </row>
    <row r="5" spans="1:26" s="243" customFormat="1" ht="15" customHeight="1">
      <c r="A5" s="326" t="s">
        <v>
4433</v>
      </c>
      <c r="J5" s="241"/>
      <c r="K5" s="241"/>
      <c r="L5" s="241"/>
    </row>
    <row r="6" spans="1:26" s="326" customFormat="1" ht="15" customHeight="1">
      <c r="A6" s="404" t="s">
        <v>
4432</v>
      </c>
      <c r="J6" s="532"/>
      <c r="L6" s="231" t="s">
        <v>
4431</v>
      </c>
    </row>
    <row r="7" spans="1:26" ht="12.95" customHeight="1">
      <c r="A7" s="2615" t="s">
        <v>
4430</v>
      </c>
      <c r="B7" s="2808"/>
      <c r="C7" s="2019" t="s">
        <v>
4429</v>
      </c>
      <c r="D7" s="2019"/>
      <c r="E7" s="2019" t="s">
        <v>
4428</v>
      </c>
      <c r="F7" s="2019"/>
      <c r="G7" s="2820" t="s">
        <v>
4427</v>
      </c>
      <c r="H7" s="2601" t="s">
        <v>
158</v>
      </c>
      <c r="I7" s="2322"/>
      <c r="J7" s="2041" t="s">
        <v>
4426</v>
      </c>
      <c r="K7" s="2041" t="s">
        <v>
4425</v>
      </c>
      <c r="L7" s="633"/>
    </row>
    <row r="8" spans="1:26" ht="12.95" customHeight="1">
      <c r="A8" s="2617"/>
      <c r="B8" s="2819"/>
      <c r="C8" s="2019"/>
      <c r="D8" s="2019"/>
      <c r="E8" s="2019"/>
      <c r="F8" s="2019"/>
      <c r="G8" s="2821"/>
      <c r="H8" s="632" t="s">
        <v>
4424</v>
      </c>
      <c r="I8" s="632" t="s">
        <v>
4423</v>
      </c>
      <c r="J8" s="2602"/>
      <c r="K8" s="2602"/>
      <c r="L8" s="1590"/>
    </row>
    <row r="9" spans="1:26" ht="20.100000000000001" customHeight="1">
      <c r="A9" s="357"/>
      <c r="B9" s="1589">
        <v>
49</v>
      </c>
      <c r="C9" s="347">
        <v>
20611</v>
      </c>
      <c r="D9" s="1588">
        <v>
319</v>
      </c>
      <c r="E9" s="347">
        <v>
728</v>
      </c>
      <c r="F9" s="1588">
        <v>
39</v>
      </c>
      <c r="G9" s="1587">
        <v>
1148</v>
      </c>
      <c r="H9" s="1125">
        <v>
74</v>
      </c>
      <c r="I9" s="1587">
        <v>
30</v>
      </c>
      <c r="J9" s="1125">
        <v>
49</v>
      </c>
      <c r="K9" s="1125">
        <v>
48</v>
      </c>
      <c r="L9" s="403"/>
    </row>
    <row r="10" spans="1:26" ht="15" customHeight="1"/>
    <row r="11" spans="1:26" ht="15" customHeight="1">
      <c r="A11" s="2615" t="s">
        <v>
4422</v>
      </c>
      <c r="B11" s="2328"/>
      <c r="C11" s="2799" t="s">
        <v>
4421</v>
      </c>
      <c r="D11" s="2824" t="s">
        <v>
4420</v>
      </c>
      <c r="E11" s="2826" t="s">
        <v>
4419</v>
      </c>
      <c r="F11" s="2827"/>
      <c r="G11" s="238"/>
      <c r="H11" s="238"/>
    </row>
    <row r="12" spans="1:26" ht="21.95" customHeight="1">
      <c r="A12" s="2822"/>
      <c r="B12" s="2823"/>
      <c r="C12" s="2028"/>
      <c r="D12" s="2825"/>
      <c r="E12" s="1586" t="s">
        <v>
4418</v>
      </c>
      <c r="F12" s="1586" t="s">
        <v>
4417</v>
      </c>
      <c r="G12" s="238"/>
      <c r="H12" s="238"/>
    </row>
    <row r="13" spans="1:26" ht="20.100000000000001" customHeight="1">
      <c r="A13" s="357"/>
      <c r="B13" s="1585">
        <v>
261706</v>
      </c>
      <c r="C13" s="565">
        <v>
470394</v>
      </c>
      <c r="D13" s="1584">
        <f>
ROUND(C9/E9,1)</f>
        <v>
28.3</v>
      </c>
      <c r="E13" s="1583">
        <f>
ROUND(B13/C9,1)</f>
        <v>
12.7</v>
      </c>
      <c r="F13" s="1583">
        <f>
ROUND(C13/C9,1)</f>
        <v>
22.8</v>
      </c>
      <c r="G13" s="1582"/>
      <c r="H13" s="238"/>
    </row>
    <row r="14" spans="1:26" ht="15" customHeight="1">
      <c r="A14" s="402" t="s">
        <v>
4416</v>
      </c>
      <c r="B14" s="1543"/>
      <c r="C14" s="401"/>
      <c r="D14" s="1581"/>
      <c r="E14" s="401"/>
      <c r="F14" s="1581"/>
      <c r="G14" s="1580"/>
      <c r="H14" s="1580"/>
      <c r="I14" s="1580"/>
      <c r="J14" s="1580"/>
      <c r="K14" s="1580"/>
      <c r="L14" s="403"/>
    </row>
    <row r="15" spans="1:26" ht="15" customHeight="1">
      <c r="A15" s="375" t="s">
        <v>
4415</v>
      </c>
      <c r="B15" s="403"/>
      <c r="C15" s="403"/>
      <c r="D15" s="403"/>
      <c r="E15" s="1579"/>
      <c r="F15" s="403"/>
      <c r="G15" s="403"/>
      <c r="H15" s="403"/>
      <c r="I15" s="403"/>
      <c r="J15" s="238"/>
      <c r="K15" s="238"/>
      <c r="L15" s="238"/>
    </row>
    <row r="16" spans="1:26" ht="15" customHeight="1">
      <c r="A16" s="2" t="s">
        <v>
4414</v>
      </c>
      <c r="B16" s="238"/>
      <c r="C16" s="238"/>
      <c r="D16" s="238"/>
      <c r="E16" s="238"/>
      <c r="F16" s="238"/>
      <c r="G16" s="238"/>
      <c r="H16" s="238"/>
      <c r="I16" s="238"/>
      <c r="J16" s="238"/>
      <c r="K16" s="238"/>
      <c r="L16" s="238"/>
      <c r="M16" s="238"/>
    </row>
    <row r="17" spans="1:14" ht="15" customHeight="1">
      <c r="A17" s="2" t="s">
        <v>
4413</v>
      </c>
      <c r="B17" s="238"/>
      <c r="C17" s="238"/>
      <c r="D17" s="238"/>
      <c r="E17" s="238"/>
      <c r="F17" s="238"/>
      <c r="G17" s="238"/>
      <c r="H17" s="238"/>
      <c r="I17" s="238"/>
      <c r="J17" s="238"/>
      <c r="K17" s="238"/>
      <c r="L17" s="238"/>
      <c r="M17" s="238"/>
    </row>
    <row r="18" spans="1:14" ht="15" customHeight="1">
      <c r="A18" s="2" t="s">
        <v>
4412</v>
      </c>
      <c r="B18" s="238"/>
      <c r="C18" s="238"/>
      <c r="D18" s="238"/>
      <c r="E18" s="238"/>
      <c r="F18" s="238"/>
      <c r="G18" s="238"/>
      <c r="H18" s="238"/>
      <c r="I18" s="238"/>
      <c r="J18" s="238"/>
      <c r="K18" s="238"/>
      <c r="L18" s="238"/>
      <c r="M18" s="238"/>
    </row>
    <row r="19" spans="1:14" ht="15" customHeight="1">
      <c r="A19" s="2" t="s">
        <v>
4411</v>
      </c>
      <c r="B19" s="238"/>
      <c r="C19" s="238"/>
      <c r="D19" s="238"/>
      <c r="E19" s="238"/>
      <c r="F19" s="238"/>
      <c r="G19" s="238"/>
      <c r="H19" s="238"/>
      <c r="I19" s="238"/>
      <c r="J19" s="238"/>
      <c r="K19" s="238"/>
      <c r="L19" s="238"/>
      <c r="M19" s="238"/>
    </row>
    <row r="20" spans="1:14" ht="15" customHeight="1">
      <c r="A20" s="2"/>
      <c r="B20" s="238"/>
      <c r="C20" s="238"/>
      <c r="D20" s="238"/>
      <c r="E20" s="238"/>
      <c r="F20" s="238"/>
      <c r="G20" s="238"/>
      <c r="H20" s="238"/>
      <c r="I20" s="238"/>
      <c r="J20" s="238"/>
      <c r="K20" s="238"/>
      <c r="L20" s="238"/>
      <c r="M20" s="238"/>
    </row>
    <row r="21" spans="1:14" ht="39" customHeight="1">
      <c r="A21" s="1577"/>
      <c r="B21" s="668" t="s">
        <v>
4410</v>
      </c>
      <c r="C21" s="1577" t="s">
        <v>
767</v>
      </c>
      <c r="D21" s="1549" t="s">
        <v>
4409</v>
      </c>
      <c r="E21" s="1549" t="s">
        <v>
1464</v>
      </c>
      <c r="F21" s="1549" t="s">
        <v>
4408</v>
      </c>
      <c r="G21" s="1578" t="s">
        <v>
4407</v>
      </c>
      <c r="H21" s="1549" t="s">
        <v>
4406</v>
      </c>
      <c r="I21" s="1577" t="s">
        <v>
4405</v>
      </c>
      <c r="J21" s="671" t="s">
        <v>
4404</v>
      </c>
      <c r="K21" s="2795" t="s">
        <v>
4403</v>
      </c>
      <c r="L21" s="2795"/>
      <c r="M21" s="1576"/>
    </row>
    <row r="22" spans="1:14" ht="18" customHeight="1">
      <c r="A22" s="1570">
        <v>
1</v>
      </c>
      <c r="B22" s="1569" t="s">
        <v>
4402</v>
      </c>
      <c r="C22" s="1568" t="s">
        <v>
4401</v>
      </c>
      <c r="D22" s="1567" t="s">
        <v>
4400</v>
      </c>
      <c r="E22" s="934" t="s">
        <v>
4399</v>
      </c>
      <c r="F22" s="1489">
        <v>
3564</v>
      </c>
      <c r="G22" s="1489">
        <v>
1134</v>
      </c>
      <c r="H22" s="1489">
        <v>
7439</v>
      </c>
      <c r="I22" s="1566">
        <v>
359</v>
      </c>
      <c r="J22" s="1565">
        <v>
14</v>
      </c>
      <c r="K22" s="2829"/>
      <c r="L22" s="2829"/>
      <c r="M22" s="1574"/>
      <c r="N22" s="402"/>
    </row>
    <row r="23" spans="1:14" ht="18" customHeight="1">
      <c r="A23" s="1570">
        <v>
2</v>
      </c>
      <c r="B23" s="1569" t="s">
        <v>
4398</v>
      </c>
      <c r="C23" s="1568" t="s">
        <v>
4397</v>
      </c>
      <c r="D23" s="1567" t="s">
        <v>
4396</v>
      </c>
      <c r="E23" s="934" t="s">
        <v>
2050</v>
      </c>
      <c r="F23" s="1489">
        <v>
4009</v>
      </c>
      <c r="G23" s="1489">
        <v>
560</v>
      </c>
      <c r="H23" s="1489">
        <v>
9503</v>
      </c>
      <c r="I23" s="1566">
        <v>
298</v>
      </c>
      <c r="J23" s="1565">
        <v>
12</v>
      </c>
      <c r="K23" s="2830"/>
      <c r="L23" s="2830"/>
      <c r="M23" s="1575"/>
      <c r="N23" s="402"/>
    </row>
    <row r="24" spans="1:14" ht="18" customHeight="1">
      <c r="A24" s="1570">
        <v>
3</v>
      </c>
      <c r="B24" s="1569" t="s">
        <v>
1961</v>
      </c>
      <c r="C24" s="1568" t="s">
        <v>
4395</v>
      </c>
      <c r="D24" s="1567" t="s">
        <v>
4394</v>
      </c>
      <c r="E24" s="934" t="s">
        <v>
2044</v>
      </c>
      <c r="F24" s="1489">
        <v>
4502</v>
      </c>
      <c r="G24" s="1489">
        <v>
937</v>
      </c>
      <c r="H24" s="1489">
        <v>
10832</v>
      </c>
      <c r="I24" s="1566">
        <v>
489</v>
      </c>
      <c r="J24" s="1565">
        <v>
20</v>
      </c>
      <c r="K24" s="2829"/>
      <c r="L24" s="2829"/>
      <c r="M24" s="1574"/>
      <c r="N24" s="402"/>
    </row>
    <row r="25" spans="1:14" ht="18" customHeight="1">
      <c r="A25" s="1570">
        <v>
4</v>
      </c>
      <c r="B25" s="1569" t="s">
        <v>
1953</v>
      </c>
      <c r="C25" s="1568" t="s">
        <v>
4393</v>
      </c>
      <c r="D25" s="1567" t="s">
        <v>
4392</v>
      </c>
      <c r="E25" s="934" t="s">
        <v>
2064</v>
      </c>
      <c r="F25" s="1489">
        <v>
4121</v>
      </c>
      <c r="G25" s="1489">
        <v>
998</v>
      </c>
      <c r="H25" s="1489">
        <v>
7662</v>
      </c>
      <c r="I25" s="1566">
        <v>
306</v>
      </c>
      <c r="J25" s="1565">
        <v>
11</v>
      </c>
      <c r="K25" s="2828" t="s">
        <v>
4391</v>
      </c>
      <c r="L25" s="2830"/>
      <c r="M25" s="1571"/>
    </row>
    <row r="26" spans="1:14" ht="18" customHeight="1">
      <c r="A26" s="1570">
        <v>
5</v>
      </c>
      <c r="B26" s="1569" t="s">
        <v>
4390</v>
      </c>
      <c r="C26" s="1568" t="s">
        <v>
4389</v>
      </c>
      <c r="D26" s="1573">
        <v>
975</v>
      </c>
      <c r="E26" s="934" t="s">
        <v>
4388</v>
      </c>
      <c r="F26" s="1489">
        <v>
4373</v>
      </c>
      <c r="G26" s="1489">
        <v>
801</v>
      </c>
      <c r="H26" s="1489">
        <v>
9003</v>
      </c>
      <c r="I26" s="1566">
        <v>
168</v>
      </c>
      <c r="J26" s="1565">
        <v>
6</v>
      </c>
      <c r="K26" s="2829" t="s">
        <v>
4387</v>
      </c>
      <c r="L26" s="2829"/>
      <c r="M26" s="1572"/>
    </row>
    <row r="27" spans="1:14" ht="18" customHeight="1">
      <c r="A27" s="1570">
        <v>
6</v>
      </c>
      <c r="B27" s="1569" t="s">
        <v>
4386</v>
      </c>
      <c r="C27" s="1568" t="s">
        <v>
4385</v>
      </c>
      <c r="D27" s="1567" t="s">
        <v>
4374</v>
      </c>
      <c r="E27" s="934" t="s">
        <v>
2044</v>
      </c>
      <c r="F27" s="1482">
        <v>
5724</v>
      </c>
      <c r="G27" s="1482">
        <v>
1417</v>
      </c>
      <c r="H27" s="1489">
        <v>
12294</v>
      </c>
      <c r="I27" s="1566">
        <v>
719</v>
      </c>
      <c r="J27" s="1565">
        <v>
23</v>
      </c>
      <c r="K27" s="2828" t="s">
        <v>
4384</v>
      </c>
      <c r="L27" s="2830"/>
      <c r="M27" s="1571"/>
    </row>
    <row r="28" spans="1:14" ht="18" customHeight="1">
      <c r="A28" s="1570">
        <v>
7</v>
      </c>
      <c r="B28" s="1569" t="s">
        <v>
1929</v>
      </c>
      <c r="C28" s="1568" t="s">
        <v>
4383</v>
      </c>
      <c r="D28" s="1567" t="s">
        <v>
4337</v>
      </c>
      <c r="E28" s="934" t="s">
        <v>
4335</v>
      </c>
      <c r="F28" s="1489">
        <v>
4004</v>
      </c>
      <c r="G28" s="1489">
        <v>
627</v>
      </c>
      <c r="H28" s="1489">
        <v>
8554</v>
      </c>
      <c r="I28" s="1566">
        <v>
317</v>
      </c>
      <c r="J28" s="1565">
        <v>
12</v>
      </c>
      <c r="K28" s="2830"/>
      <c r="L28" s="2830"/>
      <c r="M28" s="1571"/>
    </row>
    <row r="29" spans="1:14" ht="18" customHeight="1">
      <c r="A29" s="1570">
        <v>
8</v>
      </c>
      <c r="B29" s="1569" t="s">
        <v>
4382</v>
      </c>
      <c r="C29" s="1568" t="s">
        <v>
4381</v>
      </c>
      <c r="D29" s="1567" t="s">
        <v>
4380</v>
      </c>
      <c r="E29" s="934" t="s">
        <v>
2064</v>
      </c>
      <c r="F29" s="1489">
        <v>
4441</v>
      </c>
      <c r="G29" s="1489">
        <v>
590</v>
      </c>
      <c r="H29" s="1489">
        <v>
7139</v>
      </c>
      <c r="I29" s="1566">
        <v>
371</v>
      </c>
      <c r="J29" s="1565">
        <v>
14</v>
      </c>
      <c r="K29" s="2830"/>
      <c r="L29" s="2830"/>
      <c r="M29" s="1571"/>
    </row>
    <row r="30" spans="1:14" ht="18" customHeight="1">
      <c r="A30" s="1570">
        <v>
9</v>
      </c>
      <c r="B30" s="1569" t="s">
        <v>
2078</v>
      </c>
      <c r="C30" s="1568" t="s">
        <v>
4379</v>
      </c>
      <c r="D30" s="1567" t="s">
        <v>
4378</v>
      </c>
      <c r="E30" s="934" t="s">
        <v>
4377</v>
      </c>
      <c r="F30" s="1489">
        <v>
4389</v>
      </c>
      <c r="G30" s="1489">
        <v>
799</v>
      </c>
      <c r="H30" s="1489">
        <v>
7530</v>
      </c>
      <c r="I30" s="1566">
        <v>
319</v>
      </c>
      <c r="J30" s="1565">
        <v>
12</v>
      </c>
      <c r="K30" s="2829" t="s">
        <v>
4376</v>
      </c>
      <c r="L30" s="2829"/>
      <c r="M30" s="1572"/>
    </row>
    <row r="31" spans="1:14" ht="18" customHeight="1">
      <c r="A31" s="1570">
        <v>
10</v>
      </c>
      <c r="B31" s="1569" t="s">
        <v>
2033</v>
      </c>
      <c r="C31" s="1568" t="s">
        <v>
4375</v>
      </c>
      <c r="D31" s="1567" t="s">
        <v>
4374</v>
      </c>
      <c r="E31" s="934" t="s">
        <v>
4335</v>
      </c>
      <c r="F31" s="1489">
        <v>
5230</v>
      </c>
      <c r="G31" s="1489">
        <v>
871</v>
      </c>
      <c r="H31" s="1489">
        <v>
9916</v>
      </c>
      <c r="I31" s="1566">
        <v>
575</v>
      </c>
      <c r="J31" s="1565">
        <v>
22</v>
      </c>
      <c r="K31" s="2830"/>
      <c r="L31" s="2830"/>
      <c r="M31" s="1571"/>
    </row>
    <row r="32" spans="1:14" ht="18" customHeight="1">
      <c r="A32" s="1570">
        <v>
11</v>
      </c>
      <c r="B32" s="1569" t="s">
        <v>
4373</v>
      </c>
      <c r="C32" s="1568" t="s">
        <v>
4372</v>
      </c>
      <c r="D32" s="1567" t="s">
        <v>
4337</v>
      </c>
      <c r="E32" s="934" t="s">
        <v>
4358</v>
      </c>
      <c r="F32" s="1489">
        <v>
4114</v>
      </c>
      <c r="G32" s="1489">
        <v>
648</v>
      </c>
      <c r="H32" s="1489">
        <v>
6373</v>
      </c>
      <c r="I32" s="1566">
        <v>
455</v>
      </c>
      <c r="J32" s="1565">
        <v>
15</v>
      </c>
      <c r="K32" s="2830"/>
      <c r="L32" s="2830"/>
      <c r="M32" s="1571"/>
    </row>
    <row r="33" spans="1:13" s="480" customFormat="1" ht="18" customHeight="1">
      <c r="A33" s="1570">
        <v>
12</v>
      </c>
      <c r="B33" s="1569" t="s">
        <v>
1885</v>
      </c>
      <c r="C33" s="1568" t="s">
        <v>
4371</v>
      </c>
      <c r="D33" s="1567" t="s">
        <v>
4370</v>
      </c>
      <c r="E33" s="934" t="s">
        <v>
4369</v>
      </c>
      <c r="F33" s="1489">
        <v>
5136</v>
      </c>
      <c r="G33" s="1489">
        <v>
567</v>
      </c>
      <c r="H33" s="1489">
        <v>
11863</v>
      </c>
      <c r="I33" s="1566">
        <v>
455</v>
      </c>
      <c r="J33" s="1565">
        <v>
16</v>
      </c>
      <c r="K33" s="2828" t="s">
        <v>
4368</v>
      </c>
      <c r="L33" s="2828"/>
      <c r="M33" s="1564"/>
    </row>
    <row r="34" spans="1:13" s="480" customFormat="1" ht="18" customHeight="1">
      <c r="A34" s="1570">
        <v>
13</v>
      </c>
      <c r="B34" s="1569" t="s">
        <v>
4367</v>
      </c>
      <c r="C34" s="1568" t="s">
        <v>
4366</v>
      </c>
      <c r="D34" s="1567" t="s">
        <v>
4365</v>
      </c>
      <c r="E34" s="934" t="s">
        <v>
4364</v>
      </c>
      <c r="F34" s="1489">
        <v>
5018</v>
      </c>
      <c r="G34" s="1489">
        <v>
567</v>
      </c>
      <c r="H34" s="1489">
        <v>
6621</v>
      </c>
      <c r="I34" s="1566">
        <v>
288</v>
      </c>
      <c r="J34" s="1565">
        <v>
11</v>
      </c>
      <c r="K34" s="2828"/>
      <c r="L34" s="2828"/>
      <c r="M34" s="1564"/>
    </row>
    <row r="35" spans="1:13" ht="18" customHeight="1">
      <c r="A35" s="1570">
        <v>
14</v>
      </c>
      <c r="B35" s="1569" t="s">
        <v>
2043</v>
      </c>
      <c r="C35" s="1568" t="s">
        <v>
4363</v>
      </c>
      <c r="D35" s="1567" t="s">
        <v>
4362</v>
      </c>
      <c r="E35" s="934" t="s">
        <v>
4329</v>
      </c>
      <c r="F35" s="1489">
        <v>
4543</v>
      </c>
      <c r="G35" s="1489">
        <v>
1138</v>
      </c>
      <c r="H35" s="1489">
        <v>
7096</v>
      </c>
      <c r="I35" s="1566">
        <v>
476</v>
      </c>
      <c r="J35" s="1565">
        <v>
16</v>
      </c>
      <c r="K35" s="2830"/>
      <c r="L35" s="2830"/>
      <c r="M35" s="1571"/>
    </row>
    <row r="36" spans="1:13" ht="18" customHeight="1">
      <c r="A36" s="1570">
        <v>
15</v>
      </c>
      <c r="B36" s="1569" t="s">
        <v>
4361</v>
      </c>
      <c r="C36" s="1568" t="s">
        <v>
4360</v>
      </c>
      <c r="D36" s="1567" t="s">
        <v>
4359</v>
      </c>
      <c r="E36" s="934" t="s">
        <v>
4358</v>
      </c>
      <c r="F36" s="1489">
        <v>
5377</v>
      </c>
      <c r="G36" s="1489">
        <v>
567</v>
      </c>
      <c r="H36" s="1489">
        <v>
8250</v>
      </c>
      <c r="I36" s="1566">
        <v>
482</v>
      </c>
      <c r="J36" s="1565">
        <v>
19</v>
      </c>
      <c r="K36" s="2830"/>
      <c r="L36" s="2830"/>
      <c r="M36" s="1571"/>
    </row>
    <row r="37" spans="1:13" ht="18" customHeight="1">
      <c r="A37" s="1570">
        <v>
16</v>
      </c>
      <c r="B37" s="1569" t="s">
        <v>
2017</v>
      </c>
      <c r="C37" s="1568" t="s">
        <v>
4357</v>
      </c>
      <c r="D37" s="1567" t="s">
        <v>
4356</v>
      </c>
      <c r="E37" s="934" t="s">
        <v>
4346</v>
      </c>
      <c r="F37" s="1489">
        <v>
5513</v>
      </c>
      <c r="G37" s="1489">
        <v>
570</v>
      </c>
      <c r="H37" s="1489">
        <v>
7927</v>
      </c>
      <c r="I37" s="1566">
        <v>
633</v>
      </c>
      <c r="J37" s="1565">
        <v>
19</v>
      </c>
      <c r="K37" s="2830" t="s">
        <v>
4355</v>
      </c>
      <c r="L37" s="2830"/>
      <c r="M37" s="1571"/>
    </row>
    <row r="38" spans="1:13" s="480" customFormat="1" ht="18" customHeight="1">
      <c r="A38" s="1570">
        <v>
17</v>
      </c>
      <c r="B38" s="1569" t="s">
        <v>
739</v>
      </c>
      <c r="C38" s="1568" t="s">
        <v>
4354</v>
      </c>
      <c r="D38" s="1567" t="s">
        <v>
4353</v>
      </c>
      <c r="E38" s="934" t="s">
        <v>
4352</v>
      </c>
      <c r="F38" s="1489">
        <v>
4118</v>
      </c>
      <c r="G38" s="1489">
        <v>
525</v>
      </c>
      <c r="H38" s="1489">
        <v>
8885</v>
      </c>
      <c r="I38" s="1566">
        <v>
358</v>
      </c>
      <c r="J38" s="1565">
        <v>
12</v>
      </c>
      <c r="K38" s="2828"/>
      <c r="L38" s="2828"/>
      <c r="M38" s="1564"/>
    </row>
    <row r="39" spans="1:13" ht="24.95" customHeight="1">
      <c r="A39" s="1570">
        <v>
18</v>
      </c>
      <c r="B39" s="1569" t="s">
        <v>
1909</v>
      </c>
      <c r="C39" s="1568" t="s">
        <v>
4351</v>
      </c>
      <c r="D39" s="1567" t="s">
        <v>
4350</v>
      </c>
      <c r="E39" s="934" t="s">
        <v>
1962</v>
      </c>
      <c r="F39" s="1489">
        <v>
3737</v>
      </c>
      <c r="G39" s="1489">
        <v>
953</v>
      </c>
      <c r="H39" s="1489">
        <v>
8956</v>
      </c>
      <c r="I39" s="1566">
        <v>
384</v>
      </c>
      <c r="J39" s="1565">
        <v>
12</v>
      </c>
      <c r="K39" s="2828" t="s">
        <v>
4349</v>
      </c>
      <c r="L39" s="2830"/>
      <c r="M39" s="1571"/>
    </row>
    <row r="40" spans="1:13" ht="18" customHeight="1">
      <c r="A40" s="1570">
        <v>
19</v>
      </c>
      <c r="B40" s="1569" t="s">
        <v>
1949</v>
      </c>
      <c r="C40" s="1568" t="s">
        <v>
4348</v>
      </c>
      <c r="D40" s="1567" t="s">
        <v>
4347</v>
      </c>
      <c r="E40" s="934" t="s">
        <v>
4346</v>
      </c>
      <c r="F40" s="1489">
        <v>
4493</v>
      </c>
      <c r="G40" s="1489">
        <v>
652</v>
      </c>
      <c r="H40" s="1489">
        <v>
7646</v>
      </c>
      <c r="I40" s="1566">
        <v>
365</v>
      </c>
      <c r="J40" s="1565">
        <v>
15</v>
      </c>
      <c r="K40" s="2830"/>
      <c r="L40" s="2830"/>
      <c r="M40" s="1571"/>
    </row>
    <row r="41" spans="1:13" s="480" customFormat="1" ht="24.95" customHeight="1">
      <c r="A41" s="1570">
        <v>
20</v>
      </c>
      <c r="B41" s="1569" t="s">
        <v>
1925</v>
      </c>
      <c r="C41" s="1568" t="s">
        <v>
4345</v>
      </c>
      <c r="D41" s="1567" t="s">
        <v>
4344</v>
      </c>
      <c r="E41" s="934" t="s">
        <v>
2064</v>
      </c>
      <c r="F41" s="1489">
        <v>
4363</v>
      </c>
      <c r="G41" s="1489">
        <v>
1207</v>
      </c>
      <c r="H41" s="1489">
        <v>
8824</v>
      </c>
      <c r="I41" s="1566">
        <v>
331</v>
      </c>
      <c r="J41" s="1565">
        <v>
12</v>
      </c>
      <c r="K41" s="2828" t="s">
        <v>
4343</v>
      </c>
      <c r="L41" s="2828"/>
      <c r="M41" s="1564"/>
    </row>
    <row r="42" spans="1:13" ht="18" customHeight="1">
      <c r="A42" s="606">
        <v>
21</v>
      </c>
      <c r="B42" s="657" t="s">
        <v>
4123</v>
      </c>
      <c r="C42" s="318" t="s">
        <v>
4342</v>
      </c>
      <c r="D42" s="1562" t="s">
        <v>
4341</v>
      </c>
      <c r="E42" s="674" t="s">
        <v>
4335</v>
      </c>
      <c r="F42" s="1482">
        <v>
4608</v>
      </c>
      <c r="G42" s="1489">
        <v>
544</v>
      </c>
      <c r="H42" s="1489">
        <v>
10787</v>
      </c>
      <c r="I42" s="1563">
        <v>
593</v>
      </c>
      <c r="J42" s="1563">
        <v>
21</v>
      </c>
      <c r="K42" s="2828" t="s">
        <v>
4340</v>
      </c>
      <c r="L42" s="2828"/>
    </row>
    <row r="43" spans="1:13" ht="18" customHeight="1">
      <c r="A43" s="606">
        <v>
22</v>
      </c>
      <c r="B43" s="657" t="s">
        <v>
4339</v>
      </c>
      <c r="C43" s="318" t="s">
        <v>
4338</v>
      </c>
      <c r="D43" s="1562" t="s">
        <v>
4337</v>
      </c>
      <c r="E43" s="674" t="s">
        <v>
2064</v>
      </c>
      <c r="F43" s="1489">
        <v>
4044</v>
      </c>
      <c r="G43" s="1489">
        <v>
1079</v>
      </c>
      <c r="H43" s="1489">
        <v>
10977</v>
      </c>
      <c r="I43" s="1563">
        <v>
370</v>
      </c>
      <c r="J43" s="1563">
        <v>
16</v>
      </c>
      <c r="K43" s="2829"/>
      <c r="L43" s="2829"/>
    </row>
    <row r="44" spans="1:13" ht="18" customHeight="1">
      <c r="A44" s="606">
        <v>
23</v>
      </c>
      <c r="B44" s="657" t="s">
        <v>
2063</v>
      </c>
      <c r="C44" s="318" t="s">
        <v>
4336</v>
      </c>
      <c r="D44" s="1562" t="s">
        <v>
4332</v>
      </c>
      <c r="E44" s="674" t="s">
        <v>
4335</v>
      </c>
      <c r="F44" s="1489">
        <v>
5332</v>
      </c>
      <c r="G44" s="1489">
        <v>
635</v>
      </c>
      <c r="H44" s="1489">
        <v>
9743</v>
      </c>
      <c r="I44" s="1563">
        <v>
587</v>
      </c>
      <c r="J44" s="1563">
        <v>
19</v>
      </c>
      <c r="K44" s="2830"/>
      <c r="L44" s="2830"/>
    </row>
    <row r="45" spans="1:13" ht="18" customHeight="1">
      <c r="A45" s="606">
        <v>
24</v>
      </c>
      <c r="B45" s="657" t="s">
        <v>
4334</v>
      </c>
      <c r="C45" s="318" t="s">
        <v>
4333</v>
      </c>
      <c r="D45" s="1562" t="s">
        <v>
4332</v>
      </c>
      <c r="E45" s="674" t="s">
        <v>
2064</v>
      </c>
      <c r="F45" s="1489">
        <v>
4397</v>
      </c>
      <c r="G45" s="1489">
        <v>
544</v>
      </c>
      <c r="H45" s="1489">
        <v>
8738</v>
      </c>
      <c r="I45" s="1563">
        <v>
410</v>
      </c>
      <c r="J45" s="1563">
        <v>
14</v>
      </c>
      <c r="K45" s="2829"/>
      <c r="L45" s="2829"/>
    </row>
    <row r="46" spans="1:13" ht="18" customHeight="1">
      <c r="A46" s="606">
        <v>
25</v>
      </c>
      <c r="B46" s="657" t="s">
        <v>
1913</v>
      </c>
      <c r="C46" s="318" t="s">
        <v>
4331</v>
      </c>
      <c r="D46" s="1562" t="s">
        <v>
4330</v>
      </c>
      <c r="E46" s="606" t="s">
        <v>
4329</v>
      </c>
      <c r="F46" s="1561">
        <v>
5063</v>
      </c>
      <c r="G46" s="1561">
        <v>
656</v>
      </c>
      <c r="H46" s="318">
        <v>
9870</v>
      </c>
      <c r="I46" s="1560">
        <v>
729</v>
      </c>
      <c r="J46" s="1560">
        <v>
24</v>
      </c>
      <c r="K46" s="2818"/>
      <c r="L46" s="2818"/>
    </row>
    <row r="47" spans="1:13" ht="15" customHeight="1">
      <c r="L47" s="231" t="s">
        <v>
4328</v>
      </c>
      <c r="M47" s="231"/>
    </row>
  </sheetData>
  <mergeCells count="39">
    <mergeCell ref="A1:Z1"/>
    <mergeCell ref="A2:Z2"/>
    <mergeCell ref="K36:L36"/>
    <mergeCell ref="K37:L37"/>
    <mergeCell ref="K38:L38"/>
    <mergeCell ref="K32:L32"/>
    <mergeCell ref="K24:L24"/>
    <mergeCell ref="K25:L25"/>
    <mergeCell ref="K26:L26"/>
    <mergeCell ref="K27:L27"/>
    <mergeCell ref="K28:L28"/>
    <mergeCell ref="K29:L29"/>
    <mergeCell ref="K30:L30"/>
    <mergeCell ref="K31:L31"/>
    <mergeCell ref="K34:L34"/>
    <mergeCell ref="K35:L35"/>
    <mergeCell ref="K39:L39"/>
    <mergeCell ref="K40:L40"/>
    <mergeCell ref="K43:L43"/>
    <mergeCell ref="K44:L44"/>
    <mergeCell ref="K45:L45"/>
    <mergeCell ref="K42:L42"/>
    <mergeCell ref="K41:L41"/>
    <mergeCell ref="K46:L46"/>
    <mergeCell ref="A7:B8"/>
    <mergeCell ref="G7:G8"/>
    <mergeCell ref="E7:F8"/>
    <mergeCell ref="A11:B12"/>
    <mergeCell ref="C11:C12"/>
    <mergeCell ref="D11:D12"/>
    <mergeCell ref="E11:F11"/>
    <mergeCell ref="C7:D8"/>
    <mergeCell ref="K33:L33"/>
    <mergeCell ref="K21:L21"/>
    <mergeCell ref="K22:L22"/>
    <mergeCell ref="K23:L23"/>
    <mergeCell ref="J7:J8"/>
    <mergeCell ref="K7:K8"/>
    <mergeCell ref="H7:I7"/>
  </mergeCells>
  <phoneticPr fontId="1"/>
  <printOptions horizontalCentered="1"/>
  <pageMargins left="0.78740157480314965" right="0.78740157480314965" top="0.98425196850393704" bottom="0.78740157480314965" header="0.51181102362204722" footer="0.51181102362204722"/>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view="pageBreakPreview" zoomScaleNormal="75" zoomScaleSheetLayoutView="100" workbookViewId="0">
      <selection activeCell="A2" sqref="A2:Z2"/>
    </sheetView>
  </sheetViews>
  <sheetFormatPr defaultRowHeight="30" customHeight="1"/>
  <cols>
    <col min="1" max="1" width="2.625" style="221" customWidth="1"/>
    <col min="2" max="2" width="8.625" style="221" customWidth="1"/>
    <col min="3" max="3" width="12.625" style="221" customWidth="1"/>
    <col min="4" max="4" width="7.625" style="1592" customWidth="1"/>
    <col min="5" max="5" width="6.875" style="221" customWidth="1"/>
    <col min="6" max="6" width="7.125" style="221" customWidth="1"/>
    <col min="7" max="7" width="6.875" style="221" customWidth="1"/>
    <col min="8" max="8" width="7.125" style="221" customWidth="1"/>
    <col min="9" max="10" width="6.875" style="221" customWidth="1"/>
    <col min="11" max="11" width="6.875" style="479" customWidth="1"/>
    <col min="12" max="12" width="10.625" style="221" customWidth="1"/>
    <col min="13" max="13" width="25" style="221" bestFit="1" customWidth="1"/>
    <col min="14" max="14" width="11.625" style="221" bestFit="1" customWidth="1"/>
    <col min="15"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8" customHeight="1">
      <c r="A3" s="404" t="s">
        <v>
4524</v>
      </c>
      <c r="D3" s="221"/>
      <c r="L3" s="231" t="s">
        <v>
4431</v>
      </c>
    </row>
    <row r="4" spans="1:26" ht="39.950000000000003" customHeight="1">
      <c r="A4" s="668"/>
      <c r="B4" s="668" t="s">
        <v>
4410</v>
      </c>
      <c r="C4" s="668" t="s">
        <v>
767</v>
      </c>
      <c r="D4" s="1097" t="s">
        <v>
4409</v>
      </c>
      <c r="E4" s="1097" t="s">
        <v>
1464</v>
      </c>
      <c r="F4" s="1549" t="s">
        <v>
4408</v>
      </c>
      <c r="G4" s="1578" t="s">
        <v>
4407</v>
      </c>
      <c r="H4" s="1549" t="s">
        <v>
4406</v>
      </c>
      <c r="I4" s="230" t="s">
        <v>
4405</v>
      </c>
      <c r="J4" s="230" t="s">
        <v>
4404</v>
      </c>
      <c r="K4" s="2795" t="s">
        <v>
4403</v>
      </c>
      <c r="L4" s="2795"/>
    </row>
    <row r="5" spans="1:26" ht="18" customHeight="1">
      <c r="A5" s="606">
        <v>
26</v>
      </c>
      <c r="B5" s="657" t="s">
        <v>
4523</v>
      </c>
      <c r="C5" s="318" t="s">
        <v>
4522</v>
      </c>
      <c r="D5" s="1562" t="s">
        <v>
4521</v>
      </c>
      <c r="E5" s="606" t="s">
        <v>
2050</v>
      </c>
      <c r="F5" s="1561">
        <v>
4141</v>
      </c>
      <c r="G5" s="1561">
        <v>
560</v>
      </c>
      <c r="H5" s="318">
        <v>
8805</v>
      </c>
      <c r="I5" s="1560">
        <v>
301</v>
      </c>
      <c r="J5" s="1560">
        <v>
11</v>
      </c>
      <c r="K5" s="2833"/>
      <c r="L5" s="2833"/>
    </row>
    <row r="6" spans="1:26" ht="18" customHeight="1">
      <c r="A6" s="606">
        <v>
27</v>
      </c>
      <c r="B6" s="657" t="s">
        <v>
2067</v>
      </c>
      <c r="C6" s="225" t="s">
        <v>
4520</v>
      </c>
      <c r="D6" s="1562" t="s">
        <v>
4519</v>
      </c>
      <c r="E6" s="606" t="s">
        <v>
2064</v>
      </c>
      <c r="F6" s="1561">
        <v>
3782</v>
      </c>
      <c r="G6" s="1561">
        <v>
567</v>
      </c>
      <c r="H6" s="318">
        <v>
11463</v>
      </c>
      <c r="I6" s="1560">
        <v>
100</v>
      </c>
      <c r="J6" s="1560">
        <v>
6</v>
      </c>
      <c r="K6" s="2818"/>
      <c r="L6" s="2818"/>
    </row>
    <row r="7" spans="1:26" ht="18" customHeight="1">
      <c r="A7" s="606">
        <v>
28</v>
      </c>
      <c r="B7" s="657" t="s">
        <v>
4518</v>
      </c>
      <c r="C7" s="318" t="s">
        <v>
4517</v>
      </c>
      <c r="D7" s="1562" t="s">
        <v>
4516</v>
      </c>
      <c r="E7" s="606" t="s">
        <v>
4364</v>
      </c>
      <c r="F7" s="1561">
        <v>
3911</v>
      </c>
      <c r="G7" s="1561">
        <v>
1000</v>
      </c>
      <c r="H7" s="318">
        <v>
9206</v>
      </c>
      <c r="I7" s="1560">
        <v>
358</v>
      </c>
      <c r="J7" s="1560">
        <v>
14</v>
      </c>
      <c r="K7" s="2818"/>
      <c r="L7" s="2818"/>
    </row>
    <row r="8" spans="1:26" ht="18" customHeight="1">
      <c r="A8" s="606">
        <v>
29</v>
      </c>
      <c r="B8" s="657" t="s">
        <v>
4515</v>
      </c>
      <c r="C8" s="318" t="s">
        <v>
4514</v>
      </c>
      <c r="D8" s="1562" t="s">
        <v>
4513</v>
      </c>
      <c r="E8" s="606" t="s">
        <v>
2064</v>
      </c>
      <c r="F8" s="1561">
        <v>
3703</v>
      </c>
      <c r="G8" s="1561">
        <v>
560</v>
      </c>
      <c r="H8" s="318">
        <v>
10746</v>
      </c>
      <c r="I8" s="1560">
        <v>
362</v>
      </c>
      <c r="J8" s="1560">
        <v>
12</v>
      </c>
      <c r="K8" s="2818"/>
      <c r="L8" s="2818"/>
    </row>
    <row r="9" spans="1:26" ht="18" customHeight="1">
      <c r="A9" s="606">
        <v>
30</v>
      </c>
      <c r="B9" s="657" t="s">
        <v>
4512</v>
      </c>
      <c r="C9" s="318" t="s">
        <v>
4511</v>
      </c>
      <c r="D9" s="1562" t="s">
        <v>
4503</v>
      </c>
      <c r="E9" s="606" t="s">
        <v>
4510</v>
      </c>
      <c r="F9" s="1561">
        <v>
4721</v>
      </c>
      <c r="G9" s="1561">
        <v>
544</v>
      </c>
      <c r="H9" s="318">
        <v>
7925</v>
      </c>
      <c r="I9" s="1604">
        <v>
379</v>
      </c>
      <c r="J9" s="1604">
        <v>
13</v>
      </c>
      <c r="K9" s="2818" t="s">
        <v>
4509</v>
      </c>
      <c r="L9" s="2818"/>
    </row>
    <row r="10" spans="1:26" ht="18" customHeight="1">
      <c r="A10" s="606">
        <v>
31</v>
      </c>
      <c r="B10" s="657" t="s">
        <v>
4508</v>
      </c>
      <c r="C10" s="318" t="s">
        <v>
4507</v>
      </c>
      <c r="D10" s="1562" t="s">
        <v>
4506</v>
      </c>
      <c r="E10" s="606" t="s">
        <v>
1962</v>
      </c>
      <c r="F10" s="1561">
        <v>
4710</v>
      </c>
      <c r="G10" s="1561">
        <v>
1063</v>
      </c>
      <c r="H10" s="318">
        <v>
12245</v>
      </c>
      <c r="I10" s="1604">
        <v>
460</v>
      </c>
      <c r="J10" s="1604">
        <v>
16</v>
      </c>
      <c r="K10" s="2818" t="s">
        <v>
4505</v>
      </c>
      <c r="L10" s="2818"/>
    </row>
    <row r="11" spans="1:26" ht="18" customHeight="1">
      <c r="A11" s="606">
        <v>
32</v>
      </c>
      <c r="B11" s="657" t="s">
        <v>
1957</v>
      </c>
      <c r="C11" s="318" t="s">
        <v>
4504</v>
      </c>
      <c r="D11" s="1562" t="s">
        <v>
4503</v>
      </c>
      <c r="E11" s="606" t="s">
        <v>
4335</v>
      </c>
      <c r="F11" s="1561">
        <v>
5267</v>
      </c>
      <c r="G11" s="1561">
        <v>
1249</v>
      </c>
      <c r="H11" s="318">
        <v>
10606</v>
      </c>
      <c r="I11" s="1604">
        <v>
492</v>
      </c>
      <c r="J11" s="1604">
        <v>
17</v>
      </c>
      <c r="K11" s="2818" t="s">
        <v>
4494</v>
      </c>
      <c r="L11" s="2818"/>
    </row>
    <row r="12" spans="1:26" ht="18" customHeight="1">
      <c r="A12" s="606">
        <v>
33</v>
      </c>
      <c r="B12" s="657" t="s">
        <v>
4502</v>
      </c>
      <c r="C12" s="318" t="s">
        <v>
4501</v>
      </c>
      <c r="D12" s="1562" t="s">
        <v>
4500</v>
      </c>
      <c r="E12" s="606" t="s">
        <v>
1902</v>
      </c>
      <c r="F12" s="1561">
        <v>
4590</v>
      </c>
      <c r="G12" s="1561">
        <v>
965</v>
      </c>
      <c r="H12" s="318">
        <v>
10594</v>
      </c>
      <c r="I12" s="1604">
        <v>
515</v>
      </c>
      <c r="J12" s="1604">
        <v>
19</v>
      </c>
      <c r="K12" s="2818" t="s">
        <v>
4499</v>
      </c>
      <c r="L12" s="2818"/>
    </row>
    <row r="13" spans="1:26" ht="18" customHeight="1">
      <c r="A13" s="606">
        <v>
34</v>
      </c>
      <c r="B13" s="657" t="s">
        <v>
4498</v>
      </c>
      <c r="C13" s="318" t="s">
        <v>
4497</v>
      </c>
      <c r="D13" s="1562" t="s">
        <v>
4496</v>
      </c>
      <c r="E13" s="606" t="s">
        <v>
4495</v>
      </c>
      <c r="F13" s="1605">
        <v>
4000</v>
      </c>
      <c r="G13" s="1561">
        <v>
544</v>
      </c>
      <c r="H13" s="318">
        <v>
8499</v>
      </c>
      <c r="I13" s="1604">
        <v>
246</v>
      </c>
      <c r="J13" s="1604">
        <v>
10</v>
      </c>
      <c r="K13" s="2818" t="s">
        <v>
4494</v>
      </c>
      <c r="L13" s="2818"/>
    </row>
    <row r="14" spans="1:26" ht="18" customHeight="1">
      <c r="A14" s="606">
        <v>
35</v>
      </c>
      <c r="B14" s="657" t="s">
        <v>
4493</v>
      </c>
      <c r="C14" s="318" t="s">
        <v>
4492</v>
      </c>
      <c r="D14" s="1562" t="s">
        <v>
4483</v>
      </c>
      <c r="E14" s="606" t="s">
        <v>
2086</v>
      </c>
      <c r="F14" s="1561">
        <v>
3739</v>
      </c>
      <c r="G14" s="1561">
        <v>
560</v>
      </c>
      <c r="H14" s="318">
        <v>
8594</v>
      </c>
      <c r="I14" s="1604">
        <v>
291</v>
      </c>
      <c r="J14" s="1604">
        <v>
12</v>
      </c>
      <c r="K14" s="2818" t="s">
        <v>
4491</v>
      </c>
      <c r="L14" s="2818"/>
    </row>
    <row r="15" spans="1:26" ht="18" customHeight="1">
      <c r="A15" s="606">
        <v>
36</v>
      </c>
      <c r="B15" s="657" t="s">
        <v>
2001</v>
      </c>
      <c r="C15" s="318" t="s">
        <v>
4490</v>
      </c>
      <c r="D15" s="1562" t="s">
        <v>
4489</v>
      </c>
      <c r="E15" s="606" t="s">
        <v>
1326</v>
      </c>
      <c r="F15" s="1561">
        <v>
7812</v>
      </c>
      <c r="G15" s="1561">
        <v>
948</v>
      </c>
      <c r="H15" s="318">
        <v>
8683</v>
      </c>
      <c r="I15" s="1604">
        <v>
554</v>
      </c>
      <c r="J15" s="1604">
        <v>
18</v>
      </c>
      <c r="K15" s="2818"/>
      <c r="L15" s="2818"/>
    </row>
    <row r="16" spans="1:26" ht="18" customHeight="1">
      <c r="A16" s="606">
        <v>
37</v>
      </c>
      <c r="B16" s="657" t="s">
        <v>
1945</v>
      </c>
      <c r="C16" s="318" t="s">
        <v>
4488</v>
      </c>
      <c r="D16" s="1562" t="s">
        <v>
4487</v>
      </c>
      <c r="E16" s="606" t="s">
        <v>
4486</v>
      </c>
      <c r="F16" s="1561">
        <v>
5599</v>
      </c>
      <c r="G16" s="1561">
        <v>
1135</v>
      </c>
      <c r="H16" s="318">
        <v>
12846</v>
      </c>
      <c r="I16" s="1604">
        <v>
420</v>
      </c>
      <c r="J16" s="1604">
        <v>
13</v>
      </c>
      <c r="K16" s="2818"/>
      <c r="L16" s="2818"/>
    </row>
    <row r="17" spans="1:12" ht="18" customHeight="1">
      <c r="A17" s="606">
        <v>
38</v>
      </c>
      <c r="B17" s="657" t="s">
        <v>
4485</v>
      </c>
      <c r="C17" s="318" t="s">
        <v>
4484</v>
      </c>
      <c r="D17" s="1562" t="s">
        <v>
4483</v>
      </c>
      <c r="E17" s="606" t="s">
        <v>
4482</v>
      </c>
      <c r="F17" s="1561">
        <v>
5037</v>
      </c>
      <c r="G17" s="1561">
        <v>
560</v>
      </c>
      <c r="H17" s="318">
        <v>
9072</v>
      </c>
      <c r="I17" s="1604">
        <v>
299</v>
      </c>
      <c r="J17" s="1604">
        <v>
12</v>
      </c>
      <c r="K17" s="2818"/>
      <c r="L17" s="2818"/>
    </row>
    <row r="18" spans="1:12" ht="18" customHeight="1">
      <c r="A18" s="606">
        <v>
39</v>
      </c>
      <c r="B18" s="657" t="s">
        <v>
4481</v>
      </c>
      <c r="C18" s="318" t="s">
        <v>
4480</v>
      </c>
      <c r="D18" s="1562" t="s">
        <v>
4479</v>
      </c>
      <c r="E18" s="606" t="s">
        <v>
4478</v>
      </c>
      <c r="F18" s="1561">
        <v>
4540</v>
      </c>
      <c r="G18" s="1561">
        <v>
560</v>
      </c>
      <c r="H18" s="318">
        <v>
11547</v>
      </c>
      <c r="I18" s="1604">
        <v>
491</v>
      </c>
      <c r="J18" s="1604">
        <v>
16</v>
      </c>
      <c r="K18" s="2818"/>
      <c r="L18" s="2818"/>
    </row>
    <row r="19" spans="1:12" ht="18" customHeight="1">
      <c r="A19" s="606">
        <v>
40</v>
      </c>
      <c r="B19" s="657" t="s">
        <v>
4477</v>
      </c>
      <c r="C19" s="318" t="s">
        <v>
4476</v>
      </c>
      <c r="D19" s="1562" t="s">
        <v>
4475</v>
      </c>
      <c r="E19" s="606" t="s">
        <v>
4449</v>
      </c>
      <c r="F19" s="1561">
        <v>
3887</v>
      </c>
      <c r="G19" s="1561">
        <v>
560</v>
      </c>
      <c r="H19" s="318">
        <v>
10215</v>
      </c>
      <c r="I19" s="1604">
        <v>
286</v>
      </c>
      <c r="J19" s="1604">
        <v>
11</v>
      </c>
      <c r="K19" s="2818"/>
      <c r="L19" s="2818"/>
    </row>
    <row r="20" spans="1:12" ht="18" customHeight="1">
      <c r="A20" s="606">
        <v>
41</v>
      </c>
      <c r="B20" s="657" t="s">
        <v>
4474</v>
      </c>
      <c r="C20" s="318" t="s">
        <v>
4473</v>
      </c>
      <c r="D20" s="1562" t="s">
        <v>
4472</v>
      </c>
      <c r="E20" s="606" t="s">
        <v>
4471</v>
      </c>
      <c r="F20" s="1561">
        <v>
4252</v>
      </c>
      <c r="G20" s="1561">
        <v>
560</v>
      </c>
      <c r="H20" s="318">
        <v>
10845</v>
      </c>
      <c r="I20" s="1604">
        <v>
431</v>
      </c>
      <c r="J20" s="1604">
        <v>
13</v>
      </c>
      <c r="K20" s="2818"/>
      <c r="L20" s="2818"/>
    </row>
    <row r="21" spans="1:12" ht="18" customHeight="1">
      <c r="A21" s="606">
        <v>
42</v>
      </c>
      <c r="B21" s="657" t="s">
        <v>
1881</v>
      </c>
      <c r="C21" s="318" t="s">
        <v>
4470</v>
      </c>
      <c r="D21" s="1562" t="s">
        <v>
4469</v>
      </c>
      <c r="E21" s="606" t="s">
        <v>
4468</v>
      </c>
      <c r="F21" s="1561">
        <v>
4739</v>
      </c>
      <c r="G21" s="1561">
        <v>
648</v>
      </c>
      <c r="H21" s="318">
        <v>
9390</v>
      </c>
      <c r="I21" s="1604">
        <v>
484</v>
      </c>
      <c r="J21" s="1604">
        <v>
17</v>
      </c>
      <c r="K21" s="2818"/>
      <c r="L21" s="2818"/>
    </row>
    <row r="22" spans="1:12" ht="18" customHeight="1">
      <c r="A22" s="606">
        <v>
43</v>
      </c>
      <c r="B22" s="657" t="s">
        <v>
1917</v>
      </c>
      <c r="C22" s="318" t="s">
        <v>
4467</v>
      </c>
      <c r="D22" s="1562" t="s">
        <v>
4466</v>
      </c>
      <c r="E22" s="606" t="s">
        <v>
4364</v>
      </c>
      <c r="F22" s="1561">
        <v>
4936</v>
      </c>
      <c r="G22" s="1561">
        <v>
601</v>
      </c>
      <c r="H22" s="318">
        <v>
9814</v>
      </c>
      <c r="I22" s="1604">
        <v>
655</v>
      </c>
      <c r="J22" s="1604">
        <v>
21</v>
      </c>
      <c r="K22" s="2818"/>
      <c r="L22" s="2818"/>
    </row>
    <row r="23" spans="1:12" ht="18" customHeight="1">
      <c r="A23" s="606">
        <v>
44</v>
      </c>
      <c r="B23" s="657" t="s">
        <v>
4465</v>
      </c>
      <c r="C23" s="318" t="s">
        <v>
4464</v>
      </c>
      <c r="D23" s="1562" t="s">
        <v>
2040</v>
      </c>
      <c r="E23" s="606" t="s">
        <v>
1958</v>
      </c>
      <c r="F23" s="1561">
        <v>
4592</v>
      </c>
      <c r="G23" s="1561">
        <v>
545</v>
      </c>
      <c r="H23" s="318">
        <v>
11251</v>
      </c>
      <c r="I23" s="1604">
        <v>
577</v>
      </c>
      <c r="J23" s="1604">
        <v>
18</v>
      </c>
      <c r="K23" s="2818"/>
      <c r="L23" s="2818"/>
    </row>
    <row r="24" spans="1:12" ht="18" customHeight="1">
      <c r="A24" s="606">
        <v>
45</v>
      </c>
      <c r="B24" s="657" t="s">
        <v>
1931</v>
      </c>
      <c r="C24" s="318" t="s">
        <v>
4463</v>
      </c>
      <c r="D24" s="1562" t="s">
        <v>
2035</v>
      </c>
      <c r="E24" s="606" t="s">
        <v>
1950</v>
      </c>
      <c r="F24" s="1561">
        <v>
5272</v>
      </c>
      <c r="G24" s="1561">
        <v>
580</v>
      </c>
      <c r="H24" s="318">
        <v>
13884</v>
      </c>
      <c r="I24" s="1604">
        <v>
584</v>
      </c>
      <c r="J24" s="1604">
        <v>
19</v>
      </c>
      <c r="K24" s="2818"/>
      <c r="L24" s="2818"/>
    </row>
    <row r="25" spans="1:12" ht="18" customHeight="1">
      <c r="A25" s="606">
        <v>
46</v>
      </c>
      <c r="B25" s="657" t="s">
        <v>
1965</v>
      </c>
      <c r="C25" s="318" t="s">
        <v>
4462</v>
      </c>
      <c r="D25" s="1562" t="s">
        <v>
4461</v>
      </c>
      <c r="E25" s="606" t="s">
        <v>
4460</v>
      </c>
      <c r="F25" s="1561">
        <v>
4728</v>
      </c>
      <c r="G25" s="1561">
        <v>
573</v>
      </c>
      <c r="H25" s="318">
        <v>
10467</v>
      </c>
      <c r="I25" s="1604">
        <v>
484</v>
      </c>
      <c r="J25" s="1604">
        <v>
15</v>
      </c>
      <c r="K25" s="2818"/>
      <c r="L25" s="2818"/>
    </row>
    <row r="26" spans="1:12" ht="18" customHeight="1">
      <c r="A26" s="606">
        <v>
47</v>
      </c>
      <c r="B26" s="657" t="s">
        <v>
1933</v>
      </c>
      <c r="C26" s="318" t="s">
        <v>
4459</v>
      </c>
      <c r="D26" s="1562" t="s">
        <v>
2006</v>
      </c>
      <c r="E26" s="606" t="s">
        <v>
4458</v>
      </c>
      <c r="F26" s="1605">
        <v>
5523</v>
      </c>
      <c r="G26" s="1561">
        <v>
901</v>
      </c>
      <c r="H26" s="318">
        <v>
12629</v>
      </c>
      <c r="I26" s="1604">
        <v>
323</v>
      </c>
      <c r="J26" s="1604">
        <v>
14</v>
      </c>
      <c r="K26" s="2818" t="s">
        <v>
4457</v>
      </c>
      <c r="L26" s="2818"/>
    </row>
    <row r="27" spans="1:12" ht="18" customHeight="1">
      <c r="A27" s="606">
        <v>
48</v>
      </c>
      <c r="B27" s="657" t="s">
        <v>
4456</v>
      </c>
      <c r="C27" s="318" t="s">
        <v>
4455</v>
      </c>
      <c r="D27" s="1562" t="s">
        <v>
4454</v>
      </c>
      <c r="E27" s="606" t="s">
        <v>
4453</v>
      </c>
      <c r="F27" s="1561">
        <v>
3653</v>
      </c>
      <c r="G27" s="1561">
        <v>
988</v>
      </c>
      <c r="H27" s="318">
        <v>
11808</v>
      </c>
      <c r="I27" s="1604">
        <v>
335</v>
      </c>
      <c r="J27" s="1604">
        <v>
12</v>
      </c>
      <c r="K27" s="2818"/>
      <c r="L27" s="2818"/>
    </row>
    <row r="28" spans="1:12" ht="18" customHeight="1">
      <c r="A28" s="606">
        <v>
49</v>
      </c>
      <c r="B28" s="657" t="s">
        <v>
4452</v>
      </c>
      <c r="C28" s="318" t="s">
        <v>
4451</v>
      </c>
      <c r="D28" s="1562" t="s">
        <v>
4450</v>
      </c>
      <c r="E28" s="606" t="s">
        <v>
4449</v>
      </c>
      <c r="F28" s="1561">
        <v>
3458</v>
      </c>
      <c r="G28" s="1561">
        <v>
544</v>
      </c>
      <c r="H28" s="318">
        <v>
6832</v>
      </c>
      <c r="I28" s="1560">
        <v>
347</v>
      </c>
      <c r="J28" s="1560">
        <v>
12</v>
      </c>
      <c r="K28" s="2831"/>
      <c r="L28" s="2831"/>
    </row>
    <row r="29" spans="1:12" ht="35.1" customHeight="1">
      <c r="A29" s="606">
        <v>
50</v>
      </c>
      <c r="B29" s="657" t="s">
        <v>
200</v>
      </c>
      <c r="C29" s="1603" t="s">
        <v>
4448</v>
      </c>
      <c r="D29" s="1562" t="s">
        <v>
2057</v>
      </c>
      <c r="E29" s="606" t="s">
        <v>
4447</v>
      </c>
      <c r="F29" s="318">
        <v>
952</v>
      </c>
      <c r="G29" s="318">
        <v>
195</v>
      </c>
      <c r="H29" s="318">
        <v>
7169</v>
      </c>
      <c r="I29" s="311">
        <v>
16</v>
      </c>
      <c r="J29" s="311">
        <v>
4</v>
      </c>
      <c r="K29" s="2831" t="s">
        <v>
4446</v>
      </c>
      <c r="L29" s="2831"/>
    </row>
    <row r="30" spans="1:12" ht="24.95" customHeight="1">
      <c r="A30" s="2373" t="s">
        <v>
912</v>
      </c>
      <c r="B30" s="2373"/>
      <c r="C30" s="2373"/>
      <c r="D30" s="2373"/>
      <c r="E30" s="2373"/>
      <c r="F30" s="225">
        <f>
SUM('64p'!F22:F46)+SUM(F5:F29)</f>
        <v>
225757</v>
      </c>
      <c r="G30" s="225">
        <f>
SUM('64p'!G22:G46)+SUM(G5:G29)</f>
        <v>
37096</v>
      </c>
      <c r="H30" s="225">
        <f>
SUM('64p'!H22:H46)+SUM(H5:H29)</f>
        <v>
477563</v>
      </c>
      <c r="I30" s="225">
        <f>
SUM('64p'!I22:I46)+SUM(I5:I29)</f>
        <v>
20627</v>
      </c>
      <c r="J30" s="225">
        <f>
SUM('64p'!J22:J46)+SUM(J5:J29)</f>
        <v>
732</v>
      </c>
      <c r="K30" s="2832"/>
      <c r="L30" s="2832"/>
    </row>
    <row r="31" spans="1:12" ht="15" customHeight="1">
      <c r="A31" s="480" t="s">
        <v>
4445</v>
      </c>
      <c r="J31" s="1602"/>
    </row>
    <row r="32" spans="1:12" ht="15" customHeight="1">
      <c r="A32" s="480" t="s">
        <v>
4444</v>
      </c>
      <c r="K32" s="1602"/>
    </row>
    <row r="33" spans="1:13" ht="15" customHeight="1">
      <c r="A33" s="480" t="s">
        <v>
4443</v>
      </c>
      <c r="K33" s="1602"/>
    </row>
    <row r="34" spans="1:13" ht="15" customHeight="1">
      <c r="A34" s="480" t="s">
        <v>
4442</v>
      </c>
      <c r="B34" s="1600"/>
      <c r="C34" s="1600"/>
      <c r="D34" s="1601"/>
      <c r="E34" s="1600"/>
      <c r="F34" s="1600"/>
      <c r="G34" s="1600"/>
      <c r="H34" s="1600"/>
      <c r="I34" s="1600"/>
      <c r="J34" s="1600"/>
      <c r="K34" s="1599"/>
      <c r="L34" s="231" t="s">
        <v>
4441</v>
      </c>
    </row>
    <row r="35" spans="1:13" ht="15" customHeight="1"/>
    <row r="36" spans="1:13" ht="18" customHeight="1">
      <c r="A36" s="404" t="s">
        <v>
4440</v>
      </c>
      <c r="D36" s="221"/>
      <c r="J36" s="238"/>
      <c r="K36" s="221"/>
      <c r="L36" s="231" t="s">
        <v>
4431</v>
      </c>
      <c r="M36" s="238"/>
    </row>
    <row r="37" spans="1:13" ht="12.95" customHeight="1">
      <c r="A37" s="2019" t="s">
        <v>
4430</v>
      </c>
      <c r="B37" s="2063"/>
      <c r="C37" s="2019" t="s">
        <v>
4439</v>
      </c>
      <c r="D37" s="2019"/>
      <c r="E37" s="2019" t="s">
        <v>
4428</v>
      </c>
      <c r="F37" s="2019"/>
      <c r="G37" s="2041" t="s">
        <v>
4427</v>
      </c>
      <c r="H37" s="2601" t="s">
        <v>
158</v>
      </c>
      <c r="I37" s="2322"/>
      <c r="J37" s="2041" t="s">
        <v>
4426</v>
      </c>
      <c r="K37" s="2041" t="s">
        <v>
4425</v>
      </c>
      <c r="L37" s="633"/>
      <c r="M37" s="633"/>
    </row>
    <row r="38" spans="1:13" ht="12.95" customHeight="1">
      <c r="A38" s="2063"/>
      <c r="B38" s="2063"/>
      <c r="C38" s="2019"/>
      <c r="D38" s="2019"/>
      <c r="E38" s="2019"/>
      <c r="F38" s="2019"/>
      <c r="G38" s="2602"/>
      <c r="H38" s="632" t="s">
        <v>
4424</v>
      </c>
      <c r="I38" s="632" t="s">
        <v>
4423</v>
      </c>
      <c r="J38" s="2602"/>
      <c r="K38" s="2602"/>
      <c r="L38" s="1590"/>
      <c r="M38" s="1590"/>
    </row>
    <row r="39" spans="1:13" ht="20.100000000000001" customHeight="1">
      <c r="A39" s="357"/>
      <c r="B39" s="1589">
        <v>
24</v>
      </c>
      <c r="C39" s="347">
        <v>
8782</v>
      </c>
      <c r="D39" s="1588">
        <v>
243</v>
      </c>
      <c r="E39" s="347">
        <v>
293</v>
      </c>
      <c r="F39" s="1588">
        <v>
31</v>
      </c>
      <c r="G39" s="1125">
        <v>
599</v>
      </c>
      <c r="H39" s="1125">
        <v>
35</v>
      </c>
      <c r="I39" s="1587">
        <v>
22</v>
      </c>
      <c r="J39" s="1125">
        <v>
24</v>
      </c>
      <c r="K39" s="1125">
        <v>
24</v>
      </c>
      <c r="L39" s="403"/>
      <c r="M39" s="403"/>
    </row>
    <row r="40" spans="1:13" ht="15" customHeight="1">
      <c r="A40" s="1598"/>
      <c r="B40" s="1597"/>
      <c r="C40" s="654"/>
      <c r="D40" s="1596"/>
      <c r="E40" s="1595"/>
      <c r="F40" s="1594"/>
      <c r="G40" s="1580"/>
      <c r="H40" s="1580"/>
      <c r="I40" s="1580"/>
      <c r="J40" s="1580"/>
      <c r="K40" s="1580"/>
      <c r="L40" s="403"/>
      <c r="M40" s="403"/>
    </row>
    <row r="41" spans="1:13" ht="15" customHeight="1">
      <c r="A41" s="2019" t="s">
        <v>
4422</v>
      </c>
      <c r="B41" s="2063"/>
      <c r="C41" s="2799" t="s">
        <v>
4421</v>
      </c>
      <c r="D41" s="2824" t="s">
        <v>
4438</v>
      </c>
      <c r="E41" s="2826" t="s">
        <v>
4437</v>
      </c>
      <c r="F41" s="2827"/>
      <c r="K41" s="221"/>
    </row>
    <row r="42" spans="1:13" ht="21.95" customHeight="1">
      <c r="A42" s="2063"/>
      <c r="B42" s="2063"/>
      <c r="C42" s="2028"/>
      <c r="D42" s="2825"/>
      <c r="E42" s="1586" t="s">
        <v>
4418</v>
      </c>
      <c r="F42" s="1586" t="s">
        <v>
4417</v>
      </c>
      <c r="K42" s="221"/>
    </row>
    <row r="43" spans="1:13" ht="19.5" customHeight="1">
      <c r="A43" s="357"/>
      <c r="B43" s="1585">
        <v>
158893</v>
      </c>
      <c r="C43" s="565">
        <v>
272746</v>
      </c>
      <c r="D43" s="1584">
        <f>
ROUND(C39/E39,1)</f>
        <v>
30</v>
      </c>
      <c r="E43" s="1583">
        <f>
ROUND(B43/C39,1)</f>
        <v>
18.100000000000001</v>
      </c>
      <c r="F43" s="1583">
        <f>
ROUND(C43/C39,1)</f>
        <v>
31.1</v>
      </c>
      <c r="K43" s="221"/>
    </row>
    <row r="44" spans="1:13" ht="15" customHeight="1">
      <c r="A44" s="375" t="s">
        <v>
4415</v>
      </c>
      <c r="B44" s="8"/>
      <c r="C44" s="403"/>
      <c r="D44" s="403"/>
      <c r="E44" s="1579"/>
      <c r="F44" s="403"/>
      <c r="G44" s="403"/>
      <c r="H44" s="403"/>
      <c r="I44" s="403"/>
      <c r="J44" s="238"/>
      <c r="K44" s="238"/>
      <c r="L44" s="238"/>
      <c r="M44" s="238"/>
    </row>
    <row r="45" spans="1:13" ht="15" customHeight="1">
      <c r="A45" s="238"/>
      <c r="B45" s="238"/>
      <c r="C45" s="238"/>
      <c r="D45" s="238"/>
      <c r="E45" s="238"/>
      <c r="F45" s="1593"/>
      <c r="G45" s="1593"/>
      <c r="H45" s="238"/>
      <c r="I45" s="559"/>
      <c r="J45" s="238"/>
      <c r="K45" s="238"/>
      <c r="L45" s="559" t="s">
        <v>
4436</v>
      </c>
      <c r="M45" s="238"/>
    </row>
  </sheetData>
  <mergeCells count="41">
    <mergeCell ref="A1:Z1"/>
    <mergeCell ref="A2:Z2"/>
    <mergeCell ref="K25:L25"/>
    <mergeCell ref="K26:L26"/>
    <mergeCell ref="K19:L19"/>
    <mergeCell ref="K20:L20"/>
    <mergeCell ref="K21:L21"/>
    <mergeCell ref="K22:L22"/>
    <mergeCell ref="K23:L23"/>
    <mergeCell ref="K24:L24"/>
    <mergeCell ref="K14:L14"/>
    <mergeCell ref="K15:L15"/>
    <mergeCell ref="K16:L16"/>
    <mergeCell ref="K17:L17"/>
    <mergeCell ref="K18:L18"/>
    <mergeCell ref="K4:L4"/>
    <mergeCell ref="K10:L10"/>
    <mergeCell ref="K11:L11"/>
    <mergeCell ref="K12:L12"/>
    <mergeCell ref="K13:L13"/>
    <mergeCell ref="K5:L5"/>
    <mergeCell ref="K6:L6"/>
    <mergeCell ref="K7:L7"/>
    <mergeCell ref="K8:L8"/>
    <mergeCell ref="K9:L9"/>
    <mergeCell ref="K27:L27"/>
    <mergeCell ref="K28:L28"/>
    <mergeCell ref="A37:B38"/>
    <mergeCell ref="E37:F38"/>
    <mergeCell ref="A41:B42"/>
    <mergeCell ref="C41:C42"/>
    <mergeCell ref="C37:D38"/>
    <mergeCell ref="G37:G38"/>
    <mergeCell ref="J37:J38"/>
    <mergeCell ref="K37:K38"/>
    <mergeCell ref="H37:I37"/>
    <mergeCell ref="D41:D42"/>
    <mergeCell ref="E41:F41"/>
    <mergeCell ref="A30:E30"/>
    <mergeCell ref="K29:L29"/>
    <mergeCell ref="K30:L30"/>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view="pageBreakPreview" zoomScaleNormal="75" zoomScaleSheetLayoutView="100" workbookViewId="0">
      <selection activeCell="B6" sqref="B6"/>
    </sheetView>
  </sheetViews>
  <sheetFormatPr defaultRowHeight="27" customHeight="1"/>
  <cols>
    <col min="1" max="1" width="2.625" style="221" customWidth="1"/>
    <col min="2" max="2" width="8.625" style="221" customWidth="1"/>
    <col min="3" max="3" width="12.625" style="221" customWidth="1"/>
    <col min="4" max="4" width="7.625" style="1592" customWidth="1"/>
    <col min="5" max="5" width="6.875" style="221" customWidth="1"/>
    <col min="6" max="6" width="7.125" style="221" customWidth="1"/>
    <col min="7" max="7" width="6.875" style="221" customWidth="1"/>
    <col min="8" max="8" width="7.125" style="221" customWidth="1"/>
    <col min="9" max="10" width="6.875" style="221" customWidth="1"/>
    <col min="11" max="11" width="6.875" style="479" customWidth="1"/>
    <col min="12" max="12" width="10.625" style="221" customWidth="1"/>
    <col min="13" max="13" width="25" style="221" bestFit="1" customWidth="1"/>
    <col min="14" max="14" width="11.625" style="221" bestFit="1" customWidth="1"/>
    <col min="15"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8" customHeight="1">
      <c r="A3" s="404" t="s">
        <v>
4607</v>
      </c>
      <c r="L3" s="231" t="s">
        <v>
4431</v>
      </c>
    </row>
    <row r="4" spans="1:26" ht="39.950000000000003" customHeight="1">
      <c r="A4" s="668"/>
      <c r="B4" s="668" t="s">
        <v>
4606</v>
      </c>
      <c r="C4" s="668" t="s">
        <v>
767</v>
      </c>
      <c r="D4" s="1097" t="s">
        <v>
4409</v>
      </c>
      <c r="E4" s="1097" t="s">
        <v>
1464</v>
      </c>
      <c r="F4" s="1097" t="s">
        <v>
4408</v>
      </c>
      <c r="G4" s="1102" t="s">
        <v>
4407</v>
      </c>
      <c r="H4" s="1097" t="s">
        <v>
4406</v>
      </c>
      <c r="I4" s="718" t="s">
        <v>
4605</v>
      </c>
      <c r="J4" s="230" t="s">
        <v>
4404</v>
      </c>
      <c r="K4" s="2795" t="s">
        <v>
4403</v>
      </c>
      <c r="L4" s="2795"/>
    </row>
    <row r="5" spans="1:26" ht="18" customHeight="1">
      <c r="A5" s="1622">
        <v>
1</v>
      </c>
      <c r="B5" s="1621" t="s">
        <v>
4402</v>
      </c>
      <c r="C5" s="1620" t="s">
        <v>
4604</v>
      </c>
      <c r="D5" s="1615" t="s">
        <v>
4590</v>
      </c>
      <c r="E5" s="1619" t="s">
        <v>
4603</v>
      </c>
      <c r="F5" s="1618">
        <v>
5002</v>
      </c>
      <c r="G5" s="1617">
        <v>
759</v>
      </c>
      <c r="H5" s="1616">
        <v>
7475</v>
      </c>
      <c r="I5" s="1608">
        <v>
346</v>
      </c>
      <c r="J5" s="1610">
        <v>
11</v>
      </c>
      <c r="K5" s="2836"/>
      <c r="L5" s="2836"/>
    </row>
    <row r="6" spans="1:26" ht="18" customHeight="1">
      <c r="A6" s="1614">
        <v>
2</v>
      </c>
      <c r="B6" s="1569" t="s">
        <v>
739</v>
      </c>
      <c r="C6" s="1568" t="s">
        <v>
4602</v>
      </c>
      <c r="D6" s="1615" t="s">
        <v>
4590</v>
      </c>
      <c r="E6" s="1570" t="s">
        <v>
4601</v>
      </c>
      <c r="F6" s="1613">
        <v>
6762</v>
      </c>
      <c r="G6" s="1561">
        <v>
832</v>
      </c>
      <c r="H6" s="1612">
        <v>
13000</v>
      </c>
      <c r="I6" s="1608">
        <v>
556</v>
      </c>
      <c r="J6" s="1610">
        <v>
16</v>
      </c>
      <c r="K6" s="2833" t="s">
        <v>
4600</v>
      </c>
      <c r="L6" s="2833"/>
    </row>
    <row r="7" spans="1:26" ht="24.95" customHeight="1">
      <c r="A7" s="1614">
        <v>
3</v>
      </c>
      <c r="B7" s="1569" t="s">
        <v>
4123</v>
      </c>
      <c r="C7" s="1568" t="s">
        <v>
4599</v>
      </c>
      <c r="D7" s="934" t="s">
        <v>
4594</v>
      </c>
      <c r="E7" s="1570" t="s">
        <v>
2050</v>
      </c>
      <c r="F7" s="1613">
        <v>
6171</v>
      </c>
      <c r="G7" s="1561">
        <v>
1018</v>
      </c>
      <c r="H7" s="1612">
        <v>
11625</v>
      </c>
      <c r="I7" s="1608">
        <v>
336</v>
      </c>
      <c r="J7" s="1610">
        <v>
10</v>
      </c>
      <c r="K7" s="2818" t="s">
        <v>
4598</v>
      </c>
      <c r="L7" s="2818"/>
    </row>
    <row r="8" spans="1:26" ht="18" customHeight="1">
      <c r="A8" s="1614">
        <v>
4</v>
      </c>
      <c r="B8" s="1569" t="s">
        <v>
4367</v>
      </c>
      <c r="C8" s="1568" t="s">
        <v>
4597</v>
      </c>
      <c r="D8" s="934" t="s">
        <v>
4590</v>
      </c>
      <c r="E8" s="1570" t="s">
        <v>
2044</v>
      </c>
      <c r="F8" s="1613">
        <v>
7304</v>
      </c>
      <c r="G8" s="1561">
        <v>
1380</v>
      </c>
      <c r="H8" s="1612">
        <v>
11755</v>
      </c>
      <c r="I8" s="1608">
        <v>
438</v>
      </c>
      <c r="J8" s="1610">
        <v>
15</v>
      </c>
      <c r="K8" s="2835"/>
      <c r="L8" s="2835"/>
    </row>
    <row r="9" spans="1:26" ht="18" customHeight="1">
      <c r="A9" s="1614">
        <v>
5</v>
      </c>
      <c r="B9" s="1569" t="s">
        <v>
4382</v>
      </c>
      <c r="C9" s="1568" t="s">
        <v>
4596</v>
      </c>
      <c r="D9" s="1567" t="s">
        <v>
4587</v>
      </c>
      <c r="E9" s="1570" t="s">
        <v>
1962</v>
      </c>
      <c r="F9" s="1613">
        <v>
6913</v>
      </c>
      <c r="G9" s="1561">
        <v>
1538</v>
      </c>
      <c r="H9" s="1612">
        <v>
14327</v>
      </c>
      <c r="I9" s="1608">
        <v>
425</v>
      </c>
      <c r="J9" s="1610">
        <v>
15</v>
      </c>
      <c r="K9" s="2834"/>
      <c r="L9" s="2834"/>
    </row>
    <row r="10" spans="1:26" ht="18" customHeight="1">
      <c r="A10" s="1614">
        <v>
6</v>
      </c>
      <c r="B10" s="1569" t="s">
        <v>
3108</v>
      </c>
      <c r="C10" s="1568" t="s">
        <v>
4595</v>
      </c>
      <c r="D10" s="1567" t="s">
        <v>
4594</v>
      </c>
      <c r="E10" s="1570" t="s">
        <v>
4577</v>
      </c>
      <c r="F10" s="1613">
        <v>
4647</v>
      </c>
      <c r="G10" s="1561">
        <v>
685</v>
      </c>
      <c r="H10" s="1612">
        <v>
10667</v>
      </c>
      <c r="I10" s="1608">
        <v>
232</v>
      </c>
      <c r="J10" s="1610">
        <v>
9</v>
      </c>
      <c r="K10" s="2834"/>
      <c r="L10" s="2834"/>
    </row>
    <row r="11" spans="1:26" ht="18" customHeight="1">
      <c r="A11" s="1614">
        <v>
7</v>
      </c>
      <c r="B11" s="1569" t="s">
        <v>
2078</v>
      </c>
      <c r="C11" s="1568" t="s">
        <v>
4593</v>
      </c>
      <c r="D11" s="1567" t="s">
        <v>
4590</v>
      </c>
      <c r="E11" s="1570" t="s">
        <v>
4364</v>
      </c>
      <c r="F11" s="1613">
        <v>
5246</v>
      </c>
      <c r="G11" s="1561">
        <v>
1017</v>
      </c>
      <c r="H11" s="1612">
        <v>
11011</v>
      </c>
      <c r="I11" s="1608">
        <v>
475</v>
      </c>
      <c r="J11" s="1610">
        <v>
16</v>
      </c>
      <c r="K11" s="2835"/>
      <c r="L11" s="2835"/>
    </row>
    <row r="12" spans="1:26" ht="18" customHeight="1">
      <c r="A12" s="1614">
        <v>
8</v>
      </c>
      <c r="B12" s="1569" t="s">
        <v>
4592</v>
      </c>
      <c r="C12" s="1568" t="s">
        <v>
4591</v>
      </c>
      <c r="D12" s="1567" t="s">
        <v>
4590</v>
      </c>
      <c r="E12" s="1570" t="s">
        <v>
1962</v>
      </c>
      <c r="F12" s="1613">
        <v>
4198</v>
      </c>
      <c r="G12" s="1561">
        <v>
1076</v>
      </c>
      <c r="H12" s="1612">
        <v>
12040</v>
      </c>
      <c r="I12" s="1608">
        <v>
178</v>
      </c>
      <c r="J12" s="1610">
        <v>
6</v>
      </c>
      <c r="K12" s="2835"/>
      <c r="L12" s="2835"/>
    </row>
    <row r="13" spans="1:26" ht="18" customHeight="1">
      <c r="A13" s="1614">
        <v>
9</v>
      </c>
      <c r="B13" s="1569" t="s">
        <v>
4589</v>
      </c>
      <c r="C13" s="1568" t="s">
        <v>
4588</v>
      </c>
      <c r="D13" s="1567" t="s">
        <v>
4587</v>
      </c>
      <c r="E13" s="1570" t="s">
        <v>
4574</v>
      </c>
      <c r="F13" s="1613">
        <v>
5326</v>
      </c>
      <c r="G13" s="1561">
        <v>
1044</v>
      </c>
      <c r="H13" s="1612">
        <v>
10137</v>
      </c>
      <c r="I13" s="1608">
        <v>
420</v>
      </c>
      <c r="J13" s="1610">
        <v>
13</v>
      </c>
      <c r="K13" s="2835"/>
      <c r="L13" s="2835"/>
    </row>
    <row r="14" spans="1:26" ht="18" customHeight="1">
      <c r="A14" s="1614">
        <v>
10</v>
      </c>
      <c r="B14" s="1569" t="s">
        <v>
1929</v>
      </c>
      <c r="C14" s="1568" t="s">
        <v>
4586</v>
      </c>
      <c r="D14" s="1567" t="s">
        <v>
4582</v>
      </c>
      <c r="E14" s="1570" t="s">
        <v>
2044</v>
      </c>
      <c r="F14" s="1613">
        <v>
4985</v>
      </c>
      <c r="G14" s="1561">
        <v>
941</v>
      </c>
      <c r="H14" s="1612">
        <v>
8873</v>
      </c>
      <c r="I14" s="1608">
        <v>
269</v>
      </c>
      <c r="J14" s="1610">
        <v>
8</v>
      </c>
      <c r="K14" s="2835" t="s">
        <v>
4585</v>
      </c>
      <c r="L14" s="2835"/>
    </row>
    <row r="15" spans="1:26" ht="18" customHeight="1">
      <c r="A15" s="1614">
        <v>
11</v>
      </c>
      <c r="B15" s="1569" t="s">
        <v>
4584</v>
      </c>
      <c r="C15" s="1568" t="s">
        <v>
4583</v>
      </c>
      <c r="D15" s="1567" t="s">
        <v>
4582</v>
      </c>
      <c r="E15" s="1570" t="s">
        <v>
4581</v>
      </c>
      <c r="F15" s="1613">
        <v>
6074</v>
      </c>
      <c r="G15" s="1561">
        <v>
669</v>
      </c>
      <c r="H15" s="1612">
        <v>
8415</v>
      </c>
      <c r="I15" s="1608">
        <v>
260</v>
      </c>
      <c r="J15" s="1610">
        <v>
11</v>
      </c>
      <c r="K15" s="2834"/>
      <c r="L15" s="2834"/>
    </row>
    <row r="16" spans="1:26" ht="18" customHeight="1">
      <c r="A16" s="1614">
        <v>
12</v>
      </c>
      <c r="B16" s="1569" t="s">
        <v>
4580</v>
      </c>
      <c r="C16" s="1568" t="s">
        <v>
4579</v>
      </c>
      <c r="D16" s="1567" t="s">
        <v>
4578</v>
      </c>
      <c r="E16" s="1570" t="s">
        <v>
4577</v>
      </c>
      <c r="F16" s="1613">
        <v>
5269</v>
      </c>
      <c r="G16" s="1561">
        <v>
817</v>
      </c>
      <c r="H16" s="1612">
        <v>
8981</v>
      </c>
      <c r="I16" s="1608">
        <v>
375</v>
      </c>
      <c r="J16" s="1610">
        <v>
12</v>
      </c>
      <c r="K16" s="2835"/>
      <c r="L16" s="2835"/>
    </row>
    <row r="17" spans="1:12" ht="18" customHeight="1">
      <c r="A17" s="1614">
        <v>
13</v>
      </c>
      <c r="B17" s="1569" t="s">
        <v>
3105</v>
      </c>
      <c r="C17" s="1568" t="s">
        <v>
4576</v>
      </c>
      <c r="D17" s="1567" t="s">
        <v>
4575</v>
      </c>
      <c r="E17" s="1570" t="s">
        <v>
4574</v>
      </c>
      <c r="F17" s="1613">
        <v>
4819</v>
      </c>
      <c r="G17" s="1561">
        <v>
834</v>
      </c>
      <c r="H17" s="1612">
        <v>
8365</v>
      </c>
      <c r="I17" s="1608">
        <v>
232</v>
      </c>
      <c r="J17" s="1610">
        <v>
9</v>
      </c>
      <c r="K17" s="2835"/>
      <c r="L17" s="2835"/>
    </row>
    <row r="18" spans="1:12" ht="18" customHeight="1">
      <c r="A18" s="1614">
        <v>
14</v>
      </c>
      <c r="B18" s="1569" t="s">
        <v>
4573</v>
      </c>
      <c r="C18" s="1568" t="s">
        <v>
4572</v>
      </c>
      <c r="D18" s="1567" t="s">
        <v>
4568</v>
      </c>
      <c r="E18" s="1570" t="s">
        <v>
4571</v>
      </c>
      <c r="F18" s="1613">
        <v>
6179</v>
      </c>
      <c r="G18" s="1561">
        <v>
978</v>
      </c>
      <c r="H18" s="1612">
        <v>
11635</v>
      </c>
      <c r="I18" s="1608">
        <v>
338</v>
      </c>
      <c r="J18" s="1610">
        <v>
10</v>
      </c>
      <c r="K18" s="2835" t="s">
        <v>
4570</v>
      </c>
      <c r="L18" s="2835"/>
    </row>
    <row r="19" spans="1:12" ht="18" customHeight="1">
      <c r="A19" s="1614">
        <v>
15</v>
      </c>
      <c r="B19" s="1569" t="s">
        <v>
1901</v>
      </c>
      <c r="C19" s="1568" t="s">
        <v>
4569</v>
      </c>
      <c r="D19" s="1567" t="s">
        <v>
4568</v>
      </c>
      <c r="E19" s="1570" t="s">
        <v>
4567</v>
      </c>
      <c r="F19" s="1613">
        <v>
5923</v>
      </c>
      <c r="G19" s="1561">
        <v>
1025</v>
      </c>
      <c r="H19" s="1612">
        <v>
12230</v>
      </c>
      <c r="I19" s="1608">
        <v>
377</v>
      </c>
      <c r="J19" s="1610">
        <v>
13</v>
      </c>
      <c r="K19" s="2835" t="s">
        <v>
4566</v>
      </c>
      <c r="L19" s="2835"/>
    </row>
    <row r="20" spans="1:12" ht="18" customHeight="1">
      <c r="A20" s="1614">
        <v>
16</v>
      </c>
      <c r="B20" s="1569" t="s">
        <v>
740</v>
      </c>
      <c r="C20" s="1568" t="s">
        <v>
4565</v>
      </c>
      <c r="D20" s="1567" t="s">
        <v>
4564</v>
      </c>
      <c r="E20" s="1570" t="s">
        <v>
2064</v>
      </c>
      <c r="F20" s="1613">
        <v>
5730</v>
      </c>
      <c r="G20" s="1561">
        <v>
880</v>
      </c>
      <c r="H20" s="1612">
        <v>
14429</v>
      </c>
      <c r="I20" s="1608">
        <v>
378</v>
      </c>
      <c r="J20" s="1610">
        <v>
12</v>
      </c>
      <c r="K20" s="2834"/>
      <c r="L20" s="2834"/>
    </row>
    <row r="21" spans="1:12" ht="18" customHeight="1">
      <c r="A21" s="1614">
        <v>
17</v>
      </c>
      <c r="B21" s="1569" t="s">
        <v>
4563</v>
      </c>
      <c r="C21" s="1568" t="s">
        <v>
4562</v>
      </c>
      <c r="D21" s="1567" t="s">
        <v>
4503</v>
      </c>
      <c r="E21" s="1570" t="s">
        <v>
2086</v>
      </c>
      <c r="F21" s="1613">
        <v>
6184</v>
      </c>
      <c r="G21" s="1561">
        <v>
1130</v>
      </c>
      <c r="H21" s="1612">
        <v>
14640</v>
      </c>
      <c r="I21" s="1608">
        <v>
462</v>
      </c>
      <c r="J21" s="1610">
        <v>
13</v>
      </c>
      <c r="K21" s="2835" t="s">
        <v>
4561</v>
      </c>
      <c r="L21" s="2835"/>
    </row>
    <row r="22" spans="1:12" ht="18" customHeight="1">
      <c r="A22" s="1614">
        <v>
18</v>
      </c>
      <c r="B22" s="1569" t="s">
        <v>
4560</v>
      </c>
      <c r="C22" s="1568" t="s">
        <v>
4559</v>
      </c>
      <c r="D22" s="1567" t="s">
        <v>
4558</v>
      </c>
      <c r="E22" s="1570" t="s">
        <v>
2086</v>
      </c>
      <c r="F22" s="1613">
        <v>
3730</v>
      </c>
      <c r="G22" s="1561">
        <v>
1042</v>
      </c>
      <c r="H22" s="1612">
        <v>
8579</v>
      </c>
      <c r="I22" s="1608">
        <v>
234</v>
      </c>
      <c r="J22" s="1610">
        <v>
8</v>
      </c>
      <c r="K22" s="2834"/>
      <c r="L22" s="2834"/>
    </row>
    <row r="23" spans="1:12" ht="18" customHeight="1">
      <c r="A23" s="1614">
        <v>
19</v>
      </c>
      <c r="B23" s="1569" t="s">
        <v>
1913</v>
      </c>
      <c r="C23" s="1568" t="s">
        <v>
4557</v>
      </c>
      <c r="D23" s="1567" t="s">
        <v>
4556</v>
      </c>
      <c r="E23" s="1570" t="s">
        <v>
1962</v>
      </c>
      <c r="F23" s="1613">
        <v>
5702</v>
      </c>
      <c r="G23" s="1561">
        <v>
1102</v>
      </c>
      <c r="H23" s="1612">
        <v>
12018</v>
      </c>
      <c r="I23" s="1608">
        <v>
431</v>
      </c>
      <c r="J23" s="1610">
        <v>
16</v>
      </c>
      <c r="K23" s="2835"/>
      <c r="L23" s="2835"/>
    </row>
    <row r="24" spans="1:12" ht="18" customHeight="1">
      <c r="A24" s="1614">
        <v>
20</v>
      </c>
      <c r="B24" s="1569" t="s">
        <v>
4555</v>
      </c>
      <c r="C24" s="1568" t="s">
        <v>
4554</v>
      </c>
      <c r="D24" s="1567" t="s">
        <v>
4553</v>
      </c>
      <c r="E24" s="1570" t="s">
        <v>
4552</v>
      </c>
      <c r="F24" s="1613">
        <v>
6311</v>
      </c>
      <c r="G24" s="1561">
        <v>
1048</v>
      </c>
      <c r="H24" s="1612">
        <v>
11887</v>
      </c>
      <c r="I24" s="1608">
        <v>
441</v>
      </c>
      <c r="J24" s="1610">
        <v>
14</v>
      </c>
      <c r="K24" s="2835"/>
      <c r="L24" s="2835"/>
    </row>
    <row r="25" spans="1:12" ht="18" customHeight="1">
      <c r="A25" s="1614">
        <v>
21</v>
      </c>
      <c r="B25" s="1569" t="s">
        <v>
1885</v>
      </c>
      <c r="C25" s="1568" t="s">
        <v>
4551</v>
      </c>
      <c r="D25" s="1567" t="s">
        <v>
4550</v>
      </c>
      <c r="E25" s="1570" t="s">
        <v>
4549</v>
      </c>
      <c r="F25" s="1613">
        <v>
5121</v>
      </c>
      <c r="G25" s="1561">
        <v>
1175</v>
      </c>
      <c r="H25" s="1612">
        <v>
10075</v>
      </c>
      <c r="I25" s="1608">
        <v>
244</v>
      </c>
      <c r="J25" s="1610">
        <v>
10</v>
      </c>
      <c r="K25" s="2834"/>
      <c r="L25" s="2834"/>
    </row>
    <row r="26" spans="1:12" ht="18" customHeight="1">
      <c r="A26" s="1614">
        <v>
22</v>
      </c>
      <c r="B26" s="1569" t="s">
        <v>
1933</v>
      </c>
      <c r="C26" s="1568" t="s">
        <v>
4548</v>
      </c>
      <c r="D26" s="1567" t="s">
        <v>
2019</v>
      </c>
      <c r="E26" s="1570" t="s">
        <v>
4547</v>
      </c>
      <c r="F26" s="1613">
        <v>
5522</v>
      </c>
      <c r="G26" s="1561">
        <v>
713</v>
      </c>
      <c r="H26" s="1612">
        <v>
11968</v>
      </c>
      <c r="I26" s="1608">
        <v>
336</v>
      </c>
      <c r="J26" s="1610">
        <v>
10</v>
      </c>
      <c r="K26" s="2835"/>
      <c r="L26" s="2835"/>
    </row>
    <row r="27" spans="1:12" ht="18" customHeight="1">
      <c r="A27" s="1614">
        <v>
23</v>
      </c>
      <c r="B27" s="1569" t="s">
        <v>
4546</v>
      </c>
      <c r="C27" s="1568" t="s">
        <v>
4545</v>
      </c>
      <c r="D27" s="1567" t="s">
        <v>
2006</v>
      </c>
      <c r="E27" s="1570" t="s">
        <v>
4544</v>
      </c>
      <c r="F27" s="1613">
        <v>
6367</v>
      </c>
      <c r="G27" s="1561">
        <v>
1028</v>
      </c>
      <c r="H27" s="1612">
        <v>
13534</v>
      </c>
      <c r="I27" s="1608">
        <v>
615</v>
      </c>
      <c r="J27" s="1610">
        <v>
21</v>
      </c>
      <c r="K27" s="2835"/>
      <c r="L27" s="2835"/>
    </row>
    <row r="28" spans="1:12" ht="18" customHeight="1">
      <c r="A28" s="1614">
        <v>
24</v>
      </c>
      <c r="B28" s="1569" t="s">
        <v>
3106</v>
      </c>
      <c r="C28" s="1568" t="s">
        <v>
4543</v>
      </c>
      <c r="D28" s="1567" t="s">
        <v>
4542</v>
      </c>
      <c r="E28" s="1570" t="s">
        <v>
1902</v>
      </c>
      <c r="F28" s="1613">
        <v>
5642</v>
      </c>
      <c r="G28" s="1561">
        <v>
1035</v>
      </c>
      <c r="H28" s="1612">
        <v>
15080</v>
      </c>
      <c r="I28" s="1611">
        <v>
384</v>
      </c>
      <c r="J28" s="1610">
        <v>
15</v>
      </c>
      <c r="K28" s="2833" t="s">
        <v>
4499</v>
      </c>
      <c r="L28" s="2833"/>
    </row>
    <row r="29" spans="1:12" ht="24.95" customHeight="1">
      <c r="A29" s="2841" t="s">
        <v>
912</v>
      </c>
      <c r="B29" s="2842"/>
      <c r="C29" s="2842"/>
      <c r="D29" s="2842"/>
      <c r="E29" s="2843"/>
      <c r="F29" s="1609">
        <f>
SUM(F5:F28)</f>
        <v>
135127</v>
      </c>
      <c r="G29" s="1608">
        <f>
SUM(G5:G28)</f>
        <v>
23766</v>
      </c>
      <c r="H29" s="1609">
        <f>
SUM(H5:H28)</f>
        <v>
272746</v>
      </c>
      <c r="I29" s="1608">
        <f>
SUM(I5:I28)</f>
        <v>
8782</v>
      </c>
      <c r="J29" s="1607">
        <f>
SUM(J5:J28)</f>
        <v>
293</v>
      </c>
      <c r="K29" s="2834"/>
      <c r="L29" s="2834"/>
    </row>
    <row r="30" spans="1:12" ht="15" customHeight="1">
      <c r="A30" s="480" t="s">
        <v>
4445</v>
      </c>
      <c r="K30" s="221"/>
    </row>
    <row r="31" spans="1:12" ht="15" customHeight="1">
      <c r="A31" s="480" t="s">
        <v>
4444</v>
      </c>
      <c r="K31" s="1602"/>
    </row>
    <row r="32" spans="1:12" ht="15" customHeight="1">
      <c r="A32" s="480" t="s">
        <v>
4541</v>
      </c>
      <c r="K32" s="1602"/>
    </row>
    <row r="33" spans="1:12" ht="15" customHeight="1">
      <c r="A33" s="480"/>
      <c r="K33" s="1602"/>
      <c r="L33" s="231" t="s">
        <v>
4441</v>
      </c>
    </row>
    <row r="34" spans="1:12" ht="15" customHeight="1"/>
    <row r="35" spans="1:12" ht="18" customHeight="1">
      <c r="A35" s="381" t="s">
        <v>
4540</v>
      </c>
      <c r="I35" s="231" t="s">
        <v>
4539</v>
      </c>
      <c r="K35" s="221"/>
      <c r="L35" s="231" t="s">
        <v>
4431</v>
      </c>
    </row>
    <row r="36" spans="1:12" ht="39.950000000000003" customHeight="1">
      <c r="A36" s="606"/>
      <c r="B36" s="668" t="s">
        <v>
4538</v>
      </c>
      <c r="C36" s="668" t="s">
        <v>
767</v>
      </c>
      <c r="D36" s="718" t="s">
        <v>
1522</v>
      </c>
      <c r="E36" s="1097" t="s">
        <v>
1464</v>
      </c>
      <c r="F36" s="1097" t="s">
        <v>
4537</v>
      </c>
      <c r="G36" s="668" t="s">
        <v>
4536</v>
      </c>
      <c r="H36" s="668" t="s">
        <v>
4535</v>
      </c>
      <c r="I36" s="718" t="s">
        <v>
4534</v>
      </c>
      <c r="J36" s="718" t="s">
        <v>
218</v>
      </c>
      <c r="K36" s="2200" t="s">
        <v>
4533</v>
      </c>
      <c r="L36" s="2837"/>
    </row>
    <row r="37" spans="1:12" ht="39.950000000000003" customHeight="1">
      <c r="A37" s="312">
        <v>
1</v>
      </c>
      <c r="B37" s="1025" t="s">
        <v>
4532</v>
      </c>
      <c r="C37" s="225" t="s">
        <v>
4531</v>
      </c>
      <c r="D37" s="1562" t="s">
        <v>
2040</v>
      </c>
      <c r="E37" s="606" t="s">
        <v>
1958</v>
      </c>
      <c r="F37" s="318">
        <v>
714</v>
      </c>
      <c r="G37" s="318">
        <v>
32</v>
      </c>
      <c r="H37" s="318">
        <v>
160</v>
      </c>
      <c r="I37" s="1560" t="s">
        <v>
4528</v>
      </c>
      <c r="J37" s="318">
        <v>
1</v>
      </c>
      <c r="K37" s="2838" t="s">
        <v>
4530</v>
      </c>
      <c r="L37" s="2839"/>
    </row>
    <row r="38" spans="1:12" ht="39.950000000000003" customHeight="1">
      <c r="A38" s="312">
        <v>
2</v>
      </c>
      <c r="B38" s="657" t="s">
        <v>
4123</v>
      </c>
      <c r="C38" s="225" t="s">
        <v>
4529</v>
      </c>
      <c r="D38" s="1562" t="s">
        <v>
2027</v>
      </c>
      <c r="E38" s="606" t="s">
        <v>
1938</v>
      </c>
      <c r="F38" s="318">
        <v>
643</v>
      </c>
      <c r="G38" s="318">
        <v>
23</v>
      </c>
      <c r="H38" s="318">
        <v>
65</v>
      </c>
      <c r="I38" s="1560" t="s">
        <v>
4528</v>
      </c>
      <c r="J38" s="318">
        <v>
1</v>
      </c>
      <c r="K38" s="2840" t="s">
        <v>
4527</v>
      </c>
      <c r="L38" s="2672"/>
    </row>
    <row r="39" spans="1:12" ht="24.95" customHeight="1">
      <c r="A39" s="2373" t="s">
        <v>
912</v>
      </c>
      <c r="B39" s="2373"/>
      <c r="C39" s="2373"/>
      <c r="D39" s="2373"/>
      <c r="E39" s="2373"/>
      <c r="F39" s="318">
        <f>
SUM(F37:F38)</f>
        <v>
1357</v>
      </c>
      <c r="G39" s="318">
        <f>
SUM(G37:G38)</f>
        <v>
55</v>
      </c>
      <c r="H39" s="318">
        <f>
SUM(H37:H38)</f>
        <v>
225</v>
      </c>
      <c r="I39" s="1560" t="s">
        <v>
4526</v>
      </c>
      <c r="J39" s="318">
        <f>
SUM(J37:J38)</f>
        <v>
2</v>
      </c>
      <c r="K39" s="2212"/>
      <c r="L39" s="2676"/>
    </row>
    <row r="40" spans="1:12" ht="15" customHeight="1">
      <c r="A40" s="1013" t="s">
        <v>
4525</v>
      </c>
      <c r="B40" s="1606"/>
      <c r="C40" s="1606"/>
      <c r="D40" s="1606"/>
      <c r="E40" s="1606"/>
      <c r="F40" s="602"/>
      <c r="G40" s="602"/>
      <c r="H40" s="602"/>
      <c r="I40" s="602"/>
      <c r="J40" s="602"/>
      <c r="K40" s="602"/>
    </row>
    <row r="41" spans="1:12" ht="15" customHeight="1">
      <c r="H41" s="479"/>
      <c r="J41" s="435"/>
      <c r="K41" s="221"/>
      <c r="L41" s="401" t="s">
        <v>
4441</v>
      </c>
    </row>
  </sheetData>
  <mergeCells count="34">
    <mergeCell ref="A1:Z1"/>
    <mergeCell ref="A2:Z2"/>
    <mergeCell ref="K12:L12"/>
    <mergeCell ref="K13:L13"/>
    <mergeCell ref="K14:L14"/>
    <mergeCell ref="K15:L15"/>
    <mergeCell ref="K16:L16"/>
    <mergeCell ref="K17:L17"/>
    <mergeCell ref="K4:L4"/>
    <mergeCell ref="A29:E29"/>
    <mergeCell ref="K21:L21"/>
    <mergeCell ref="K22:L22"/>
    <mergeCell ref="A39:E39"/>
    <mergeCell ref="K5:L5"/>
    <mergeCell ref="K6:L6"/>
    <mergeCell ref="K7:L7"/>
    <mergeCell ref="K8:L8"/>
    <mergeCell ref="K9:L9"/>
    <mergeCell ref="K10:L10"/>
    <mergeCell ref="K11:L11"/>
    <mergeCell ref="K23:L23"/>
    <mergeCell ref="K24:L24"/>
    <mergeCell ref="K36:L36"/>
    <mergeCell ref="K37:L37"/>
    <mergeCell ref="K38:L38"/>
    <mergeCell ref="K18:L18"/>
    <mergeCell ref="K19:L19"/>
    <mergeCell ref="K20:L20"/>
    <mergeCell ref="K39:L39"/>
    <mergeCell ref="K25:L25"/>
    <mergeCell ref="K26:L26"/>
    <mergeCell ref="K27:L27"/>
    <mergeCell ref="K28:L28"/>
    <mergeCell ref="K29:L29"/>
  </mergeCells>
  <phoneticPr fontId="1"/>
  <printOptions horizontalCentered="1"/>
  <pageMargins left="0.78740157480314965" right="0.74803149606299213" top="0.98425196850393704" bottom="0.98425196850393704" header="0.51181102362204722" footer="0.51181102362204722"/>
  <headerFooter alignWithMargins="0"/>
  <colBreaks count="1" manualBreakCount="1">
    <brk id="11"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5"/>
  <sheetViews>
    <sheetView view="pageBreakPreview" zoomScaleNormal="75" zoomScaleSheetLayoutView="100" workbookViewId="0">
      <selection activeCell="B6" sqref="B6"/>
    </sheetView>
  </sheetViews>
  <sheetFormatPr defaultColWidth="4.625" defaultRowHeight="21" customHeight="1"/>
  <cols>
    <col min="1" max="1" width="9.625" style="712" customWidth="1"/>
    <col min="2" max="2" width="58.375" style="712" customWidth="1"/>
    <col min="3" max="3" width="22.75" style="712" bestFit="1" customWidth="1"/>
    <col min="4" max="4" width="3.625" style="712" customWidth="1"/>
    <col min="5" max="5" width="9.625" style="712" customWidth="1"/>
    <col min="6" max="7" width="8.625" style="712" customWidth="1"/>
    <col min="8" max="8" width="8.5" style="712" bestFit="1" customWidth="1"/>
    <col min="9" max="16384" width="4.625" style="712"/>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1483" customFormat="1" ht="17.100000000000001" customHeight="1">
      <c r="A3" s="404" t="s">
        <v>
4622</v>
      </c>
      <c r="E3" s="326"/>
    </row>
    <row r="4" spans="1:26" ht="17.100000000000001" customHeight="1">
      <c r="A4" s="381" t="s">
        <v>
4621</v>
      </c>
      <c r="C4" s="231" t="s">
        <v>
4615</v>
      </c>
      <c r="E4" s="221" t="s">
        <v>
4618</v>
      </c>
    </row>
    <row r="5" spans="1:26" ht="17.100000000000001" customHeight="1">
      <c r="A5" s="221"/>
      <c r="E5" s="393" t="s">
        <v>
1551</v>
      </c>
      <c r="F5" s="393" t="s">
        <v>
4429</v>
      </c>
      <c r="G5" s="393" t="s">
        <v>
4620</v>
      </c>
      <c r="H5" s="393" t="s">
        <v>
912</v>
      </c>
    </row>
    <row r="6" spans="1:26" ht="17.100000000000001" customHeight="1">
      <c r="A6" s="403"/>
      <c r="B6" s="403"/>
      <c r="C6" s="403"/>
      <c r="E6" s="1626" t="s">
        <v>
4611</v>
      </c>
      <c r="F6" s="1625">
        <v>
20292</v>
      </c>
      <c r="G6" s="1625">
        <v>
9044</v>
      </c>
      <c r="H6" s="1625">
        <v>
29336</v>
      </c>
    </row>
    <row r="7" spans="1:26" ht="17.100000000000001" customHeight="1">
      <c r="A7" s="1624"/>
      <c r="B7" s="1623"/>
      <c r="C7" s="1623"/>
      <c r="E7" s="1626">
        <v>
25</v>
      </c>
      <c r="F7" s="1625">
        <v>
20009</v>
      </c>
      <c r="G7" s="1625">
        <v>
9011</v>
      </c>
      <c r="H7" s="1625">
        <v>
29020</v>
      </c>
    </row>
    <row r="8" spans="1:26" ht="17.100000000000001" customHeight="1">
      <c r="A8" s="1624"/>
      <c r="B8" s="1623"/>
      <c r="C8" s="1623"/>
      <c r="E8" s="1626">
        <v>
26</v>
      </c>
      <c r="F8" s="1625">
        <v>
20101</v>
      </c>
      <c r="G8" s="1625">
        <v>
8970</v>
      </c>
      <c r="H8" s="1625">
        <v>
29071</v>
      </c>
    </row>
    <row r="9" spans="1:26" ht="17.100000000000001" customHeight="1">
      <c r="A9" s="1624"/>
      <c r="B9" s="1623"/>
      <c r="C9" s="1623"/>
      <c r="E9" s="1626">
        <v>
27</v>
      </c>
      <c r="F9" s="1625">
        <v>
20113</v>
      </c>
      <c r="G9" s="1625">
        <v>
8977</v>
      </c>
      <c r="H9" s="1625">
        <v>
29090</v>
      </c>
    </row>
    <row r="10" spans="1:26" ht="17.100000000000001" customHeight="1">
      <c r="A10" s="1624"/>
      <c r="B10" s="1623"/>
      <c r="C10" s="1623"/>
      <c r="E10" s="1626">
        <v>
28</v>
      </c>
      <c r="F10" s="1625">
        <v>
20105</v>
      </c>
      <c r="G10" s="1625">
        <v>
8871</v>
      </c>
      <c r="H10" s="1625">
        <v>
28976</v>
      </c>
    </row>
    <row r="11" spans="1:26" ht="17.100000000000001" customHeight="1">
      <c r="A11" s="1624"/>
      <c r="B11" s="1623"/>
      <c r="C11" s="1623"/>
      <c r="E11" s="1626">
        <v>
29</v>
      </c>
      <c r="F11" s="1625">
        <v>
20322</v>
      </c>
      <c r="G11" s="1625">
        <v>
8698</v>
      </c>
      <c r="H11" s="1625">
        <v>
29020</v>
      </c>
    </row>
    <row r="12" spans="1:26" ht="17.100000000000001" customHeight="1">
      <c r="A12" s="1624"/>
      <c r="B12" s="1623"/>
      <c r="C12" s="1623"/>
      <c r="E12" s="1626">
        <v>
30</v>
      </c>
      <c r="F12" s="1625">
        <v>
20542</v>
      </c>
      <c r="G12" s="1625">
        <v>
8540</v>
      </c>
      <c r="H12" s="1625">
        <v>
29082</v>
      </c>
    </row>
    <row r="13" spans="1:26" ht="17.100000000000001" customHeight="1">
      <c r="A13" s="1624"/>
      <c r="B13" s="1623"/>
      <c r="C13" s="1623"/>
      <c r="E13" s="1626" t="s">
        <v>
4610</v>
      </c>
      <c r="F13" s="1625">
        <v>
20617</v>
      </c>
      <c r="G13" s="1625">
        <v>
8463</v>
      </c>
      <c r="H13" s="1625">
        <v>
29080</v>
      </c>
    </row>
    <row r="14" spans="1:26" ht="17.100000000000001" customHeight="1">
      <c r="A14" s="1624"/>
      <c r="B14" s="1623"/>
      <c r="C14" s="1623"/>
      <c r="E14" s="1626">
        <v>
2</v>
      </c>
      <c r="F14" s="1625">
        <v>
20630</v>
      </c>
      <c r="G14" s="1625">
        <v>
8621</v>
      </c>
      <c r="H14" s="1625">
        <v>
29251</v>
      </c>
    </row>
    <row r="15" spans="1:26" ht="17.100000000000001" customHeight="1">
      <c r="A15" s="1624"/>
      <c r="B15" s="1623"/>
      <c r="C15" s="1627"/>
      <c r="E15" s="1626">
        <v>
3</v>
      </c>
      <c r="F15" s="1625">
        <v>
20611</v>
      </c>
      <c r="G15" s="1625">
        <v>
8782</v>
      </c>
      <c r="H15" s="1625">
        <v>
29393</v>
      </c>
    </row>
    <row r="16" spans="1:26" ht="17.100000000000001" customHeight="1">
      <c r="A16" s="1624"/>
      <c r="B16" s="1623"/>
      <c r="C16" s="1627"/>
    </row>
    <row r="17" spans="1:6" ht="17.100000000000001" customHeight="1">
      <c r="A17" s="402" t="s">
        <v>
4609</v>
      </c>
      <c r="C17" s="714" t="s">
        <v>
4608</v>
      </c>
      <c r="E17" s="402"/>
    </row>
    <row r="18" spans="1:6" ht="17.100000000000001" customHeight="1"/>
    <row r="19" spans="1:6" ht="17.100000000000001" customHeight="1">
      <c r="A19" s="381" t="s">
        <v>
4619</v>
      </c>
      <c r="C19" s="231" t="s">
        <v>
4615</v>
      </c>
      <c r="E19" s="221" t="s">
        <v>
4618</v>
      </c>
      <c r="F19" s="327"/>
    </row>
    <row r="20" spans="1:6" ht="17.100000000000001" customHeight="1">
      <c r="A20" s="403"/>
      <c r="B20" s="403"/>
      <c r="C20" s="713"/>
      <c r="E20" s="312" t="s">
        <v>
1551</v>
      </c>
      <c r="F20" s="312" t="s">
        <v>
4617</v>
      </c>
    </row>
    <row r="21" spans="1:6" ht="17.100000000000001" customHeight="1">
      <c r="A21" s="1624"/>
      <c r="B21" s="1627"/>
      <c r="C21" s="713"/>
      <c r="E21" s="1626" t="s">
        <v>
4611</v>
      </c>
      <c r="F21" s="1625">
        <v>
143</v>
      </c>
    </row>
    <row r="22" spans="1:6" ht="17.100000000000001" customHeight="1">
      <c r="A22" s="1624"/>
      <c r="B22" s="1627"/>
      <c r="C22" s="713"/>
      <c r="E22" s="1626">
        <v>
25</v>
      </c>
      <c r="F22" s="1625">
        <v>
150</v>
      </c>
    </row>
    <row r="23" spans="1:6" ht="17.100000000000001" customHeight="1">
      <c r="A23" s="1624"/>
      <c r="B23" s="1627"/>
      <c r="C23" s="713"/>
      <c r="E23" s="1626">
        <v>
26</v>
      </c>
      <c r="F23" s="1625">
        <v>
126</v>
      </c>
    </row>
    <row r="24" spans="1:6" ht="17.100000000000001" customHeight="1">
      <c r="A24" s="1624"/>
      <c r="B24" s="1623"/>
      <c r="C24" s="713"/>
      <c r="E24" s="1626">
        <v>
27</v>
      </c>
      <c r="F24" s="1625">
        <v>
133</v>
      </c>
    </row>
    <row r="25" spans="1:6" ht="17.100000000000001" customHeight="1">
      <c r="A25" s="1624"/>
      <c r="B25" s="1623"/>
      <c r="C25" s="713"/>
      <c r="E25" s="1626">
        <v>
28</v>
      </c>
      <c r="F25" s="1625">
        <v>
124</v>
      </c>
    </row>
    <row r="26" spans="1:6" ht="17.100000000000001" customHeight="1">
      <c r="A26" s="1624"/>
      <c r="B26" s="1623"/>
      <c r="C26" s="713"/>
      <c r="E26" s="1626">
        <v>
29</v>
      </c>
      <c r="F26" s="1625">
        <v>
103</v>
      </c>
    </row>
    <row r="27" spans="1:6" ht="17.100000000000001" customHeight="1">
      <c r="A27" s="1624"/>
      <c r="B27" s="1623"/>
      <c r="C27" s="713"/>
      <c r="E27" s="1626">
        <v>
30</v>
      </c>
      <c r="F27" s="1625">
        <v>
109</v>
      </c>
    </row>
    <row r="28" spans="1:6" ht="17.100000000000001" customHeight="1">
      <c r="A28" s="1624"/>
      <c r="B28" s="1623"/>
      <c r="C28" s="713"/>
      <c r="E28" s="1626" t="s">
        <v>
4610</v>
      </c>
      <c r="F28" s="1625">
        <v>
110</v>
      </c>
    </row>
    <row r="29" spans="1:6" ht="17.100000000000001" customHeight="1">
      <c r="A29" s="1624"/>
      <c r="B29" s="1623"/>
      <c r="C29" s="713"/>
      <c r="E29" s="1626">
        <v>
2</v>
      </c>
      <c r="F29" s="1625">
        <v>
82</v>
      </c>
    </row>
    <row r="30" spans="1:6" ht="17.100000000000001" customHeight="1">
      <c r="A30" s="1624"/>
      <c r="B30" s="1623"/>
      <c r="C30" s="713"/>
      <c r="E30" s="1626">
        <v>
3</v>
      </c>
      <c r="F30" s="1625">
        <v>
55</v>
      </c>
    </row>
    <row r="31" spans="1:6" ht="17.100000000000001" customHeight="1">
      <c r="A31" s="1624"/>
      <c r="B31" s="1623"/>
      <c r="C31" s="713"/>
    </row>
    <row r="32" spans="1:6" ht="17.100000000000001" customHeight="1">
      <c r="C32" s="714" t="s">
        <v>
4608</v>
      </c>
      <c r="E32" s="326"/>
    </row>
    <row r="33" spans="1:8" ht="17.100000000000001" customHeight="1">
      <c r="B33" s="714"/>
    </row>
    <row r="34" spans="1:8" ht="17.100000000000001" customHeight="1">
      <c r="A34" s="404" t="s">
        <v>
4616</v>
      </c>
      <c r="C34" s="231" t="s">
        <v>
4615</v>
      </c>
      <c r="E34" s="221" t="s">
        <v>
4614</v>
      </c>
    </row>
    <row r="35" spans="1:8" ht="17.100000000000001" customHeight="1">
      <c r="E35" s="393" t="s">
        <v>
1551</v>
      </c>
      <c r="F35" s="393" t="s">
        <v>
4613</v>
      </c>
      <c r="G35" s="393" t="s">
        <v>
4612</v>
      </c>
      <c r="H35" s="393" t="s">
        <v>
912</v>
      </c>
    </row>
    <row r="36" spans="1:8" ht="17.100000000000001" customHeight="1">
      <c r="A36" s="403"/>
      <c r="B36" s="403"/>
      <c r="C36" s="403"/>
      <c r="E36" s="1626" t="s">
        <v>
4611</v>
      </c>
      <c r="F36" s="1625">
        <v>
709</v>
      </c>
      <c r="G36" s="1625">
        <v>
294</v>
      </c>
      <c r="H36" s="1625">
        <v>
1003</v>
      </c>
    </row>
    <row r="37" spans="1:8" ht="17.100000000000001" customHeight="1">
      <c r="A37" s="1624"/>
      <c r="B37" s="1627"/>
      <c r="C37" s="1627"/>
      <c r="E37" s="1626">
        <v>
25</v>
      </c>
      <c r="F37" s="1625">
        <v>
696</v>
      </c>
      <c r="G37" s="1625">
        <v>
295</v>
      </c>
      <c r="H37" s="1625">
        <v>
991</v>
      </c>
    </row>
    <row r="38" spans="1:8" ht="17.100000000000001" customHeight="1">
      <c r="A38" s="1624"/>
      <c r="B38" s="1627"/>
      <c r="C38" s="1627"/>
      <c r="E38" s="1626">
        <v>
26</v>
      </c>
      <c r="F38" s="1625">
        <v>
698</v>
      </c>
      <c r="G38" s="1625">
        <v>
295</v>
      </c>
      <c r="H38" s="1625">
        <v>
993</v>
      </c>
    </row>
    <row r="39" spans="1:8" ht="17.100000000000001" customHeight="1">
      <c r="A39" s="1624"/>
      <c r="B39" s="1627"/>
      <c r="C39" s="1627"/>
      <c r="E39" s="1626">
        <v>
27</v>
      </c>
      <c r="F39" s="1625">
        <v>
713</v>
      </c>
      <c r="G39" s="1625">
        <v>
295</v>
      </c>
      <c r="H39" s="1625">
        <v>
1008</v>
      </c>
    </row>
    <row r="40" spans="1:8" ht="17.100000000000001" customHeight="1">
      <c r="A40" s="1624"/>
      <c r="B40" s="1623"/>
      <c r="C40" s="1623"/>
      <c r="E40" s="1626">
        <v>
28</v>
      </c>
      <c r="F40" s="1625">
        <v>
690</v>
      </c>
      <c r="G40" s="1625">
        <v>
293</v>
      </c>
      <c r="H40" s="1625">
        <v>
983</v>
      </c>
    </row>
    <row r="41" spans="1:8" ht="17.100000000000001" customHeight="1">
      <c r="A41" s="1624"/>
      <c r="B41" s="1623"/>
      <c r="C41" s="1623"/>
      <c r="E41" s="1626">
        <v>
29</v>
      </c>
      <c r="F41" s="1625">
        <v>
702</v>
      </c>
      <c r="G41" s="1625">
        <v>
294</v>
      </c>
      <c r="H41" s="1625">
        <v>
996</v>
      </c>
    </row>
    <row r="42" spans="1:8" ht="17.100000000000001" customHeight="1">
      <c r="A42" s="1624"/>
      <c r="B42" s="1623"/>
      <c r="C42" s="1623"/>
      <c r="E42" s="1626">
        <v>
30</v>
      </c>
      <c r="F42" s="1625">
        <v>
712</v>
      </c>
      <c r="G42" s="1625">
        <v>
294</v>
      </c>
      <c r="H42" s="1625">
        <v>
1006</v>
      </c>
    </row>
    <row r="43" spans="1:8" ht="17.100000000000001" customHeight="1">
      <c r="A43" s="1624"/>
      <c r="B43" s="1623"/>
      <c r="C43" s="1623"/>
      <c r="E43" s="1626" t="s">
        <v>
4610</v>
      </c>
      <c r="F43" s="1625">
        <v>
719</v>
      </c>
      <c r="G43" s="1625">
        <v>
280</v>
      </c>
      <c r="H43" s="1625">
        <v>
999</v>
      </c>
    </row>
    <row r="44" spans="1:8" ht="17.100000000000001" customHeight="1">
      <c r="A44" s="1624"/>
      <c r="B44" s="1623"/>
      <c r="C44" s="1623"/>
      <c r="E44" s="1626">
        <v>
2</v>
      </c>
      <c r="F44" s="1625">
        <v>
727</v>
      </c>
      <c r="G44" s="1625">
        <v>
283</v>
      </c>
      <c r="H44" s="1625">
        <v>
1010</v>
      </c>
    </row>
    <row r="45" spans="1:8" ht="17.100000000000001" customHeight="1">
      <c r="A45" s="1624"/>
      <c r="B45" s="1623"/>
      <c r="C45" s="1623"/>
      <c r="E45" s="1626">
        <v>
3</v>
      </c>
      <c r="F45" s="1625">
        <v>
728</v>
      </c>
      <c r="G45" s="1625">
        <v>
293</v>
      </c>
      <c r="H45" s="1625">
        <v>
1021</v>
      </c>
    </row>
    <row r="46" spans="1:8" ht="17.100000000000001" customHeight="1">
      <c r="A46" s="1624"/>
      <c r="B46" s="1623"/>
      <c r="C46" s="1623"/>
    </row>
    <row r="47" spans="1:8" ht="17.100000000000001" customHeight="1">
      <c r="A47" s="402" t="s">
        <v>
4609</v>
      </c>
      <c r="C47" s="714" t="s">
        <v>
4608</v>
      </c>
    </row>
    <row r="48" spans="1:8"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sheetData>
  <mergeCells count="2">
    <mergeCell ref="A1:Z1"/>
    <mergeCell ref="A2:Z2"/>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4" max="1048575" man="1"/>
  </colBreaks>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view="pageBreakPreview" zoomScaleNormal="100" zoomScaleSheetLayoutView="100" workbookViewId="0">
      <selection activeCell="H9" sqref="H9"/>
    </sheetView>
  </sheetViews>
  <sheetFormatPr defaultRowHeight="21" customHeight="1"/>
  <cols>
    <col min="1" max="1" width="23.25" style="221" customWidth="1"/>
    <col min="2" max="2" width="15.75" style="221" customWidth="1"/>
    <col min="3" max="6" width="12.625" style="221" customWidth="1"/>
    <col min="7" max="7" width="3.5" style="221" customWidth="1"/>
    <col min="8" max="8" width="9" style="221"/>
    <col min="9" max="18" width="5.625" style="1628" customWidth="1"/>
    <col min="19"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326" customFormat="1" ht="18" customHeight="1">
      <c r="A3" s="404" t="s">
        <v>
4677</v>
      </c>
      <c r="I3" s="1649"/>
      <c r="J3" s="1649"/>
      <c r="K3" s="1649"/>
      <c r="L3" s="1649"/>
      <c r="M3" s="1649"/>
      <c r="N3" s="1649"/>
      <c r="O3" s="1649"/>
      <c r="P3" s="1649"/>
      <c r="Q3" s="1649"/>
      <c r="R3" s="1649"/>
    </row>
    <row r="4" spans="1:26" ht="18" customHeight="1">
      <c r="A4" s="381" t="s">
        <v>
4676</v>
      </c>
      <c r="F4" s="231" t="s">
        <v>
4674</v>
      </c>
      <c r="H4" s="325" t="s">
        <v>
6637</v>
      </c>
    </row>
    <row r="5" spans="1:26" ht="30" customHeight="1">
      <c r="H5" s="1645" t="s">
        <v>
1551</v>
      </c>
      <c r="I5" s="1644" t="s">
        <v>
4673</v>
      </c>
      <c r="J5" s="1643" t="s">
        <v>
4672</v>
      </c>
      <c r="K5" s="1642" t="s">
        <v>
4671</v>
      </c>
      <c r="L5" s="1642" t="s">
        <v>
4670</v>
      </c>
      <c r="M5" s="1642" t="s">
        <v>
4669</v>
      </c>
      <c r="N5" s="1643" t="s">
        <v>
4668</v>
      </c>
      <c r="O5" s="1642" t="s">
        <v>
4667</v>
      </c>
      <c r="P5" s="1642" t="s">
        <v>
3112</v>
      </c>
      <c r="Q5" s="1642" t="s">
        <v>
3111</v>
      </c>
      <c r="R5" s="2013" t="s">
        <v>
647</v>
      </c>
    </row>
    <row r="6" spans="1:26" ht="30" customHeight="1">
      <c r="H6" s="371" t="s">
        <v>
4666</v>
      </c>
      <c r="I6" s="1646">
        <v>
71</v>
      </c>
      <c r="J6" s="1646">
        <v>
69</v>
      </c>
      <c r="K6" s="1646">
        <v>
64</v>
      </c>
      <c r="L6" s="1646">
        <v>
60</v>
      </c>
      <c r="M6" s="1646">
        <v>
78</v>
      </c>
      <c r="N6" s="1646">
        <v>
102</v>
      </c>
      <c r="O6" s="1646">
        <v>
97</v>
      </c>
      <c r="P6" s="1646">
        <v>
91</v>
      </c>
      <c r="Q6" s="1646">
        <v>
129</v>
      </c>
      <c r="R6" s="1646">
        <v>
151</v>
      </c>
    </row>
    <row r="7" spans="1:26" ht="30" customHeight="1">
      <c r="H7" s="371" t="s">
        <v>
4665</v>
      </c>
      <c r="I7" s="1646">
        <v>
282</v>
      </c>
      <c r="J7" s="346">
        <v>
262</v>
      </c>
      <c r="K7" s="1648">
        <v>
205</v>
      </c>
      <c r="L7" s="1648">
        <v>
193</v>
      </c>
      <c r="M7" s="1647">
        <v>
275</v>
      </c>
      <c r="N7" s="1646">
        <v>
331</v>
      </c>
      <c r="O7" s="1646">
        <v>
324</v>
      </c>
      <c r="P7" s="1646">
        <v>
336</v>
      </c>
      <c r="Q7" s="1646">
        <v>
393</v>
      </c>
      <c r="R7" s="1646">
        <v>
385</v>
      </c>
    </row>
    <row r="8" spans="1:26" ht="72" customHeight="1">
      <c r="F8" s="402"/>
    </row>
    <row r="9" spans="1:26" ht="18" customHeight="1">
      <c r="F9" s="402"/>
    </row>
    <row r="10" spans="1:26" ht="18" customHeight="1">
      <c r="A10" s="381" t="s">
        <v>
4675</v>
      </c>
      <c r="F10" s="231" t="s">
        <v>
4674</v>
      </c>
      <c r="H10" s="325" t="s">
        <v>
6638</v>
      </c>
    </row>
    <row r="11" spans="1:26" ht="30" customHeight="1">
      <c r="H11" s="1645" t="s">
        <v>
1551</v>
      </c>
      <c r="I11" s="1644" t="s">
        <v>
4673</v>
      </c>
      <c r="J11" s="1643" t="s">
        <v>
4672</v>
      </c>
      <c r="K11" s="1642" t="s">
        <v>
4671</v>
      </c>
      <c r="L11" s="1642" t="s">
        <v>
4670</v>
      </c>
      <c r="M11" s="1642" t="s">
        <v>
4669</v>
      </c>
      <c r="N11" s="1643" t="s">
        <v>
4668</v>
      </c>
      <c r="O11" s="1642" t="s">
        <v>
4667</v>
      </c>
      <c r="P11" s="1642" t="s">
        <v>
3112</v>
      </c>
      <c r="Q11" s="1642" t="s">
        <v>
3111</v>
      </c>
      <c r="R11" s="2013" t="s">
        <v>
647</v>
      </c>
    </row>
    <row r="12" spans="1:26" ht="30" customHeight="1">
      <c r="H12" s="371" t="s">
        <v>
4666</v>
      </c>
      <c r="I12" s="1638">
        <v>
0.34</v>
      </c>
      <c r="J12" s="1638">
        <v>
0.34</v>
      </c>
      <c r="K12" s="1638">
        <v>
0.32</v>
      </c>
      <c r="L12" s="1638">
        <v>
0.3</v>
      </c>
      <c r="M12" s="1638">
        <v>
0.38</v>
      </c>
      <c r="N12" s="1638">
        <v>
0.51</v>
      </c>
      <c r="O12" s="1638">
        <v>
0.48</v>
      </c>
      <c r="P12" s="1638">
        <v>
0.45</v>
      </c>
      <c r="Q12" s="1638">
        <v>
0.63</v>
      </c>
      <c r="R12" s="1638">
        <v>
0.73</v>
      </c>
    </row>
    <row r="13" spans="1:26" ht="30" customHeight="1">
      <c r="H13" s="371" t="s">
        <v>
4665</v>
      </c>
      <c r="I13" s="1638">
        <v>
3.14</v>
      </c>
      <c r="J13" s="1641">
        <v>
2.87</v>
      </c>
      <c r="K13" s="1640">
        <v>
2.27</v>
      </c>
      <c r="L13" s="1640">
        <v>
2.14</v>
      </c>
      <c r="M13" s="1639">
        <v>
3.06</v>
      </c>
      <c r="N13" s="1638">
        <v>
3.71</v>
      </c>
      <c r="O13" s="1638">
        <v>
3.55</v>
      </c>
      <c r="P13" s="1638">
        <v>
3.89</v>
      </c>
      <c r="Q13" s="1638">
        <v>
4.62</v>
      </c>
      <c r="R13" s="1638">
        <v>
4.55</v>
      </c>
    </row>
    <row r="14" spans="1:26" ht="72" customHeight="1">
      <c r="F14" s="402"/>
    </row>
    <row r="15" spans="1:26" ht="18" customHeight="1"/>
    <row r="16" spans="1:26" ht="18" customHeight="1">
      <c r="A16" s="221" t="s">
        <v>
4664</v>
      </c>
      <c r="F16" s="231" t="s">
        <v>
4663</v>
      </c>
    </row>
    <row r="17" spans="1:6" ht="18" customHeight="1"/>
    <row r="18" spans="1:6" ht="18" customHeight="1">
      <c r="A18" s="326" t="s">
        <v>
4662</v>
      </c>
      <c r="F18" s="231" t="s">
        <v>
4661</v>
      </c>
    </row>
    <row r="19" spans="1:6" ht="30" customHeight="1">
      <c r="A19" s="631" t="s">
        <v>
768</v>
      </c>
      <c r="B19" s="631" t="s">
        <v>
767</v>
      </c>
      <c r="C19" s="631" t="s">
        <v>
4660</v>
      </c>
      <c r="D19" s="631" t="s">
        <v>
4659</v>
      </c>
      <c r="E19" s="1637" t="s">
        <v>
4658</v>
      </c>
      <c r="F19" s="621" t="s">
        <v>
4404</v>
      </c>
    </row>
    <row r="20" spans="1:6" ht="18" customHeight="1">
      <c r="A20" s="617" t="s">
        <v>
4657</v>
      </c>
      <c r="B20" s="1632" t="s">
        <v>
4656</v>
      </c>
      <c r="C20" s="1631">
        <v>
14622</v>
      </c>
      <c r="D20" s="1630">
        <v>
10917</v>
      </c>
      <c r="E20" s="1629">
        <v>
893</v>
      </c>
      <c r="F20" s="1629">
        <v>
23</v>
      </c>
    </row>
    <row r="21" spans="1:6" ht="18" customHeight="1">
      <c r="A21" s="2844" t="s">
        <v>
4655</v>
      </c>
      <c r="B21" s="2846" t="s">
        <v>
4654</v>
      </c>
      <c r="C21" s="2848">
        <v>
14622</v>
      </c>
      <c r="D21" s="2850">
        <v>
12538</v>
      </c>
      <c r="E21" s="1634" t="s">
        <v>
4653</v>
      </c>
      <c r="F21" s="1634" t="s">
        <v>
4647</v>
      </c>
    </row>
    <row r="22" spans="1:6" ht="18" customHeight="1">
      <c r="A22" s="2845"/>
      <c r="B22" s="2847"/>
      <c r="C22" s="2849"/>
      <c r="D22" s="2851"/>
      <c r="E22" s="1633" t="s">
        <v>
4652</v>
      </c>
      <c r="F22" s="1633" t="s">
        <v>
4644</v>
      </c>
    </row>
    <row r="23" spans="1:6" ht="18" customHeight="1">
      <c r="A23" s="2844" t="s">
        <v>
4651</v>
      </c>
      <c r="B23" s="2846" t="s">
        <v>
4650</v>
      </c>
      <c r="C23" s="1636" t="s">
        <v>
4649</v>
      </c>
      <c r="D23" s="2850">
        <v>
16179</v>
      </c>
      <c r="E23" s="1634" t="s">
        <v>
4648</v>
      </c>
      <c r="F23" s="1634" t="s">
        <v>
4647</v>
      </c>
    </row>
    <row r="24" spans="1:6" ht="18" customHeight="1">
      <c r="A24" s="2845"/>
      <c r="B24" s="2847"/>
      <c r="C24" s="1635" t="s">
        <v>
4646</v>
      </c>
      <c r="D24" s="2851"/>
      <c r="E24" s="1633" t="s">
        <v>
4645</v>
      </c>
      <c r="F24" s="1633" t="s">
        <v>
4644</v>
      </c>
    </row>
    <row r="25" spans="1:6" ht="18" customHeight="1">
      <c r="A25" s="617" t="s">
        <v>
4643</v>
      </c>
      <c r="B25" s="357" t="s">
        <v>
4634</v>
      </c>
      <c r="C25" s="1631">
        <v>
13058</v>
      </c>
      <c r="D25" s="1630">
        <v>
16428</v>
      </c>
      <c r="E25" s="1629" t="s">
        <v>
4642</v>
      </c>
      <c r="F25" s="1629" t="s">
        <v>
4636</v>
      </c>
    </row>
    <row r="26" spans="1:6" ht="18" customHeight="1">
      <c r="A26" s="2844" t="s">
        <v>
4641</v>
      </c>
      <c r="B26" s="2846" t="s">
        <v>
4640</v>
      </c>
      <c r="C26" s="2848">
        <v>
17624</v>
      </c>
      <c r="D26" s="2850">
        <v>
18660</v>
      </c>
      <c r="E26" s="1634" t="s">
        <v>
4639</v>
      </c>
      <c r="F26" s="1634" t="s">
        <v>
4638</v>
      </c>
    </row>
    <row r="27" spans="1:6" ht="18" customHeight="1">
      <c r="A27" s="2845"/>
      <c r="B27" s="2847"/>
      <c r="C27" s="2849"/>
      <c r="D27" s="2851"/>
      <c r="E27" s="1633" t="s">
        <v>
4637</v>
      </c>
      <c r="F27" s="1633" t="s">
        <v>
4636</v>
      </c>
    </row>
    <row r="28" spans="1:6" ht="18" customHeight="1">
      <c r="A28" s="204" t="s">
        <v>
4635</v>
      </c>
      <c r="B28" s="1632" t="s">
        <v>
4634</v>
      </c>
      <c r="C28" s="1631">
        <v>
39173</v>
      </c>
      <c r="D28" s="1630">
        <v>
16428</v>
      </c>
      <c r="E28" s="1629">
        <v>
644</v>
      </c>
      <c r="F28" s="1629">
        <v>
17</v>
      </c>
    </row>
    <row r="29" spans="1:6" ht="18" customHeight="1">
      <c r="A29" s="617" t="s">
        <v>
4633</v>
      </c>
      <c r="B29" s="1632" t="s">
        <v>
4632</v>
      </c>
      <c r="C29" s="1631">
        <v>
22655</v>
      </c>
      <c r="D29" s="1630">
        <v>
9224</v>
      </c>
      <c r="E29" s="1629">
        <v>
45</v>
      </c>
      <c r="F29" s="1629">
        <v>
15</v>
      </c>
    </row>
    <row r="30" spans="1:6" ht="18" customHeight="1">
      <c r="A30" s="617" t="s">
        <v>
4631</v>
      </c>
      <c r="B30" s="1632" t="s">
        <v>
4630</v>
      </c>
      <c r="C30" s="1631">
        <v>
37347</v>
      </c>
      <c r="D30" s="1630">
        <v>
12275</v>
      </c>
      <c r="E30" s="1629">
        <v>
179</v>
      </c>
      <c r="F30" s="1629">
        <v>
38</v>
      </c>
    </row>
    <row r="31" spans="1:6" ht="18" customHeight="1">
      <c r="A31" s="617" t="s">
        <v>
4629</v>
      </c>
      <c r="B31" s="1632" t="s">
        <v>
4628</v>
      </c>
      <c r="C31" s="1631">
        <v>
28121</v>
      </c>
      <c r="D31" s="1630">
        <v>
6494</v>
      </c>
      <c r="E31" s="1629">
        <v>
279</v>
      </c>
      <c r="F31" s="1629">
        <v>
58</v>
      </c>
    </row>
    <row r="32" spans="1:6" ht="18" customHeight="1">
      <c r="A32" s="617" t="s">
        <v>
4627</v>
      </c>
      <c r="B32" s="1632" t="s">
        <v>
4626</v>
      </c>
      <c r="C32" s="1631">
        <v>
29312</v>
      </c>
      <c r="D32" s="1630">
        <v>
7651</v>
      </c>
      <c r="E32" s="1629">
        <v>
132</v>
      </c>
      <c r="F32" s="1629">
        <v>
21</v>
      </c>
    </row>
    <row r="33" spans="1:6" ht="18" customHeight="1">
      <c r="A33" s="617" t="s">
        <v>
4625</v>
      </c>
      <c r="B33" s="1632" t="s">
        <v>
4624</v>
      </c>
      <c r="C33" s="1631">
        <v>
42095</v>
      </c>
      <c r="D33" s="1630">
        <v>
25066.15</v>
      </c>
      <c r="E33" s="1629">
        <v>
300</v>
      </c>
      <c r="F33" s="1629">
        <v>
45</v>
      </c>
    </row>
    <row r="34" spans="1:6" ht="18" customHeight="1">
      <c r="F34" s="231" t="s">
        <v>
4623</v>
      </c>
    </row>
  </sheetData>
  <mergeCells count="13">
    <mergeCell ref="A26:A27"/>
    <mergeCell ref="B26:B27"/>
    <mergeCell ref="C26:C27"/>
    <mergeCell ref="D26:D27"/>
    <mergeCell ref="A1:Z1"/>
    <mergeCell ref="A2:Z2"/>
    <mergeCell ref="A21:A22"/>
    <mergeCell ref="B21:B22"/>
    <mergeCell ref="C21:C22"/>
    <mergeCell ref="D21:D22"/>
    <mergeCell ref="A23:A24"/>
    <mergeCell ref="B23:B24"/>
    <mergeCell ref="D23:D24"/>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view="pageBreakPreview" zoomScaleNormal="100" zoomScaleSheetLayoutView="100" workbookViewId="0">
      <selection activeCell="B6" sqref="B6"/>
    </sheetView>
  </sheetViews>
  <sheetFormatPr defaultRowHeight="21" customHeight="1"/>
  <cols>
    <col min="1" max="2" width="14.625" style="221" customWidth="1"/>
    <col min="3" max="3" width="8.625" style="221" customWidth="1"/>
    <col min="4" max="4" width="10.625" style="221" customWidth="1"/>
    <col min="5" max="9" width="8.625" style="221" customWidth="1"/>
    <col min="10"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326" customFormat="1" ht="19.5" customHeight="1">
      <c r="A3" s="326" t="s">
        <v>
4717</v>
      </c>
    </row>
    <row r="4" spans="1:26" ht="19.5" customHeight="1">
      <c r="A4" s="404" t="s">
        <v>
4716</v>
      </c>
      <c r="F4" s="401" t="s">
        <v>
4661</v>
      </c>
    </row>
    <row r="5" spans="1:26" ht="30" customHeight="1">
      <c r="A5" s="439" t="s">
        <v>
768</v>
      </c>
      <c r="B5" s="1661" t="s">
        <v>
767</v>
      </c>
      <c r="C5" s="1097" t="s">
        <v>
1522</v>
      </c>
      <c r="D5" s="1118" t="s">
        <v>
1463</v>
      </c>
      <c r="E5" s="1660" t="s">
        <v>
4658</v>
      </c>
      <c r="F5" s="621" t="s">
        <v>
4404</v>
      </c>
      <c r="G5" s="1663"/>
      <c r="H5" s="402"/>
      <c r="I5" s="402"/>
    </row>
    <row r="6" spans="1:26" ht="19.5" customHeight="1">
      <c r="A6" s="384" t="s">
        <v>
4710</v>
      </c>
      <c r="B6" s="427" t="s">
        <v>
4709</v>
      </c>
      <c r="C6" s="1659">
        <v>
15653</v>
      </c>
      <c r="D6" s="345">
        <v>
12412</v>
      </c>
      <c r="E6" s="1662">
        <v>
199</v>
      </c>
      <c r="F6" s="1662">
        <v>
9</v>
      </c>
    </row>
    <row r="7" spans="1:26" ht="19.5" customHeight="1">
      <c r="A7" s="384" t="s">
        <v>
4708</v>
      </c>
      <c r="B7" s="427" t="s">
        <v>
4707</v>
      </c>
      <c r="C7" s="1659" t="s">
        <v>
4706</v>
      </c>
      <c r="D7" s="345">
        <v>
13750</v>
      </c>
      <c r="E7" s="1662">
        <v>
198</v>
      </c>
      <c r="F7" s="1662">
        <v>
6</v>
      </c>
    </row>
    <row r="8" spans="1:26" ht="19.5" customHeight="1">
      <c r="A8" s="762" t="s">
        <v>
4715</v>
      </c>
      <c r="B8" s="427" t="s">
        <v>
4289</v>
      </c>
      <c r="C8" s="1659">
        <v>
39173</v>
      </c>
      <c r="D8" s="345">
        <v>
3418</v>
      </c>
      <c r="E8" s="1662">
        <v>
112</v>
      </c>
      <c r="F8" s="1662">
        <v>
3</v>
      </c>
    </row>
    <row r="9" spans="1:26" ht="19.5" customHeight="1">
      <c r="A9" s="221" t="s">
        <v>
4714</v>
      </c>
    </row>
    <row r="10" spans="1:26" ht="19.5" customHeight="1">
      <c r="A10" s="221" t="s">
        <v>
4713</v>
      </c>
    </row>
    <row r="11" spans="1:26" ht="19.5" customHeight="1">
      <c r="A11" s="221" t="s">
        <v>
4712</v>
      </c>
      <c r="G11" s="221" t="s">
        <v>
4688</v>
      </c>
    </row>
    <row r="12" spans="1:26" ht="19.5" customHeight="1">
      <c r="F12" s="231"/>
    </row>
    <row r="13" spans="1:26" ht="19.5" customHeight="1">
      <c r="A13" s="404" t="s">
        <v>
4711</v>
      </c>
      <c r="F13" s="401" t="s">
        <v>
4661</v>
      </c>
    </row>
    <row r="14" spans="1:26" ht="30" customHeight="1">
      <c r="A14" s="439" t="s">
        <v>
768</v>
      </c>
      <c r="B14" s="1661" t="s">
        <v>
767</v>
      </c>
      <c r="C14" s="1097" t="s">
        <v>
1522</v>
      </c>
      <c r="D14" s="1118" t="s">
        <v>
1463</v>
      </c>
      <c r="E14" s="1660" t="s">
        <v>
4658</v>
      </c>
      <c r="F14" s="621" t="s">
        <v>
4404</v>
      </c>
      <c r="H14" s="402"/>
    </row>
    <row r="15" spans="1:26" ht="19.5" customHeight="1">
      <c r="A15" s="384" t="s">
        <v>
4710</v>
      </c>
      <c r="B15" s="427" t="s">
        <v>
4709</v>
      </c>
      <c r="C15" s="1659">
        <v>
15653</v>
      </c>
      <c r="D15" s="345">
        <v>
12412</v>
      </c>
      <c r="E15" s="972">
        <v>
817</v>
      </c>
      <c r="F15" s="1658">
        <v>
25</v>
      </c>
    </row>
    <row r="16" spans="1:26" ht="19.5" customHeight="1">
      <c r="A16" s="384" t="s">
        <v>
4708</v>
      </c>
      <c r="B16" s="427" t="s">
        <v>
4707</v>
      </c>
      <c r="C16" s="1659" t="s">
        <v>
4706</v>
      </c>
      <c r="D16" s="345">
        <v>
13750</v>
      </c>
      <c r="E16" s="1658">
        <v>
784</v>
      </c>
      <c r="F16" s="1658">
        <v>
22</v>
      </c>
      <c r="G16" s="221" t="s">
        <v>
4688</v>
      </c>
    </row>
    <row r="17" spans="1:10" ht="19.5" customHeight="1"/>
    <row r="18" spans="1:10" ht="19.5" customHeight="1">
      <c r="A18" s="488" t="s">
        <v>
4705</v>
      </c>
      <c r="B18" s="459"/>
      <c r="C18" s="459"/>
      <c r="D18" s="401" t="s">
        <v>
4661</v>
      </c>
      <c r="E18" s="459"/>
      <c r="G18" s="459"/>
      <c r="H18" s="459"/>
    </row>
    <row r="19" spans="1:10" ht="30" customHeight="1">
      <c r="A19" s="618" t="s">
        <v>
4704</v>
      </c>
      <c r="B19" s="618" t="s">
        <v>
4703</v>
      </c>
      <c r="C19" s="618" t="s">
        <v>
4536</v>
      </c>
      <c r="D19" s="1097" t="s">
        <v>
1463</v>
      </c>
    </row>
    <row r="20" spans="1:10" ht="19.5" customHeight="1">
      <c r="A20" s="565">
        <v>
24</v>
      </c>
      <c r="B20" s="565">
        <v>
174</v>
      </c>
      <c r="C20" s="565">
        <v>
4020</v>
      </c>
      <c r="D20" s="1088">
        <v>
26534.36</v>
      </c>
    </row>
    <row r="21" spans="1:10" ht="19.5" customHeight="1">
      <c r="A21" s="459" t="s">
        <v>
4702</v>
      </c>
      <c r="B21" s="459"/>
      <c r="C21" s="459"/>
      <c r="D21" s="459"/>
      <c r="E21" s="459"/>
      <c r="G21" s="459"/>
      <c r="H21" s="459"/>
    </row>
    <row r="22" spans="1:10" ht="19.5" customHeight="1">
      <c r="A22" s="459" t="s">
        <v>
4701</v>
      </c>
      <c r="B22" s="459"/>
      <c r="C22" s="459"/>
      <c r="D22" s="459"/>
      <c r="E22" s="459"/>
      <c r="G22" s="459" t="s">
        <v>
4700</v>
      </c>
      <c r="H22" s="459"/>
    </row>
    <row r="23" spans="1:10" ht="19.5" customHeight="1">
      <c r="D23" s="476"/>
    </row>
    <row r="24" spans="1:10" s="326" customFormat="1" ht="19.5" customHeight="1">
      <c r="A24" s="326" t="s">
        <v>
4699</v>
      </c>
      <c r="I24" s="231" t="s">
        <v>
1608</v>
      </c>
    </row>
    <row r="25" spans="1:10" ht="15" customHeight="1">
      <c r="A25" s="2373" t="s">
        <v>
768</v>
      </c>
      <c r="B25" s="2373" t="s">
        <v>
767</v>
      </c>
      <c r="C25" s="2554" t="s">
        <v>
4698</v>
      </c>
      <c r="D25" s="2218" t="s">
        <v>
765</v>
      </c>
      <c r="E25" s="2218" t="s">
        <v>
4697</v>
      </c>
      <c r="F25" s="2218" t="s">
        <v>
4417</v>
      </c>
      <c r="G25" s="2554" t="s">
        <v>
4696</v>
      </c>
      <c r="H25" s="2217" t="s">
        <v>
4695</v>
      </c>
      <c r="I25" s="2217"/>
      <c r="J25" s="1047"/>
    </row>
    <row r="26" spans="1:10" ht="24" customHeight="1">
      <c r="A26" s="2373"/>
      <c r="B26" s="2373"/>
      <c r="C26" s="2554"/>
      <c r="D26" s="2218"/>
      <c r="E26" s="2218"/>
      <c r="F26" s="2218"/>
      <c r="G26" s="2373"/>
      <c r="H26" s="230" t="s">
        <v>
4694</v>
      </c>
      <c r="I26" s="230" t="s">
        <v>
4693</v>
      </c>
      <c r="J26" s="1047"/>
    </row>
    <row r="27" spans="1:10" ht="30" customHeight="1">
      <c r="A27" s="1025" t="s">
        <v>
4692</v>
      </c>
      <c r="B27" s="1657" t="s">
        <v>
4691</v>
      </c>
      <c r="C27" s="1653">
        <v>
23559</v>
      </c>
      <c r="D27" s="1656" t="s">
        <v>
4690</v>
      </c>
      <c r="E27" s="1652">
        <v>
5104.68</v>
      </c>
      <c r="F27" s="1652">
        <v>
28646.400000000001</v>
      </c>
      <c r="G27" s="1655">
        <v>
350</v>
      </c>
      <c r="H27" s="1651">
        <v>
146</v>
      </c>
      <c r="I27" s="1655">
        <v>
1499</v>
      </c>
    </row>
    <row r="28" spans="1:10" ht="19.5" customHeight="1">
      <c r="A28" s="221" t="s">
        <v>
4689</v>
      </c>
      <c r="B28" s="2"/>
      <c r="C28" s="2"/>
      <c r="D28" s="2"/>
      <c r="I28" s="231" t="s">
        <v>
4688</v>
      </c>
    </row>
    <row r="29" spans="1:10" ht="19.5" customHeight="1">
      <c r="H29" s="231"/>
    </row>
    <row r="30" spans="1:10" s="326" customFormat="1" ht="19.5" customHeight="1">
      <c r="A30" s="326" t="s">
        <v>
4687</v>
      </c>
      <c r="G30" s="231" t="s">
        <v>
1608</v>
      </c>
    </row>
    <row r="31" spans="1:10" s="326" customFormat="1" ht="18" customHeight="1">
      <c r="A31" s="2373" t="s">
        <v>
767</v>
      </c>
      <c r="B31" s="2373"/>
      <c r="C31" s="2217" t="s">
        <v>
1522</v>
      </c>
      <c r="D31" s="2218" t="s">
        <v>
765</v>
      </c>
      <c r="E31" s="2217" t="s">
        <v>
4686</v>
      </c>
      <c r="F31" s="2217" t="s">
        <v>
4685</v>
      </c>
      <c r="G31" s="668" t="s">
        <v>
996</v>
      </c>
    </row>
    <row r="32" spans="1:10" ht="24" customHeight="1">
      <c r="A32" s="2373"/>
      <c r="B32" s="2373"/>
      <c r="C32" s="2217"/>
      <c r="D32" s="2218"/>
      <c r="E32" s="2217"/>
      <c r="F32" s="2217"/>
      <c r="G32" s="652" t="s">
        <v>
4684</v>
      </c>
    </row>
    <row r="33" spans="1:9" ht="30" customHeight="1">
      <c r="A33" s="2852" t="s">
        <v>
4683</v>
      </c>
      <c r="B33" s="2853"/>
      <c r="C33" s="1653">
        <v>
36982</v>
      </c>
      <c r="D33" s="1100" t="s">
        <v>
4682</v>
      </c>
      <c r="E33" s="1652">
        <v>
5545.03</v>
      </c>
      <c r="F33" s="1652">
        <v>
7647.31</v>
      </c>
      <c r="G33" s="1654">
        <v>
351</v>
      </c>
    </row>
    <row r="34" spans="1:9" ht="19.5" customHeight="1">
      <c r="A34" s="221" t="s">
        <v>
4271</v>
      </c>
      <c r="B34" s="2"/>
      <c r="C34" s="2"/>
      <c r="D34" s="2"/>
      <c r="G34" s="327" t="s">
        <v>
4663</v>
      </c>
      <c r="I34" s="231"/>
    </row>
    <row r="35" spans="1:9" ht="19.5" customHeight="1"/>
    <row r="36" spans="1:9" s="326" customFormat="1" ht="19.5" customHeight="1">
      <c r="A36" s="326" t="s">
        <v>
4681</v>
      </c>
      <c r="F36" s="231" t="s">
        <v>
1608</v>
      </c>
    </row>
    <row r="37" spans="1:9" s="326" customFormat="1" ht="18" customHeight="1">
      <c r="A37" s="2373" t="s">
        <v>
767</v>
      </c>
      <c r="B37" s="2373"/>
      <c r="C37" s="2217" t="s">
        <v>
1522</v>
      </c>
      <c r="D37" s="2218" t="s">
        <v>
765</v>
      </c>
      <c r="E37" s="2217" t="s">
        <v>
1463</v>
      </c>
      <c r="F37" s="668" t="s">
        <v>
996</v>
      </c>
    </row>
    <row r="38" spans="1:9" ht="24" customHeight="1">
      <c r="A38" s="2373"/>
      <c r="B38" s="2373"/>
      <c r="C38" s="2217"/>
      <c r="D38" s="2218"/>
      <c r="E38" s="2217"/>
      <c r="F38" s="718" t="s">
        <v>
4680</v>
      </c>
    </row>
    <row r="39" spans="1:9" ht="30" customHeight="1">
      <c r="A39" s="2852" t="s">
        <v>
4679</v>
      </c>
      <c r="B39" s="2853"/>
      <c r="C39" s="1653">
        <v>
41384</v>
      </c>
      <c r="D39" s="1100" t="s">
        <v>
4678</v>
      </c>
      <c r="E39" s="1652">
        <v>
926.47</v>
      </c>
      <c r="F39" s="1651">
        <v>
9246</v>
      </c>
      <c r="G39" s="1462"/>
    </row>
    <row r="40" spans="1:9" ht="19.5" customHeight="1">
      <c r="A40" s="221" t="s">
        <v>
4271</v>
      </c>
      <c r="B40" s="2"/>
      <c r="C40" s="2"/>
      <c r="D40" s="2"/>
      <c r="F40" s="327" t="s">
        <v>
4663</v>
      </c>
      <c r="I40" s="231"/>
    </row>
    <row r="41" spans="1:9" ht="15" customHeight="1">
      <c r="A41" s="402"/>
      <c r="B41" s="402"/>
      <c r="C41" s="402"/>
      <c r="D41" s="402"/>
      <c r="E41" s="402"/>
    </row>
    <row r="42" spans="1:9" ht="15" customHeight="1">
      <c r="A42" s="402"/>
      <c r="B42" s="373"/>
      <c r="C42" s="373"/>
      <c r="D42" s="373"/>
      <c r="E42" s="373"/>
      <c r="F42" s="373"/>
      <c r="G42" s="402"/>
      <c r="H42" s="402"/>
    </row>
    <row r="43" spans="1:9" ht="15" customHeight="1">
      <c r="A43" s="402"/>
      <c r="B43" s="1650"/>
      <c r="C43" s="373"/>
      <c r="D43" s="373"/>
      <c r="E43" s="673"/>
      <c r="F43" s="673"/>
      <c r="G43" s="402"/>
      <c r="H43" s="402"/>
    </row>
    <row r="44" spans="1:9" ht="15" customHeight="1">
      <c r="A44" s="402"/>
      <c r="B44" s="373"/>
      <c r="C44" s="373"/>
      <c r="D44" s="373"/>
      <c r="E44" s="673"/>
      <c r="F44" s="673"/>
      <c r="G44" s="402"/>
      <c r="H44" s="402"/>
    </row>
    <row r="45" spans="1:9" ht="15" customHeight="1">
      <c r="H45" s="231"/>
    </row>
    <row r="46" spans="1:9" ht="15" customHeight="1"/>
    <row r="47" spans="1:9" ht="15" customHeight="1"/>
    <row r="48" spans="1:9" ht="15" customHeight="1"/>
    <row r="49" ht="15" customHeight="1"/>
  </sheetData>
  <mergeCells count="21">
    <mergeCell ref="F31:F32"/>
    <mergeCell ref="D37:D38"/>
    <mergeCell ref="D31:D32"/>
    <mergeCell ref="A1:Z1"/>
    <mergeCell ref="A2:Z2"/>
    <mergeCell ref="A39:B39"/>
    <mergeCell ref="H25:I25"/>
    <mergeCell ref="A25:A26"/>
    <mergeCell ref="B25:B26"/>
    <mergeCell ref="C25:C26"/>
    <mergeCell ref="D25:D26"/>
    <mergeCell ref="C31:C32"/>
    <mergeCell ref="C37:C38"/>
    <mergeCell ref="A37:B38"/>
    <mergeCell ref="A31:B32"/>
    <mergeCell ref="E31:E32"/>
    <mergeCell ref="G25:G26"/>
    <mergeCell ref="F25:F26"/>
    <mergeCell ref="E25:E26"/>
    <mergeCell ref="A33:B33"/>
    <mergeCell ref="E37:E38"/>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view="pageBreakPreview" zoomScaleNormal="75" zoomScaleSheetLayoutView="100" workbookViewId="0">
      <selection activeCell="B6" sqref="B6"/>
    </sheetView>
  </sheetViews>
  <sheetFormatPr defaultRowHeight="22.5" customHeight="1"/>
  <cols>
    <col min="1" max="1" width="11.125" style="221" customWidth="1"/>
    <col min="2" max="2" width="13.125" style="221" customWidth="1"/>
    <col min="3" max="3" width="7.125" style="420" customWidth="1"/>
    <col min="4" max="4" width="5.625" style="420" customWidth="1"/>
    <col min="5" max="5" width="6.125" style="221" customWidth="1"/>
    <col min="6" max="6" width="5.625" style="221" customWidth="1"/>
    <col min="7" max="7" width="8.125" style="221" customWidth="1"/>
    <col min="8" max="8" width="6.625" style="221" customWidth="1"/>
    <col min="9" max="9" width="7.125" style="221" customWidth="1"/>
    <col min="10" max="10" width="8.125" style="221" customWidth="1"/>
    <col min="11" max="11" width="7.125" style="221" customWidth="1"/>
    <col min="12" max="12" width="6.625" style="221" customWidth="1"/>
    <col min="13"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ht="18" customHeight="1">
      <c r="A3" s="326" t="s">
        <v>
4805</v>
      </c>
      <c r="L3" s="231" t="s">
        <v>
1608</v>
      </c>
    </row>
    <row r="4" spans="1:26" ht="15" customHeight="1">
      <c r="A4" s="2217" t="s">
        <v>
4804</v>
      </c>
      <c r="B4" s="2217" t="s">
        <v>
767</v>
      </c>
      <c r="C4" s="2217" t="s">
        <v>
1522</v>
      </c>
      <c r="D4" s="2217" t="s">
        <v>
4803</v>
      </c>
      <c r="E4" s="2855" t="s">
        <v>
4802</v>
      </c>
      <c r="F4" s="2855" t="s">
        <v>
4801</v>
      </c>
      <c r="G4" s="2855" t="s">
        <v>
4800</v>
      </c>
      <c r="H4" s="2855" t="s">
        <v>
4799</v>
      </c>
      <c r="I4" s="2855" t="s">
        <v>
4798</v>
      </c>
      <c r="J4" s="2826" t="s">
        <v>
996</v>
      </c>
      <c r="K4" s="2854"/>
      <c r="L4" s="2827"/>
    </row>
    <row r="5" spans="1:26" s="479" customFormat="1" ht="30" customHeight="1">
      <c r="A5" s="2217"/>
      <c r="B5" s="2217"/>
      <c r="C5" s="2217"/>
      <c r="D5" s="2217"/>
      <c r="E5" s="2855"/>
      <c r="F5" s="2855"/>
      <c r="G5" s="2855"/>
      <c r="H5" s="2855"/>
      <c r="I5" s="2855"/>
      <c r="J5" s="669" t="s">
        <v>
4797</v>
      </c>
      <c r="K5" s="669" t="s">
        <v>
4796</v>
      </c>
      <c r="L5" s="669" t="s">
        <v>
4795</v>
      </c>
    </row>
    <row r="6" spans="1:26" ht="24.95" customHeight="1">
      <c r="A6" s="1673" t="s">
        <v>
4794</v>
      </c>
      <c r="B6" s="1675" t="s">
        <v>
4793</v>
      </c>
      <c r="C6" s="1670" t="s">
        <v>
4792</v>
      </c>
      <c r="D6" s="1674" t="s">
        <v>
4791</v>
      </c>
      <c r="E6" s="1489">
        <v>
5078</v>
      </c>
      <c r="F6" s="1489">
        <v>
433</v>
      </c>
      <c r="G6" s="1489">
        <v>
419273</v>
      </c>
      <c r="H6" s="1489">
        <v>
13664</v>
      </c>
      <c r="I6" s="1489">
        <v>
76667</v>
      </c>
      <c r="J6" s="1668">
        <v>
779555</v>
      </c>
      <c r="K6" s="1489">
        <v>
51344</v>
      </c>
      <c r="L6" s="1489">
        <v>
946</v>
      </c>
    </row>
    <row r="7" spans="1:26" ht="24.95" customHeight="1">
      <c r="A7" s="1673" t="s">
        <v>
740</v>
      </c>
      <c r="B7" s="1496" t="s">
        <v>
4790</v>
      </c>
      <c r="C7" s="1670" t="s">
        <v>
4789</v>
      </c>
      <c r="D7" s="1669" t="s">
        <v>
4788</v>
      </c>
      <c r="E7" s="1489">
        <v>
1426</v>
      </c>
      <c r="F7" s="1489">
        <v>
190</v>
      </c>
      <c r="G7" s="1489">
        <v>
113725</v>
      </c>
      <c r="H7" s="1489">
        <v>
4398</v>
      </c>
      <c r="I7" s="1489">
        <v>
25868</v>
      </c>
      <c r="J7" s="1668">
        <v>
362215</v>
      </c>
      <c r="K7" s="1489">
        <v>
17734</v>
      </c>
      <c r="L7" s="1489" t="s">
        <v>
531</v>
      </c>
    </row>
    <row r="8" spans="1:26" ht="24.95" customHeight="1">
      <c r="A8" s="1673" t="s">
        <v>
3340</v>
      </c>
      <c r="B8" s="1496" t="s">
        <v>
4787</v>
      </c>
      <c r="C8" s="1670" t="s">
        <v>
4786</v>
      </c>
      <c r="D8" s="1669" t="s">
        <v>
4785</v>
      </c>
      <c r="E8" s="1489">
        <v>
1755</v>
      </c>
      <c r="F8" s="1489">
        <v>
120</v>
      </c>
      <c r="G8" s="1489">
        <v>
112003</v>
      </c>
      <c r="H8" s="1489">
        <v>
3458</v>
      </c>
      <c r="I8" s="1489">
        <v>
19259</v>
      </c>
      <c r="J8" s="1668">
        <v>
231199</v>
      </c>
      <c r="K8" s="1489">
        <v>
8953</v>
      </c>
      <c r="L8" s="1489">
        <v>
1</v>
      </c>
    </row>
    <row r="9" spans="1:26" ht="24.95" customHeight="1">
      <c r="A9" s="1673" t="s">
        <v>
4465</v>
      </c>
      <c r="B9" s="1561" t="s">
        <v>
4784</v>
      </c>
      <c r="C9" s="1670" t="s">
        <v>
4783</v>
      </c>
      <c r="D9" s="1669" t="s">
        <v>
4782</v>
      </c>
      <c r="E9" s="1489">
        <v>
1031</v>
      </c>
      <c r="F9" s="1489">
        <v>
114</v>
      </c>
      <c r="G9" s="1489">
        <v>
104275</v>
      </c>
      <c r="H9" s="1489">
        <v>
3996</v>
      </c>
      <c r="I9" s="1489">
        <v>
18861</v>
      </c>
      <c r="J9" s="1668">
        <v>
172437</v>
      </c>
      <c r="K9" s="1489">
        <v>
8737</v>
      </c>
      <c r="L9" s="1489">
        <v>
250</v>
      </c>
    </row>
    <row r="10" spans="1:26" ht="24.95" customHeight="1">
      <c r="A10" s="1673" t="s">
        <v>
1901</v>
      </c>
      <c r="B10" s="1561" t="s">
        <v>
4781</v>
      </c>
      <c r="C10" s="1670" t="s">
        <v>
751</v>
      </c>
      <c r="D10" s="1669" t="s">
        <v>
4780</v>
      </c>
      <c r="E10" s="1489">
        <v>
1473</v>
      </c>
      <c r="F10" s="1489">
        <v>
137</v>
      </c>
      <c r="G10" s="1489">
        <v>
114946</v>
      </c>
      <c r="H10" s="1489">
        <v>
4474</v>
      </c>
      <c r="I10" s="1489">
        <v>
14201</v>
      </c>
      <c r="J10" s="1668">
        <v>
101235</v>
      </c>
      <c r="K10" s="1489">
        <v>
3617</v>
      </c>
      <c r="L10" s="1489">
        <v>
5</v>
      </c>
    </row>
    <row r="11" spans="1:26" ht="24.95" customHeight="1">
      <c r="A11" s="1673" t="s">
        <v>
4123</v>
      </c>
      <c r="B11" s="1496" t="s">
        <v>
4779</v>
      </c>
      <c r="C11" s="1670" t="s">
        <v>
4778</v>
      </c>
      <c r="D11" s="1669" t="s">
        <v>
4777</v>
      </c>
      <c r="E11" s="1489">
        <v>
1735</v>
      </c>
      <c r="F11" s="1489">
        <v>
123</v>
      </c>
      <c r="G11" s="1489">
        <v>
93976</v>
      </c>
      <c r="H11" s="1489">
        <v>
3709</v>
      </c>
      <c r="I11" s="1489">
        <v>
16081</v>
      </c>
      <c r="J11" s="1668">
        <v>
201366</v>
      </c>
      <c r="K11" s="1489">
        <v>
7361</v>
      </c>
      <c r="L11" s="1489" t="s">
        <v>
531</v>
      </c>
    </row>
    <row r="12" spans="1:26" ht="24.95" customHeight="1">
      <c r="A12" s="1673" t="s">
        <v>
1925</v>
      </c>
      <c r="B12" s="1496" t="s">
        <v>
4776</v>
      </c>
      <c r="C12" s="1670" t="s">
        <v>
4775</v>
      </c>
      <c r="D12" s="1669" t="s">
        <v>
4774</v>
      </c>
      <c r="E12" s="1489">
        <v>
1827</v>
      </c>
      <c r="F12" s="1489">
        <v>
165</v>
      </c>
      <c r="G12" s="1489">
        <v>
116068</v>
      </c>
      <c r="H12" s="1489">
        <v>
3674</v>
      </c>
      <c r="I12" s="1489">
        <v>
17685</v>
      </c>
      <c r="J12" s="1668">
        <v>
232364</v>
      </c>
      <c r="K12" s="1489">
        <v>
9842</v>
      </c>
      <c r="L12" s="1489">
        <v>
239</v>
      </c>
    </row>
    <row r="13" spans="1:26" ht="24.95" customHeight="1">
      <c r="A13" s="1671" t="s">
        <v>
4773</v>
      </c>
      <c r="B13" s="1561" t="s">
        <v>
4772</v>
      </c>
      <c r="C13" s="1670" t="s">
        <v>
4771</v>
      </c>
      <c r="D13" s="1669" t="s">
        <v>
4770</v>
      </c>
      <c r="E13" s="1489">
        <v>
230</v>
      </c>
      <c r="F13" s="1489">
        <v>
5</v>
      </c>
      <c r="G13" s="1489">
        <v>
38983</v>
      </c>
      <c r="H13" s="1489">
        <v>
1720</v>
      </c>
      <c r="I13" s="1489">
        <v>
4210</v>
      </c>
      <c r="J13" s="1668">
        <v>
50527</v>
      </c>
      <c r="K13" s="1489">
        <v>
2201</v>
      </c>
      <c r="L13" s="1489" t="s">
        <v>
531</v>
      </c>
    </row>
    <row r="14" spans="1:26" ht="24.95" customHeight="1">
      <c r="A14" s="1671" t="s">
        <v>
4769</v>
      </c>
      <c r="B14" s="1561" t="s">
        <v>
4768</v>
      </c>
      <c r="C14" s="1670" t="s">
        <v>
1203</v>
      </c>
      <c r="D14" s="1669" t="s">
        <v>
4767</v>
      </c>
      <c r="E14" s="1489">
        <v>
304</v>
      </c>
      <c r="F14" s="1489">
        <v>
22</v>
      </c>
      <c r="G14" s="1489">
        <v>
37541</v>
      </c>
      <c r="H14" s="1489">
        <v>
1346</v>
      </c>
      <c r="I14" s="1489">
        <v>
4060</v>
      </c>
      <c r="J14" s="1668">
        <v>
36220</v>
      </c>
      <c r="K14" s="1489">
        <v>
1381</v>
      </c>
      <c r="L14" s="1489" t="s">
        <v>
531</v>
      </c>
    </row>
    <row r="15" spans="1:26" ht="24.95" customHeight="1">
      <c r="A15" s="1671" t="s">
        <v>
4766</v>
      </c>
      <c r="B15" s="1561" t="s">
        <v>
4765</v>
      </c>
      <c r="C15" s="1670" t="s">
        <v>
4764</v>
      </c>
      <c r="D15" s="1669" t="s">
        <v>
4763</v>
      </c>
      <c r="E15" s="1489">
        <v>
220</v>
      </c>
      <c r="F15" s="1489">
        <v>
18</v>
      </c>
      <c r="G15" s="1489">
        <v>
34251</v>
      </c>
      <c r="H15" s="1489">
        <v>
1364</v>
      </c>
      <c r="I15" s="1489">
        <v>
6760</v>
      </c>
      <c r="J15" s="1668">
        <v>
131951</v>
      </c>
      <c r="K15" s="1489">
        <v>
4637</v>
      </c>
      <c r="L15" s="1489" t="s">
        <v>
531</v>
      </c>
    </row>
    <row r="16" spans="1:26" ht="24.95" customHeight="1">
      <c r="A16" s="1671" t="s">
        <v>
4762</v>
      </c>
      <c r="B16" s="1561" t="s">
        <v>
4761</v>
      </c>
      <c r="C16" s="1670" t="s">
        <v>
4760</v>
      </c>
      <c r="D16" s="1669" t="s">
        <v>
4759</v>
      </c>
      <c r="E16" s="1489">
        <v>
306</v>
      </c>
      <c r="F16" s="1489">
        <v>
29</v>
      </c>
      <c r="G16" s="1489">
        <v>
41995</v>
      </c>
      <c r="H16" s="1489">
        <v>
1501</v>
      </c>
      <c r="I16" s="1489">
        <v>
3650</v>
      </c>
      <c r="J16" s="1668">
        <v>
67648</v>
      </c>
      <c r="K16" s="1489">
        <v>
3164</v>
      </c>
      <c r="L16" s="1489" t="s">
        <v>
531</v>
      </c>
    </row>
    <row r="17" spans="1:12" ht="24.75" customHeight="1">
      <c r="A17" s="1671" t="s">
        <v>
4758</v>
      </c>
      <c r="B17" s="1672" t="s">
        <v>
4757</v>
      </c>
      <c r="C17" s="1670" t="s">
        <v>
4756</v>
      </c>
      <c r="D17" s="1670" t="s">
        <v>
4755</v>
      </c>
      <c r="E17" s="1489">
        <v>
404</v>
      </c>
      <c r="F17" s="1489">
        <v>
34</v>
      </c>
      <c r="G17" s="1489">
        <v>
36451</v>
      </c>
      <c r="H17" s="1489">
        <v>
1386</v>
      </c>
      <c r="I17" s="1489">
        <v>
3487</v>
      </c>
      <c r="J17" s="1668">
        <v>
125486</v>
      </c>
      <c r="K17" s="1489">
        <v>
5322</v>
      </c>
      <c r="L17" s="1489" t="s">
        <v>
531</v>
      </c>
    </row>
    <row r="18" spans="1:12" ht="24.95" customHeight="1">
      <c r="A18" s="1671" t="s">
        <v>
4754</v>
      </c>
      <c r="B18" s="1561" t="s">
        <v>
4753</v>
      </c>
      <c r="C18" s="1670" t="s">
        <v>
4752</v>
      </c>
      <c r="D18" s="1669" t="s">
        <v>
4751</v>
      </c>
      <c r="E18" s="1489">
        <v>
26</v>
      </c>
      <c r="F18" s="1489" t="s">
        <v>
531</v>
      </c>
      <c r="G18" s="1489" t="s">
        <v>
531</v>
      </c>
      <c r="H18" s="1489" t="s">
        <v>
531</v>
      </c>
      <c r="I18" s="1489">
        <v>
2778</v>
      </c>
      <c r="J18" s="1668">
        <v>
13794</v>
      </c>
      <c r="K18" s="1489">
        <v>
805</v>
      </c>
      <c r="L18" s="1489" t="s">
        <v>
531</v>
      </c>
    </row>
    <row r="19" spans="1:12" ht="19.5" customHeight="1">
      <c r="A19" s="2554" t="s">
        <v>
912</v>
      </c>
      <c r="B19" s="2103"/>
      <c r="C19" s="2103"/>
      <c r="D19" s="2103"/>
      <c r="E19" s="1563">
        <f t="shared" ref="E19:L19" si="0">
SUM(E6:E18)</f>
        <v>
15815</v>
      </c>
      <c r="F19" s="1563">
        <f t="shared" si="0"/>
        <v>
1390</v>
      </c>
      <c r="G19" s="1563">
        <f t="shared" si="0"/>
        <v>
1263487</v>
      </c>
      <c r="H19" s="1563">
        <f t="shared" si="0"/>
        <v>
44690</v>
      </c>
      <c r="I19" s="1563">
        <f t="shared" si="0"/>
        <v>
213567</v>
      </c>
      <c r="J19" s="1563">
        <f t="shared" si="0"/>
        <v>
2505997</v>
      </c>
      <c r="K19" s="1563">
        <f t="shared" si="0"/>
        <v>
125098</v>
      </c>
      <c r="L19" s="1563">
        <f t="shared" si="0"/>
        <v>
1441</v>
      </c>
    </row>
    <row r="20" spans="1:12" ht="15" customHeight="1">
      <c r="A20" s="232" t="s">
        <v>
4750</v>
      </c>
      <c r="L20" s="231" t="s">
        <v>
4749</v>
      </c>
    </row>
    <row r="21" spans="1:12" ht="15" customHeight="1">
      <c r="A21" s="232" t="s">
        <v>
4748</v>
      </c>
    </row>
    <row r="22" spans="1:12" ht="15" customHeight="1">
      <c r="A22" s="232" t="s">
        <v>
4747</v>
      </c>
    </row>
    <row r="23" spans="1:12" ht="15" customHeight="1">
      <c r="A23" s="232" t="s">
        <v>
4746</v>
      </c>
    </row>
    <row r="24" spans="1:12" ht="15" customHeight="1">
      <c r="A24" s="232" t="s">
        <v>
4745</v>
      </c>
    </row>
    <row r="25" spans="1:12" ht="15" customHeight="1">
      <c r="A25" s="232"/>
      <c r="B25" s="232"/>
      <c r="C25" s="232"/>
      <c r="D25" s="232"/>
      <c r="E25" s="232"/>
      <c r="F25" s="232"/>
      <c r="G25" s="232"/>
      <c r="H25" s="232"/>
      <c r="I25" s="232"/>
      <c r="J25" s="232"/>
      <c r="K25" s="232"/>
      <c r="L25" s="232"/>
    </row>
    <row r="26" spans="1:12" s="326" customFormat="1" ht="15" customHeight="1">
      <c r="A26" s="326" t="s">
        <v>
4744</v>
      </c>
      <c r="C26" s="612"/>
      <c r="D26" s="612"/>
    </row>
    <row r="27" spans="1:12" ht="15" customHeight="1">
      <c r="A27" s="404" t="s">
        <v>
2773</v>
      </c>
      <c r="H27" s="231" t="s">
        <v>
1608</v>
      </c>
    </row>
    <row r="28" spans="1:12" ht="24.95" customHeight="1">
      <c r="A28" s="1577" t="s">
        <v>
767</v>
      </c>
      <c r="B28" s="1667" t="s">
        <v>
766</v>
      </c>
      <c r="C28" s="2865" t="s">
        <v>
4325</v>
      </c>
      <c r="D28" s="2864"/>
      <c r="E28" s="2865" t="s">
        <v>
4743</v>
      </c>
      <c r="F28" s="2864"/>
      <c r="G28" s="2200" t="s">
        <v>
4742</v>
      </c>
      <c r="H28" s="2864"/>
    </row>
    <row r="29" spans="1:12" ht="15" customHeight="1">
      <c r="A29" s="1570" t="s">
        <v>
4741</v>
      </c>
      <c r="B29" s="1666" t="s">
        <v>
4740</v>
      </c>
      <c r="C29" s="2870" t="s">
        <v>
4739</v>
      </c>
      <c r="D29" s="2871"/>
      <c r="E29" s="2866">
        <v>
4993.0600000000004</v>
      </c>
      <c r="F29" s="2867"/>
      <c r="G29" s="2862">
        <v>
140</v>
      </c>
      <c r="H29" s="2863"/>
      <c r="J29" s="402"/>
    </row>
    <row r="30" spans="1:12" ht="15" customHeight="1"/>
    <row r="31" spans="1:12" ht="15" customHeight="1">
      <c r="A31" s="404" t="s">
        <v>
4738</v>
      </c>
      <c r="C31" s="221" t="s">
        <v>
882</v>
      </c>
      <c r="L31" s="231" t="s">
        <v>
972</v>
      </c>
    </row>
    <row r="32" spans="1:12" ht="15" customHeight="1">
      <c r="A32" s="2826" t="s">
        <v>
4737</v>
      </c>
      <c r="B32" s="2854"/>
      <c r="C32" s="2854"/>
      <c r="D32" s="2854"/>
      <c r="E32" s="2854"/>
      <c r="F32" s="2827"/>
      <c r="G32" s="2856" t="s">
        <v>
4736</v>
      </c>
      <c r="H32" s="2857"/>
      <c r="I32" s="2856" t="s">
        <v>
4735</v>
      </c>
      <c r="J32" s="2857"/>
      <c r="K32" s="2856" t="s">
        <v>
4734</v>
      </c>
      <c r="L32" s="2857"/>
    </row>
    <row r="33" spans="1:12" ht="15" customHeight="1">
      <c r="A33" s="668" t="s">
        <v>
4733</v>
      </c>
      <c r="B33" s="668" t="s">
        <v>
4732</v>
      </c>
      <c r="C33" s="2860" t="s">
        <v>
4731</v>
      </c>
      <c r="D33" s="2861"/>
      <c r="E33" s="2826" t="s">
        <v>
534</v>
      </c>
      <c r="F33" s="2827"/>
      <c r="G33" s="2858"/>
      <c r="H33" s="2859"/>
      <c r="I33" s="2858"/>
      <c r="J33" s="2859"/>
      <c r="K33" s="2858"/>
      <c r="L33" s="2859"/>
    </row>
    <row r="34" spans="1:12" ht="15" customHeight="1">
      <c r="A34" s="1665">
        <v>
5727</v>
      </c>
      <c r="B34" s="1664" t="s">
        <v>
531</v>
      </c>
      <c r="C34" s="2868">
        <v>
343</v>
      </c>
      <c r="D34" s="2869"/>
      <c r="E34" s="2862">
        <f>
SUM(A34,B34,C34)</f>
        <v>
6070</v>
      </c>
      <c r="F34" s="2863"/>
      <c r="G34" s="2862">
        <v>
3486</v>
      </c>
      <c r="H34" s="2863"/>
      <c r="I34" s="2862">
        <v>
29</v>
      </c>
      <c r="J34" s="2863"/>
      <c r="K34" s="2862">
        <v>
12</v>
      </c>
      <c r="L34" s="2863"/>
    </row>
    <row r="35" spans="1:12" ht="15" customHeight="1">
      <c r="L35" s="231" t="s">
        <v>
4730</v>
      </c>
    </row>
    <row r="36" spans="1:12" s="326" customFormat="1" ht="15" customHeight="1">
      <c r="A36" s="326" t="s">
        <v>
4729</v>
      </c>
      <c r="C36" s="232" t="s">
        <v>
4728</v>
      </c>
    </row>
    <row r="37" spans="1:12" ht="15" customHeight="1">
      <c r="A37" s="672" t="s">
        <v>
4727</v>
      </c>
      <c r="B37" s="672" t="s">
        <v>
4726</v>
      </c>
      <c r="D37" s="221"/>
    </row>
    <row r="38" spans="1:12" ht="15" customHeight="1">
      <c r="A38" s="1569" t="s">
        <v>
4725</v>
      </c>
      <c r="B38" s="1068">
        <v>
53</v>
      </c>
      <c r="D38" s="221"/>
    </row>
    <row r="39" spans="1:12" ht="15" customHeight="1">
      <c r="A39" s="1569" t="s">
        <v>
4724</v>
      </c>
      <c r="B39" s="1068">
        <v>
14</v>
      </c>
      <c r="D39" s="221"/>
    </row>
    <row r="40" spans="1:12" ht="15" customHeight="1">
      <c r="A40" s="1569" t="s">
        <v>
4723</v>
      </c>
      <c r="B40" s="1068">
        <v>
25</v>
      </c>
      <c r="D40" s="221"/>
    </row>
    <row r="41" spans="1:12" s="420" customFormat="1" ht="15" customHeight="1">
      <c r="A41" s="1569" t="s">
        <v>
4722</v>
      </c>
      <c r="B41" s="1068">
        <v>
24</v>
      </c>
      <c r="D41" s="221"/>
      <c r="E41" s="221"/>
      <c r="F41" s="221"/>
      <c r="G41" s="221"/>
      <c r="H41" s="221"/>
      <c r="I41" s="221"/>
    </row>
    <row r="42" spans="1:12" s="420" customFormat="1" ht="15" customHeight="1">
      <c r="A42" s="1569" t="s">
        <v>
4721</v>
      </c>
      <c r="B42" s="1068">
        <v>
24</v>
      </c>
      <c r="D42" s="221"/>
      <c r="E42" s="221"/>
      <c r="F42" s="221"/>
      <c r="G42" s="221"/>
      <c r="H42" s="221"/>
      <c r="I42" s="221"/>
    </row>
    <row r="43" spans="1:12" s="420" customFormat="1" ht="15" customHeight="1">
      <c r="A43" s="1569" t="s">
        <v>
4720</v>
      </c>
      <c r="B43" s="1068">
        <v>
1</v>
      </c>
      <c r="D43" s="221"/>
      <c r="E43" s="221"/>
      <c r="F43" s="221"/>
      <c r="G43" s="221"/>
      <c r="H43" s="221"/>
      <c r="I43" s="221"/>
    </row>
    <row r="44" spans="1:12" s="420" customFormat="1" ht="15" customHeight="1">
      <c r="A44" s="672" t="s">
        <v>
912</v>
      </c>
      <c r="B44" s="1068">
        <f>
SUM(B38:B43)</f>
        <v>
141</v>
      </c>
      <c r="C44" s="232" t="s">
        <v>
4719</v>
      </c>
      <c r="D44" s="221"/>
      <c r="E44" s="221"/>
      <c r="F44" s="221"/>
      <c r="G44" s="221"/>
      <c r="H44" s="221"/>
      <c r="I44" s="221"/>
    </row>
    <row r="45" spans="1:12" s="420" customFormat="1" ht="15" customHeight="1">
      <c r="A45" s="221" t="s">
        <v>
4718</v>
      </c>
      <c r="D45" s="221"/>
      <c r="E45" s="221"/>
      <c r="F45" s="221"/>
      <c r="G45" s="221"/>
      <c r="H45" s="221"/>
      <c r="I45" s="221"/>
    </row>
    <row r="46" spans="1:12" s="420" customFormat="1" ht="15" customHeight="1">
      <c r="A46" s="221"/>
      <c r="B46" s="221"/>
      <c r="D46" s="221"/>
      <c r="E46" s="221"/>
      <c r="F46" s="221"/>
      <c r="G46" s="221"/>
      <c r="H46" s="221"/>
      <c r="I46" s="221"/>
    </row>
  </sheetData>
  <mergeCells count="30">
    <mergeCell ref="A1:Z1"/>
    <mergeCell ref="A2:Z2"/>
    <mergeCell ref="C34:D34"/>
    <mergeCell ref="E34:F34"/>
    <mergeCell ref="G34:H34"/>
    <mergeCell ref="I34:J34"/>
    <mergeCell ref="K34:L34"/>
    <mergeCell ref="C29:D29"/>
    <mergeCell ref="B4:B5"/>
    <mergeCell ref="H4:H5"/>
    <mergeCell ref="G4:G5"/>
    <mergeCell ref="F4:F5"/>
    <mergeCell ref="E4:E5"/>
    <mergeCell ref="C4:C5"/>
    <mergeCell ref="A4:A5"/>
    <mergeCell ref="D4:D5"/>
    <mergeCell ref="J4:L4"/>
    <mergeCell ref="I4:I5"/>
    <mergeCell ref="I32:J33"/>
    <mergeCell ref="K32:L33"/>
    <mergeCell ref="C33:D33"/>
    <mergeCell ref="E33:F33"/>
    <mergeCell ref="A32:F32"/>
    <mergeCell ref="G32:H33"/>
    <mergeCell ref="G29:H29"/>
    <mergeCell ref="G28:H28"/>
    <mergeCell ref="A19:D19"/>
    <mergeCell ref="C28:D28"/>
    <mergeCell ref="E28:F28"/>
    <mergeCell ref="E29:F29"/>
  </mergeCells>
  <phoneticPr fontId="1"/>
  <printOptions horizontalCentered="1"/>
  <pageMargins left="0.78740157480314965" right="0.51181102362204722" top="0.98425196850393704" bottom="0.59055118110236227" header="0.51181102362204722" footer="0.51181102362204722"/>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view="pageBreakPreview" zoomScaleNormal="75" zoomScaleSheetLayoutView="100" workbookViewId="0">
      <selection activeCell="M9" sqref="M9"/>
    </sheetView>
  </sheetViews>
  <sheetFormatPr defaultColWidth="9" defaultRowHeight="16.5" customHeight="1"/>
  <cols>
    <col min="1" max="6" width="12.75" style="221" customWidth="1"/>
    <col min="7" max="7" width="15.75" style="221" customWidth="1"/>
    <col min="8" max="9" width="10.625" style="221" customWidth="1"/>
    <col min="10" max="10" width="11.875" style="221" customWidth="1"/>
    <col min="11" max="12" width="10.625" style="221" customWidth="1"/>
    <col min="13"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243" customFormat="1" ht="19.5" customHeight="1">
      <c r="A3" s="243" t="s">
        <v>
6281</v>
      </c>
      <c r="H3" s="1091"/>
      <c r="I3" s="1091"/>
      <c r="J3" s="1091"/>
      <c r="K3" s="1091"/>
      <c r="L3" s="1967"/>
      <c r="M3" s="1091"/>
      <c r="N3" s="1091"/>
      <c r="O3" s="1091"/>
    </row>
    <row r="4" spans="1:26" s="243" customFormat="1" ht="15" customHeight="1">
      <c r="A4" s="326" t="s">
        <v>
6280</v>
      </c>
      <c r="H4" s="1966"/>
      <c r="I4" s="1091"/>
      <c r="J4" s="1091"/>
      <c r="K4" s="1091"/>
      <c r="L4" s="1965"/>
      <c r="M4" s="1091"/>
      <c r="N4" s="1091"/>
      <c r="O4" s="1091"/>
    </row>
    <row r="5" spans="1:26" s="243" customFormat="1" ht="15" customHeight="1">
      <c r="A5" s="326" t="s">
        <v>
6279</v>
      </c>
      <c r="C5" s="221"/>
      <c r="D5" s="2039" t="s">
        <v>
6278</v>
      </c>
      <c r="E5" s="2039"/>
      <c r="F5" s="2039"/>
      <c r="G5" s="2039"/>
      <c r="H5" s="221"/>
      <c r="I5" s="1091"/>
      <c r="J5" s="1091"/>
      <c r="K5" s="1091"/>
      <c r="L5" s="1965"/>
      <c r="M5" s="1091"/>
      <c r="N5" s="1091"/>
      <c r="O5" s="1091"/>
    </row>
    <row r="6" spans="1:26" ht="15" customHeight="1">
      <c r="A6" s="221" t="s">
        <v>
954</v>
      </c>
      <c r="C6" s="231" t="s">
        <v>
439</v>
      </c>
      <c r="D6" s="2039"/>
      <c r="E6" s="2039"/>
      <c r="F6" s="2039"/>
      <c r="G6" s="2039"/>
      <c r="H6" s="420"/>
      <c r="I6" s="1091"/>
      <c r="J6" s="1091"/>
      <c r="K6" s="1091"/>
      <c r="L6" s="1965"/>
      <c r="M6" s="402"/>
      <c r="N6" s="402"/>
      <c r="O6" s="402"/>
    </row>
    <row r="7" spans="1:26" ht="15" customHeight="1">
      <c r="A7" s="2032" t="s">
        <v>
6277</v>
      </c>
      <c r="B7" s="2032"/>
      <c r="C7" s="1105">
        <v>
463176</v>
      </c>
      <c r="D7" s="2039"/>
      <c r="E7" s="2039"/>
      <c r="F7" s="2039"/>
      <c r="G7" s="2039"/>
      <c r="H7" s="420"/>
      <c r="I7" s="1091"/>
      <c r="J7" s="1091"/>
      <c r="K7" s="1091"/>
      <c r="L7" s="1965"/>
      <c r="M7" s="402"/>
      <c r="N7" s="402"/>
      <c r="O7" s="402"/>
    </row>
    <row r="8" spans="1:26" ht="15" customHeight="1">
      <c r="A8" s="2032" t="s">
        <v>
6276</v>
      </c>
      <c r="B8" s="2032"/>
      <c r="C8" s="1105">
        <v>
114025</v>
      </c>
      <c r="D8" s="2039"/>
      <c r="E8" s="2039"/>
      <c r="F8" s="2039"/>
      <c r="G8" s="2039"/>
      <c r="H8" s="420"/>
      <c r="I8" s="1091"/>
      <c r="J8" s="1091"/>
      <c r="K8" s="1091"/>
      <c r="L8" s="1965"/>
      <c r="M8" s="402"/>
      <c r="N8" s="402"/>
      <c r="O8" s="402"/>
    </row>
    <row r="9" spans="1:26" ht="15" customHeight="1">
      <c r="A9" s="2032" t="s">
        <v>
6272</v>
      </c>
      <c r="B9" s="2032"/>
      <c r="C9" s="1507">
        <f>
ROUND(C8/C7*100,1)</f>
        <v>
24.6</v>
      </c>
      <c r="D9" s="2039"/>
      <c r="E9" s="2039"/>
      <c r="F9" s="2039"/>
      <c r="G9" s="2039"/>
      <c r="H9" s="373"/>
      <c r="I9" s="1091"/>
      <c r="J9" s="1091"/>
      <c r="K9" s="1091"/>
      <c r="L9" s="1965"/>
      <c r="M9" s="402"/>
      <c r="N9" s="402"/>
      <c r="O9" s="402"/>
    </row>
    <row r="10" spans="1:26" ht="15" customHeight="1">
      <c r="A10" s="221" t="s">
        <v>
6264</v>
      </c>
      <c r="C10" s="231" t="s">
        <v>
4181</v>
      </c>
      <c r="D10" s="2039"/>
      <c r="E10" s="2039"/>
      <c r="F10" s="2039"/>
      <c r="G10" s="2039"/>
      <c r="H10" s="373"/>
      <c r="I10" s="1091"/>
      <c r="J10" s="1091"/>
      <c r="K10" s="1091"/>
      <c r="L10" s="1965"/>
      <c r="M10" s="402"/>
      <c r="N10" s="402"/>
      <c r="O10" s="402"/>
    </row>
    <row r="11" spans="1:26" ht="15" customHeight="1">
      <c r="D11" s="2039"/>
      <c r="E11" s="2039"/>
      <c r="F11" s="2039"/>
      <c r="G11" s="2039"/>
      <c r="L11" s="1965"/>
      <c r="M11" s="402"/>
      <c r="N11" s="402"/>
      <c r="O11" s="402"/>
    </row>
    <row r="12" spans="1:26" ht="15" customHeight="1">
      <c r="A12" s="221" t="s">
        <v>
6275</v>
      </c>
      <c r="D12" s="2039"/>
      <c r="E12" s="2039"/>
      <c r="F12" s="2039"/>
      <c r="G12" s="2039"/>
      <c r="H12" s="1966"/>
      <c r="L12" s="1965"/>
      <c r="M12" s="402"/>
      <c r="N12" s="402"/>
      <c r="O12" s="402"/>
    </row>
    <row r="13" spans="1:26" ht="15" customHeight="1">
      <c r="A13" s="221" t="s">
        <v>
954</v>
      </c>
      <c r="C13" s="231" t="s">
        <v>
6274</v>
      </c>
      <c r="D13" s="2040"/>
      <c r="E13" s="2040"/>
      <c r="F13" s="2039"/>
      <c r="G13" s="2039"/>
      <c r="H13" s="1964"/>
      <c r="L13" s="243"/>
      <c r="M13" s="402"/>
      <c r="N13" s="402"/>
      <c r="O13" s="402"/>
    </row>
    <row r="14" spans="1:26" ht="15" customHeight="1">
      <c r="A14" s="2019"/>
      <c r="B14" s="2019"/>
      <c r="C14" s="439" t="s">
        <v>
6273</v>
      </c>
      <c r="D14" s="349" t="s">
        <v>
6272</v>
      </c>
      <c r="E14" s="1963" t="s">
        <v>
6271</v>
      </c>
      <c r="F14" s="2035"/>
      <c r="G14" s="2036"/>
      <c r="H14" s="1956"/>
      <c r="M14" s="402"/>
      <c r="N14" s="402"/>
      <c r="O14" s="402"/>
    </row>
    <row r="15" spans="1:26" ht="15" customHeight="1">
      <c r="A15" s="2037" t="s">
        <v>
6270</v>
      </c>
      <c r="B15" s="2032"/>
      <c r="C15" s="972">
        <v>
458634</v>
      </c>
      <c r="D15" s="1962"/>
      <c r="E15" s="1962"/>
      <c r="F15" s="2033"/>
      <c r="G15" s="2034"/>
      <c r="H15" s="420"/>
      <c r="M15" s="402"/>
      <c r="N15" s="402"/>
      <c r="O15" s="402"/>
    </row>
    <row r="16" spans="1:26" ht="15" customHeight="1">
      <c r="A16" s="2038" t="s">
        <v>
6269</v>
      </c>
      <c r="B16" s="2038"/>
      <c r="C16" s="972">
        <v>
112212</v>
      </c>
      <c r="D16" s="1962"/>
      <c r="E16" s="1962"/>
      <c r="F16" s="2033"/>
      <c r="G16" s="2034"/>
      <c r="H16" s="1959"/>
      <c r="M16" s="402"/>
      <c r="N16" s="402"/>
      <c r="O16" s="402"/>
    </row>
    <row r="17" spans="1:15" ht="15" customHeight="1">
      <c r="A17" s="2032" t="s">
        <v>
6268</v>
      </c>
      <c r="B17" s="2032"/>
      <c r="C17" s="972">
        <v>
18105</v>
      </c>
      <c r="D17" s="1961">
        <f>
ROUND(C17/C15*100,1)</f>
        <v>
3.9</v>
      </c>
      <c r="E17" s="1961">
        <f>
ROUND(C17/C16*100,1)</f>
        <v>
16.100000000000001</v>
      </c>
      <c r="F17" s="2033"/>
      <c r="G17" s="2034"/>
      <c r="H17" s="420"/>
      <c r="M17" s="402"/>
      <c r="N17" s="402"/>
      <c r="O17" s="402"/>
    </row>
    <row r="18" spans="1:15" ht="15" customHeight="1">
      <c r="A18" s="602" t="s">
        <v>
6267</v>
      </c>
      <c r="B18" s="402"/>
      <c r="C18" s="402"/>
      <c r="D18" s="402"/>
      <c r="H18" s="420"/>
      <c r="M18" s="402"/>
      <c r="N18" s="402"/>
      <c r="O18" s="402"/>
    </row>
    <row r="19" spans="1:15" ht="15" customHeight="1">
      <c r="A19" s="480" t="s">
        <v>
6266</v>
      </c>
      <c r="E19" s="479"/>
      <c r="F19" s="479"/>
      <c r="G19" s="231"/>
      <c r="H19" s="420"/>
      <c r="M19" s="402"/>
    </row>
    <row r="20" spans="1:15" ht="15" customHeight="1">
      <c r="A20" s="480" t="s">
        <v>
6265</v>
      </c>
      <c r="E20" s="1960"/>
      <c r="F20" s="1960"/>
      <c r="G20" s="1960"/>
      <c r="H20" s="420"/>
    </row>
    <row r="21" spans="1:15" ht="15" customHeight="1">
      <c r="A21" s="480" t="s">
        <v>
6264</v>
      </c>
      <c r="F21" s="402"/>
      <c r="G21" s="401" t="s">
        <v>
6263</v>
      </c>
      <c r="H21" s="1959"/>
      <c r="M21" s="1091"/>
      <c r="N21" s="243"/>
    </row>
    <row r="22" spans="1:15" ht="15" customHeight="1">
      <c r="H22" s="373"/>
      <c r="M22" s="402"/>
    </row>
    <row r="23" spans="1:15" ht="15" customHeight="1">
      <c r="A23" s="326" t="s">
        <v>
6262</v>
      </c>
      <c r="B23" s="243"/>
      <c r="C23" s="243"/>
      <c r="D23" s="243"/>
      <c r="E23" s="1958"/>
      <c r="F23" s="1958"/>
      <c r="G23" s="1958"/>
      <c r="H23" s="373"/>
      <c r="I23" s="1349" t="s">
        <v>
6261</v>
      </c>
      <c r="J23" s="402"/>
      <c r="O23" s="243"/>
    </row>
    <row r="24" spans="1:15" s="243" customFormat="1" ht="15" customHeight="1">
      <c r="A24" s="221"/>
      <c r="B24" s="221"/>
      <c r="C24" s="221"/>
      <c r="D24" s="221"/>
      <c r="E24" s="221"/>
      <c r="F24" s="221"/>
      <c r="G24" s="221"/>
      <c r="H24" s="373"/>
      <c r="I24" s="323" t="s">
        <v>
0</v>
      </c>
      <c r="J24" s="323" t="s">
        <v>
6260</v>
      </c>
      <c r="K24" s="323" t="s">
        <v>
6259</v>
      </c>
      <c r="L24" s="221"/>
      <c r="M24" s="221"/>
      <c r="N24" s="221"/>
      <c r="O24" s="221"/>
    </row>
    <row r="25" spans="1:15" ht="15" customHeight="1">
      <c r="H25" s="373"/>
      <c r="I25" s="763" t="s">
        <v>
6258</v>
      </c>
      <c r="J25" s="311">
        <v>
12304</v>
      </c>
      <c r="K25" s="311">
        <v>
84409</v>
      </c>
    </row>
    <row r="26" spans="1:15" ht="15" customHeight="1">
      <c r="G26" s="327"/>
      <c r="H26" s="373"/>
      <c r="I26" s="311">
        <v>
18</v>
      </c>
      <c r="J26" s="344"/>
      <c r="K26" s="344"/>
    </row>
    <row r="27" spans="1:15" ht="15" customHeight="1">
      <c r="H27" s="420"/>
      <c r="I27" s="311">
        <v>
19</v>
      </c>
      <c r="J27" s="344"/>
      <c r="K27" s="344"/>
    </row>
    <row r="28" spans="1:15" ht="15" customHeight="1">
      <c r="H28" s="1957"/>
      <c r="I28" s="311">
        <v>
20</v>
      </c>
      <c r="J28" s="344">
        <v>
13698</v>
      </c>
      <c r="K28" s="344">
        <v>
92590</v>
      </c>
      <c r="L28" s="325"/>
    </row>
    <row r="29" spans="1:15" ht="15" customHeight="1">
      <c r="H29" s="373"/>
      <c r="I29" s="311">
        <v>
21</v>
      </c>
      <c r="J29" s="344"/>
      <c r="K29" s="344"/>
      <c r="L29" s="402"/>
    </row>
    <row r="30" spans="1:15" ht="15" customHeight="1">
      <c r="H30" s="1956"/>
      <c r="I30" s="311">
        <v>
22</v>
      </c>
      <c r="J30" s="344"/>
      <c r="K30" s="344"/>
      <c r="L30" s="402"/>
    </row>
    <row r="31" spans="1:15" ht="15" customHeight="1">
      <c r="H31" s="420"/>
      <c r="I31" s="311">
        <v>
23</v>
      </c>
      <c r="J31" s="344">
        <v>
15319</v>
      </c>
      <c r="K31" s="344">
        <v>
97639</v>
      </c>
    </row>
    <row r="32" spans="1:15" ht="15" customHeight="1">
      <c r="I32" s="311">
        <v>
24</v>
      </c>
      <c r="J32" s="344"/>
      <c r="K32" s="344"/>
    </row>
    <row r="33" spans="1:16" ht="15" customHeight="1">
      <c r="I33" s="311">
        <v>
25</v>
      </c>
      <c r="J33" s="344"/>
      <c r="K33" s="344"/>
    </row>
    <row r="34" spans="1:16" ht="15" customHeight="1">
      <c r="H34" s="243"/>
      <c r="I34" s="311">
        <v>
26</v>
      </c>
      <c r="J34" s="344">
        <v>
17293</v>
      </c>
      <c r="K34" s="344">
        <v>
106272</v>
      </c>
    </row>
    <row r="35" spans="1:16" ht="15" customHeight="1">
      <c r="I35" s="311">
        <v>
27</v>
      </c>
      <c r="J35" s="340"/>
      <c r="K35" s="344"/>
      <c r="L35" s="402"/>
    </row>
    <row r="36" spans="1:16" ht="15" customHeight="1">
      <c r="A36" s="480" t="s">
        <v>
6257</v>
      </c>
      <c r="C36" s="1955"/>
      <c r="I36" s="364">
        <v>
28</v>
      </c>
      <c r="J36" s="1954"/>
      <c r="K36" s="340"/>
      <c r="L36" s="402"/>
    </row>
    <row r="37" spans="1:16" ht="15" customHeight="1">
      <c r="A37" s="480"/>
      <c r="C37" s="480"/>
      <c r="F37" s="402"/>
      <c r="G37" s="231" t="s">
        <v>
6256</v>
      </c>
      <c r="I37" s="357">
        <v>
29</v>
      </c>
      <c r="J37" s="1954">
        <v>
18105</v>
      </c>
      <c r="K37" s="344">
        <v>
112212</v>
      </c>
      <c r="L37" s="402"/>
    </row>
    <row r="38" spans="1:16" ht="15" customHeight="1">
      <c r="C38" s="480"/>
      <c r="F38" s="402"/>
      <c r="I38" s="357">
        <v>
30</v>
      </c>
      <c r="J38" s="1954"/>
      <c r="K38" s="344"/>
      <c r="L38" s="402"/>
      <c r="N38" s="243"/>
    </row>
    <row r="39" spans="1:16" ht="15" customHeight="1">
      <c r="I39" s="347" t="s">
        <v>
647</v>
      </c>
      <c r="J39" s="1954"/>
      <c r="K39" s="1953"/>
      <c r="L39" s="402"/>
      <c r="M39" s="402"/>
    </row>
    <row r="40" spans="1:16" ht="15" customHeight="1">
      <c r="A40" s="326" t="s">
        <v>
6255</v>
      </c>
      <c r="B40" s="243"/>
      <c r="C40" s="243"/>
      <c r="D40" s="243"/>
      <c r="E40" s="243"/>
      <c r="F40" s="243"/>
      <c r="G40" s="231" t="s">
        <v>
439</v>
      </c>
      <c r="I40" s="347">
        <v>
2</v>
      </c>
      <c r="J40" s="314"/>
      <c r="K40" s="1953"/>
      <c r="L40" s="402" t="s">
        <v>
6254</v>
      </c>
      <c r="M40" s="402"/>
    </row>
    <row r="41" spans="1:16" ht="15" customHeight="1">
      <c r="L41" s="402"/>
      <c r="M41" s="402"/>
      <c r="P41" s="243"/>
    </row>
    <row r="42" spans="1:16" s="243" customFormat="1" ht="15" customHeight="1">
      <c r="A42" s="221"/>
      <c r="B42" s="221"/>
      <c r="C42" s="221"/>
      <c r="D42" s="221"/>
      <c r="E42" s="221"/>
      <c r="F42" s="221"/>
      <c r="G42" s="221"/>
      <c r="H42" s="221"/>
      <c r="I42" s="1349" t="s">
        <v>
662</v>
      </c>
      <c r="J42" s="221"/>
      <c r="K42" s="221"/>
      <c r="L42" s="402"/>
      <c r="M42" s="402"/>
      <c r="N42" s="221"/>
      <c r="O42" s="221"/>
      <c r="P42" s="221"/>
    </row>
    <row r="43" spans="1:16" ht="15" customHeight="1">
      <c r="I43" s="221" t="s">
        <v>
6253</v>
      </c>
      <c r="K43" s="221" t="s">
        <v>
6252</v>
      </c>
      <c r="L43" s="402"/>
      <c r="M43" s="402"/>
    </row>
    <row r="44" spans="1:16" ht="15" customHeight="1">
      <c r="I44" s="312" t="s">
        <v>
6251</v>
      </c>
      <c r="J44" s="312" t="s">
        <v>
6250</v>
      </c>
      <c r="K44" s="311" t="s">
        <v>
6249</v>
      </c>
      <c r="L44" s="402"/>
      <c r="M44" s="402"/>
    </row>
    <row r="45" spans="1:16" ht="15" customHeight="1">
      <c r="I45" s="1952" t="s">
        <v>
6248</v>
      </c>
      <c r="J45" s="1951">
        <v>
6465</v>
      </c>
      <c r="K45" s="1466">
        <v>
23.15</v>
      </c>
      <c r="L45" s="402"/>
      <c r="M45" s="402"/>
    </row>
    <row r="46" spans="1:16" ht="15" customHeight="1">
      <c r="I46" s="1952" t="s">
        <v>
6247</v>
      </c>
      <c r="J46" s="1951">
        <v>
5272</v>
      </c>
      <c r="K46" s="1466">
        <v>
25.07</v>
      </c>
      <c r="L46" s="402"/>
      <c r="M46" s="402"/>
    </row>
    <row r="47" spans="1:16" ht="15" customHeight="1">
      <c r="I47" s="1952" t="s">
        <v>
6246</v>
      </c>
      <c r="J47" s="1951">
        <v>
1658</v>
      </c>
      <c r="K47" s="1466">
        <v>
24.84</v>
      </c>
      <c r="L47" s="402"/>
      <c r="M47" s="402"/>
    </row>
    <row r="48" spans="1:16" ht="15" customHeight="1">
      <c r="I48" s="1952" t="s">
        <v>
6245</v>
      </c>
      <c r="J48" s="1951">
        <v>
4637</v>
      </c>
      <c r="K48" s="1466">
        <v>
25.78</v>
      </c>
      <c r="L48" s="402"/>
      <c r="M48" s="402"/>
    </row>
    <row r="49" spans="1:13" ht="15" customHeight="1">
      <c r="I49" s="1952" t="s">
        <v>
6244</v>
      </c>
      <c r="J49" s="1951">
        <v>
3380</v>
      </c>
      <c r="K49" s="1466">
        <v>
25.26</v>
      </c>
      <c r="L49" s="402"/>
      <c r="M49" s="402"/>
    </row>
    <row r="50" spans="1:13" ht="15" customHeight="1">
      <c r="G50" s="402"/>
      <c r="I50" s="1952" t="s">
        <v>
6243</v>
      </c>
      <c r="J50" s="1951">
        <v>
6042</v>
      </c>
      <c r="K50" s="1466">
        <v>
22.5</v>
      </c>
      <c r="L50" s="402"/>
      <c r="M50" s="402"/>
    </row>
    <row r="51" spans="1:13" ht="15" customHeight="1">
      <c r="I51" s="1952" t="s">
        <v>
6242</v>
      </c>
      <c r="J51" s="1951">
        <v>
2213</v>
      </c>
      <c r="K51" s="1466">
        <v>
17.72</v>
      </c>
      <c r="L51" s="403"/>
      <c r="M51" s="402"/>
    </row>
    <row r="52" spans="1:13" ht="15" customHeight="1">
      <c r="I52" s="1952" t="s">
        <v>
6241</v>
      </c>
      <c r="J52" s="1951">
        <v>
6135</v>
      </c>
      <c r="K52" s="1466">
        <v>
26.62</v>
      </c>
      <c r="L52" s="402"/>
      <c r="M52" s="402"/>
    </row>
    <row r="53" spans="1:13" ht="15" customHeight="1">
      <c r="I53" s="1952" t="s">
        <v>
6240</v>
      </c>
      <c r="J53" s="1951">
        <v>
2904</v>
      </c>
      <c r="K53" s="1466">
        <v>
23.78</v>
      </c>
      <c r="M53" s="402"/>
    </row>
    <row r="54" spans="1:13" ht="15" customHeight="1">
      <c r="I54" s="1952" t="s">
        <v>
6239</v>
      </c>
      <c r="J54" s="1951">
        <v>
3507</v>
      </c>
      <c r="K54" s="1466">
        <v>
22.2</v>
      </c>
      <c r="M54" s="402"/>
    </row>
    <row r="55" spans="1:13" ht="15" customHeight="1">
      <c r="I55" s="1952" t="s">
        <v>
6238</v>
      </c>
      <c r="J55" s="1951">
        <v>
5527</v>
      </c>
      <c r="K55" s="1466">
        <v>
26.98</v>
      </c>
      <c r="M55" s="402"/>
    </row>
    <row r="56" spans="1:13" ht="15" customHeight="1">
      <c r="A56" s="480" t="s">
        <v>
6237</v>
      </c>
      <c r="I56" s="1952" t="s">
        <v>
6236</v>
      </c>
      <c r="J56" s="1951">
        <v>
1991</v>
      </c>
      <c r="K56" s="1466">
        <v>
27.05</v>
      </c>
      <c r="M56" s="402"/>
    </row>
    <row r="57" spans="1:13" ht="15" customHeight="1">
      <c r="A57" s="480" t="s">
        <v>
6235</v>
      </c>
      <c r="G57" s="231" t="s">
        <v>
4181</v>
      </c>
      <c r="I57" s="1952" t="s">
        <v>
6234</v>
      </c>
      <c r="J57" s="1951">
        <v>
5845</v>
      </c>
      <c r="K57" s="1466">
        <v>
24.97</v>
      </c>
      <c r="M57" s="402"/>
    </row>
    <row r="58" spans="1:13" ht="15" customHeight="1">
      <c r="I58" s="1952" t="s">
        <v>
6233</v>
      </c>
      <c r="J58" s="1951">
        <v>
3686</v>
      </c>
      <c r="K58" s="1466">
        <v>
23.84</v>
      </c>
    </row>
    <row r="59" spans="1:13" ht="15" customHeight="1">
      <c r="I59" s="1952" t="s">
        <v>
6232</v>
      </c>
      <c r="J59" s="1951">
        <v>
3588</v>
      </c>
      <c r="K59" s="1466">
        <v>
23.74</v>
      </c>
    </row>
    <row r="60" spans="1:13" ht="15" customHeight="1">
      <c r="I60" s="1952" t="s">
        <v>
6231</v>
      </c>
      <c r="J60" s="1951">
        <v>
4527</v>
      </c>
      <c r="K60" s="1466">
        <v>
27.75</v>
      </c>
    </row>
    <row r="61" spans="1:13" ht="15" customHeight="1">
      <c r="F61" s="402"/>
      <c r="G61" s="480"/>
      <c r="I61" s="1952" t="s">
        <v>
6230</v>
      </c>
      <c r="J61" s="1951">
        <v>
3420</v>
      </c>
      <c r="K61" s="1466">
        <v>
27.57</v>
      </c>
    </row>
    <row r="62" spans="1:13" ht="15" customHeight="1">
      <c r="I62" s="1952" t="s">
        <v>
6229</v>
      </c>
      <c r="J62" s="1951">
        <v>
5932</v>
      </c>
      <c r="K62" s="1466">
        <v>
24.36</v>
      </c>
    </row>
    <row r="63" spans="1:13" ht="15" customHeight="1">
      <c r="H63" s="420"/>
      <c r="I63" s="1952" t="s">
        <v>
6228</v>
      </c>
      <c r="J63" s="1951">
        <v>
5261</v>
      </c>
      <c r="K63" s="1466">
        <v>
19.690000000000001</v>
      </c>
    </row>
    <row r="64" spans="1:13" ht="15" customHeight="1">
      <c r="I64" s="1952" t="s">
        <v>
6227</v>
      </c>
      <c r="J64" s="1951">
        <v>
2968</v>
      </c>
      <c r="K64" s="1466">
        <v>
25.87</v>
      </c>
    </row>
    <row r="65" spans="4:11" ht="15" customHeight="1">
      <c r="I65" s="1952" t="s">
        <v>
6226</v>
      </c>
      <c r="J65" s="1951">
        <v>
2182</v>
      </c>
      <c r="K65" s="1466">
        <v>
26.32</v>
      </c>
    </row>
    <row r="66" spans="4:11" ht="15" customHeight="1">
      <c r="D66" s="327"/>
      <c r="I66" s="1952" t="s">
        <v>
6225</v>
      </c>
      <c r="J66" s="1951">
        <v>
2142</v>
      </c>
      <c r="K66" s="1466">
        <v>
22.29</v>
      </c>
    </row>
    <row r="67" spans="4:11" ht="15" customHeight="1">
      <c r="I67" s="1952" t="s">
        <v>
6224</v>
      </c>
      <c r="J67" s="1951">
        <v>
3837</v>
      </c>
      <c r="K67" s="1466">
        <v>
27.19</v>
      </c>
    </row>
    <row r="68" spans="4:11" ht="15" customHeight="1">
      <c r="I68" s="1952" t="s">
        <v>
6223</v>
      </c>
      <c r="J68" s="1951">
        <v>
2635</v>
      </c>
      <c r="K68" s="1466">
        <v>
22.75</v>
      </c>
    </row>
    <row r="69" spans="4:11" ht="15" customHeight="1">
      <c r="I69" s="1952" t="s">
        <v>
6222</v>
      </c>
      <c r="J69" s="1951">
        <v>
7859</v>
      </c>
      <c r="K69" s="1466">
        <v>
27.69</v>
      </c>
    </row>
    <row r="70" spans="4:11" ht="15" customHeight="1">
      <c r="I70" s="1952" t="s">
        <v>
6221</v>
      </c>
      <c r="J70" s="1951">
        <v>
3289</v>
      </c>
      <c r="K70" s="1466">
        <v>
24.18</v>
      </c>
    </row>
    <row r="71" spans="4:11" ht="15" customHeight="1">
      <c r="I71" s="1952" t="s">
        <v>
6220</v>
      </c>
      <c r="J71" s="1951">
        <v>
3831</v>
      </c>
      <c r="K71" s="1466">
        <v>
27.76</v>
      </c>
    </row>
    <row r="72" spans="4:11" ht="15" customHeight="1">
      <c r="I72" s="1952" t="s">
        <v>
6219</v>
      </c>
      <c r="J72" s="1951">
        <v>
3292</v>
      </c>
      <c r="K72" s="1466">
        <v>
24.73</v>
      </c>
    </row>
    <row r="73" spans="4:11" ht="15" customHeight="1">
      <c r="I73" s="323" t="s">
        <v>
6218</v>
      </c>
      <c r="J73" s="311">
        <f>
SUM(J45:J72)</f>
        <v>
114025</v>
      </c>
      <c r="K73" s="1466"/>
    </row>
    <row r="74" spans="4:11" ht="15" customHeight="1"/>
    <row r="75" spans="4:11" ht="15" customHeight="1"/>
    <row r="76" spans="4:11" ht="15" customHeight="1"/>
    <row r="77" spans="4:11" ht="15" customHeight="1"/>
    <row r="78" spans="4:11" ht="15" customHeight="1"/>
    <row r="79" spans="4:11" ht="15" customHeight="1"/>
    <row r="80" spans="4:11" ht="15" customHeight="1"/>
    <row r="81" ht="15" customHeight="1"/>
    <row r="82" ht="15" customHeight="1"/>
    <row r="83" ht="15" customHeight="1"/>
    <row r="84" ht="15" customHeight="1"/>
    <row r="85" ht="15" customHeight="1"/>
    <row r="86" ht="15" customHeight="1"/>
    <row r="87" ht="15" customHeight="1"/>
    <row r="88" ht="15" customHeight="1"/>
  </sheetData>
  <mergeCells count="14">
    <mergeCell ref="A1:Z1"/>
    <mergeCell ref="A2:Z2"/>
    <mergeCell ref="D5:G13"/>
    <mergeCell ref="A7:B7"/>
    <mergeCell ref="A8:B8"/>
    <mergeCell ref="A9:B9"/>
    <mergeCell ref="A17:B17"/>
    <mergeCell ref="F17:G17"/>
    <mergeCell ref="A14:B14"/>
    <mergeCell ref="F14:G14"/>
    <mergeCell ref="A15:B15"/>
    <mergeCell ref="F15:G15"/>
    <mergeCell ref="A16:B16"/>
    <mergeCell ref="F16:G16"/>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
  <sheetViews>
    <sheetView view="pageBreakPreview" zoomScaleNormal="75" zoomScaleSheetLayoutView="100" workbookViewId="0">
      <selection activeCell="B6" sqref="B6"/>
    </sheetView>
  </sheetViews>
  <sheetFormatPr defaultRowHeight="18" customHeight="1"/>
  <cols>
    <col min="1" max="1" width="31.625" style="221" customWidth="1"/>
    <col min="2" max="2" width="15.625" style="221" customWidth="1"/>
    <col min="3" max="3" width="8.625" style="327" customWidth="1"/>
    <col min="4" max="4" width="8.625" style="221" customWidth="1"/>
    <col min="5" max="5" width="10.625" style="221" customWidth="1"/>
    <col min="6" max="6" width="16.625" style="221" customWidth="1"/>
    <col min="7"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243" customFormat="1" ht="15" customHeight="1">
      <c r="A3" s="243" t="s">
        <v>
4895</v>
      </c>
      <c r="C3" s="1697"/>
    </row>
    <row r="4" spans="1:26" ht="15" customHeight="1">
      <c r="A4" s="326" t="s">
        <v>
788</v>
      </c>
    </row>
    <row r="5" spans="1:26" ht="15" customHeight="1">
      <c r="A5" s="404" t="s">
        <v>
4894</v>
      </c>
      <c r="F5" s="231" t="s">
        <v>
2338</v>
      </c>
    </row>
    <row r="6" spans="1:26" ht="24.95" customHeight="1">
      <c r="A6" s="1577" t="s">
        <v>
768</v>
      </c>
      <c r="B6" s="671" t="s">
        <v>
767</v>
      </c>
      <c r="C6" s="1696" t="s">
        <v>
1522</v>
      </c>
      <c r="D6" s="671" t="s">
        <v>
4417</v>
      </c>
      <c r="E6" s="2373" t="s">
        <v>
4893</v>
      </c>
      <c r="F6" s="2373"/>
    </row>
    <row r="7" spans="1:26" ht="15" customHeight="1">
      <c r="A7" s="1569" t="s">
        <v>
4892</v>
      </c>
      <c r="B7" s="1684" t="s">
        <v>
4891</v>
      </c>
      <c r="C7" s="1573">
        <v>
31977</v>
      </c>
      <c r="D7" s="1682">
        <v>
16595</v>
      </c>
      <c r="E7" s="2872" t="s">
        <v>
4890</v>
      </c>
      <c r="F7" s="2872"/>
    </row>
    <row r="8" spans="1:26" ht="15" customHeight="1">
      <c r="A8" s="1569" t="s">
        <v>
4889</v>
      </c>
      <c r="B8" s="1684" t="s">
        <v>
4886</v>
      </c>
      <c r="C8" s="1683">
        <v>
34060</v>
      </c>
      <c r="D8" s="1695">
        <v>
4844</v>
      </c>
      <c r="E8" s="2872" t="s">
        <v>
4888</v>
      </c>
      <c r="F8" s="2872"/>
    </row>
    <row r="9" spans="1:26" ht="15" customHeight="1">
      <c r="A9" s="1569" t="s">
        <v>
4887</v>
      </c>
      <c r="B9" s="1684" t="s">
        <v>
4886</v>
      </c>
      <c r="C9" s="1573">
        <v>
31978</v>
      </c>
      <c r="D9" s="1694">
        <v>
11803</v>
      </c>
      <c r="E9" s="2872" t="s">
        <v>
4885</v>
      </c>
      <c r="F9" s="2872"/>
    </row>
    <row r="10" spans="1:26" ht="15" customHeight="1">
      <c r="A10" s="1691" t="s">
        <v>
4884</v>
      </c>
      <c r="B10" s="1693" t="s">
        <v>
4881</v>
      </c>
      <c r="C10" s="1683">
        <v>
37737</v>
      </c>
      <c r="D10" s="1692">
        <v>
4456</v>
      </c>
      <c r="E10" s="2872" t="s">
        <v>
4883</v>
      </c>
      <c r="F10" s="2872"/>
    </row>
    <row r="11" spans="1:26" ht="15" customHeight="1">
      <c r="A11" s="1691" t="s">
        <v>
4882</v>
      </c>
      <c r="B11" s="1684" t="s">
        <v>
4881</v>
      </c>
      <c r="C11" s="1573">
        <v>
44326</v>
      </c>
      <c r="D11" s="1692">
        <v>
7709</v>
      </c>
      <c r="E11" s="2872" t="s">
        <v>
4880</v>
      </c>
      <c r="F11" s="2872"/>
    </row>
    <row r="12" spans="1:26" ht="15" customHeight="1">
      <c r="A12" s="1691" t="s">
        <v>
4879</v>
      </c>
      <c r="B12" s="1684" t="s">
        <v>
4876</v>
      </c>
      <c r="C12" s="1573">
        <v>
37073</v>
      </c>
      <c r="D12" s="1682">
        <v>
24988</v>
      </c>
      <c r="E12" s="2872" t="s">
        <v>
4878</v>
      </c>
      <c r="F12" s="2872"/>
    </row>
    <row r="13" spans="1:26" ht="15" customHeight="1">
      <c r="A13" s="1691" t="s">
        <v>
4877</v>
      </c>
      <c r="B13" s="1684" t="s">
        <v>
4876</v>
      </c>
      <c r="C13" s="1573">
        <v>
37073</v>
      </c>
      <c r="D13" s="1692">
        <v>
6153</v>
      </c>
      <c r="E13" s="2872" t="s">
        <v>
4847</v>
      </c>
      <c r="F13" s="2872"/>
    </row>
    <row r="14" spans="1:26" ht="15" customHeight="1">
      <c r="A14" s="1691" t="s">
        <v>
4875</v>
      </c>
      <c r="B14" s="1684" t="s">
        <v>
4874</v>
      </c>
      <c r="C14" s="1573">
        <v>
37377</v>
      </c>
      <c r="D14" s="1692">
        <v>
4761</v>
      </c>
      <c r="E14" s="2872" t="s">
        <v>
4855</v>
      </c>
      <c r="F14" s="2872"/>
    </row>
    <row r="15" spans="1:26" ht="15" customHeight="1">
      <c r="A15" s="1691" t="s">
        <v>
4873</v>
      </c>
      <c r="B15" s="1684" t="s">
        <v>
4872</v>
      </c>
      <c r="C15" s="1573">
        <v>
37469</v>
      </c>
      <c r="D15" s="1692">
        <v>
26249</v>
      </c>
      <c r="E15" s="2872" t="s">
        <v>
4871</v>
      </c>
      <c r="F15" s="2872"/>
    </row>
    <row r="16" spans="1:26" ht="15" customHeight="1">
      <c r="A16" s="1691" t="s">
        <v>
4870</v>
      </c>
      <c r="B16" s="1684" t="s">
        <v>
4869</v>
      </c>
      <c r="C16" s="1683">
        <v>
37803</v>
      </c>
      <c r="D16" s="1692">
        <v>
9254</v>
      </c>
      <c r="E16" s="2872" t="s">
        <v>
4868</v>
      </c>
      <c r="F16" s="2872"/>
    </row>
    <row r="17" spans="1:6" ht="15" customHeight="1">
      <c r="A17" s="1691" t="s">
        <v>
4867</v>
      </c>
      <c r="B17" s="1684" t="s">
        <v>
4866</v>
      </c>
      <c r="C17" s="1683">
        <v>
37803</v>
      </c>
      <c r="D17" s="1692">
        <v>
12252</v>
      </c>
      <c r="E17" s="2872" t="s">
        <v>
4865</v>
      </c>
      <c r="F17" s="2872"/>
    </row>
    <row r="18" spans="1:6" ht="15" customHeight="1">
      <c r="A18" s="1691" t="s">
        <v>
4864</v>
      </c>
      <c r="B18" s="1684" t="s">
        <v>
4863</v>
      </c>
      <c r="C18" s="1683">
        <v>
37737</v>
      </c>
      <c r="D18" s="1692">
        <v>
6598</v>
      </c>
      <c r="E18" s="2872" t="s">
        <v>
4855</v>
      </c>
      <c r="F18" s="2872"/>
    </row>
    <row r="19" spans="1:6" ht="15" customHeight="1">
      <c r="A19" s="1569" t="s">
        <v>
4862</v>
      </c>
      <c r="B19" s="1684" t="s">
        <v>
4861</v>
      </c>
      <c r="C19" s="1573">
        <v>
19025</v>
      </c>
      <c r="D19" s="1682">
        <v>
30688</v>
      </c>
      <c r="E19" s="2872" t="s">
        <v>
4860</v>
      </c>
      <c r="F19" s="2872"/>
    </row>
    <row r="20" spans="1:6" ht="15" customHeight="1">
      <c r="A20" s="1569" t="s">
        <v>
4859</v>
      </c>
      <c r="B20" s="1684" t="s">
        <v>
4853</v>
      </c>
      <c r="C20" s="1573">
        <v>
27485</v>
      </c>
      <c r="D20" s="1682">
        <v>
59187</v>
      </c>
      <c r="E20" s="2872" t="s">
        <v>
4858</v>
      </c>
      <c r="F20" s="2872"/>
    </row>
    <row r="21" spans="1:6" ht="15" customHeight="1">
      <c r="A21" s="1569" t="s">
        <v>
4857</v>
      </c>
      <c r="B21" s="1684" t="s">
        <v>
4856</v>
      </c>
      <c r="C21" s="1573">
        <v>
29417</v>
      </c>
      <c r="D21" s="1682">
        <v>
10175</v>
      </c>
      <c r="E21" s="2872" t="s">
        <v>
4855</v>
      </c>
      <c r="F21" s="2872"/>
    </row>
    <row r="22" spans="1:6" ht="15" customHeight="1">
      <c r="A22" s="1691" t="s">
        <v>
4854</v>
      </c>
      <c r="B22" s="1684" t="s">
        <v>
4853</v>
      </c>
      <c r="C22" s="1573">
        <v>
29417</v>
      </c>
      <c r="D22" s="1692">
        <v>
22700</v>
      </c>
      <c r="E22" s="2872" t="s">
        <v>
4852</v>
      </c>
      <c r="F22" s="2872"/>
    </row>
    <row r="23" spans="1:6" ht="15" customHeight="1">
      <c r="A23" s="1569" t="s">
        <v>
4851</v>
      </c>
      <c r="B23" s="1684" t="s">
        <v>
4848</v>
      </c>
      <c r="C23" s="1683">
        <v>
34060</v>
      </c>
      <c r="D23" s="1682">
        <v>
5422</v>
      </c>
      <c r="E23" s="2872" t="s">
        <v>
4850</v>
      </c>
      <c r="F23" s="2872"/>
    </row>
    <row r="24" spans="1:6" ht="15" customHeight="1">
      <c r="A24" s="1691" t="s">
        <v>
4849</v>
      </c>
      <c r="B24" s="1684" t="s">
        <v>
4848</v>
      </c>
      <c r="C24" s="1683">
        <v>
34060</v>
      </c>
      <c r="D24" s="1692">
        <v>
3775</v>
      </c>
      <c r="E24" s="2872" t="s">
        <v>
4847</v>
      </c>
      <c r="F24" s="2872"/>
    </row>
    <row r="25" spans="1:6" ht="15" customHeight="1">
      <c r="A25" s="2874" t="s">
        <v>
4846</v>
      </c>
      <c r="B25" s="1684" t="s">
        <v>
4845</v>
      </c>
      <c r="C25" s="1573">
        <v>
24563</v>
      </c>
      <c r="D25" s="1682">
        <v>
13416</v>
      </c>
      <c r="E25" s="2872" t="s">
        <v>
4844</v>
      </c>
      <c r="F25" s="2872"/>
    </row>
    <row r="26" spans="1:6" ht="15" customHeight="1">
      <c r="A26" s="2875"/>
      <c r="B26" s="1684" t="s">
        <v>
4843</v>
      </c>
      <c r="C26" s="1573">
        <v>
26755</v>
      </c>
      <c r="D26" s="1682">
        <v>
4144</v>
      </c>
      <c r="E26" s="2872" t="s">
        <v>
4842</v>
      </c>
      <c r="F26" s="2872"/>
    </row>
    <row r="27" spans="1:6" ht="15" customHeight="1">
      <c r="A27" s="2876"/>
      <c r="B27" s="1684" t="s">
        <v>
3431</v>
      </c>
      <c r="C27" s="1573">
        <v>
31229</v>
      </c>
      <c r="D27" s="1682">
        <v>
29600</v>
      </c>
      <c r="E27" s="2872" t="s">
        <v>
4841</v>
      </c>
      <c r="F27" s="2872"/>
    </row>
    <row r="28" spans="1:6" ht="24.95" customHeight="1">
      <c r="A28" s="1691" t="s">
        <v>
4840</v>
      </c>
      <c r="B28" s="1690" t="s">
        <v>
3347</v>
      </c>
      <c r="C28" s="1689">
        <v>
33329</v>
      </c>
      <c r="D28" s="1688">
        <v>
4297</v>
      </c>
      <c r="E28" s="2879" t="s">
        <v>
4839</v>
      </c>
      <c r="F28" s="2879"/>
    </row>
    <row r="29" spans="1:6" ht="15" customHeight="1">
      <c r="A29" s="1569" t="s">
        <v>
4838</v>
      </c>
      <c r="B29" s="1684" t="s">
        <v>
4837</v>
      </c>
      <c r="C29" s="1573">
        <v>
18841</v>
      </c>
      <c r="D29" s="1682">
        <v>
3943</v>
      </c>
      <c r="E29" s="2872" t="s">
        <v>
4836</v>
      </c>
      <c r="F29" s="2872"/>
    </row>
    <row r="30" spans="1:6" ht="15" customHeight="1">
      <c r="A30" s="2874" t="s">
        <v>
4835</v>
      </c>
      <c r="B30" s="2880" t="s">
        <v>
4834</v>
      </c>
      <c r="C30" s="1683">
        <v>
38078</v>
      </c>
      <c r="D30" s="1682">
        <v>
10858</v>
      </c>
      <c r="E30" s="2873" t="s">
        <v>
4833</v>
      </c>
      <c r="F30" s="2873"/>
    </row>
    <row r="31" spans="1:6" ht="15" customHeight="1">
      <c r="A31" s="2875"/>
      <c r="B31" s="2881"/>
      <c r="C31" s="1683">
        <v>
40787</v>
      </c>
      <c r="D31" s="1682">
        <v>
13877</v>
      </c>
      <c r="E31" s="2872" t="s">
        <v>
4832</v>
      </c>
      <c r="F31" s="2872"/>
    </row>
    <row r="32" spans="1:6" ht="45" customHeight="1">
      <c r="A32" s="2876"/>
      <c r="B32" s="1687" t="s">
        <v>
4831</v>
      </c>
      <c r="C32" s="1686">
        <v>
43922</v>
      </c>
      <c r="D32" s="1685">
        <v>
6187.03</v>
      </c>
      <c r="E32" s="2877" t="s">
        <v>
4830</v>
      </c>
      <c r="F32" s="2878"/>
    </row>
    <row r="33" spans="1:6" ht="15" customHeight="1">
      <c r="A33" s="1569" t="s">
        <v>
4829</v>
      </c>
      <c r="B33" s="1684" t="s">
        <v>
3462</v>
      </c>
      <c r="C33" s="1573">
        <v>
31328</v>
      </c>
      <c r="D33" s="1682">
        <v>
4778</v>
      </c>
      <c r="E33" s="2872" t="s">
        <v>
4828</v>
      </c>
      <c r="F33" s="2872"/>
    </row>
    <row r="34" spans="1:6" ht="15" customHeight="1">
      <c r="A34" s="1569" t="s">
        <v>
4827</v>
      </c>
      <c r="B34" s="1684" t="s">
        <v>
3464</v>
      </c>
      <c r="C34" s="1683">
        <v>
42461</v>
      </c>
      <c r="D34" s="1682">
        <v>
6982.77</v>
      </c>
      <c r="E34" s="2873" t="s">
        <v>
4826</v>
      </c>
      <c r="F34" s="2873"/>
    </row>
    <row r="35" spans="1:6" ht="15" customHeight="1">
      <c r="A35" s="1569" t="s">
        <v>
4825</v>
      </c>
      <c r="B35" s="1684" t="s">
        <v>
3351</v>
      </c>
      <c r="C35" s="1683">
        <v>
33810</v>
      </c>
      <c r="D35" s="1682">
        <v>
1170</v>
      </c>
      <c r="E35" s="2872" t="s">
        <v>
4824</v>
      </c>
      <c r="F35" s="2872"/>
    </row>
    <row r="36" spans="1:6" ht="15" customHeight="1">
      <c r="A36" s="657" t="s">
        <v>
4823</v>
      </c>
      <c r="B36" s="658" t="s">
        <v>
4822</v>
      </c>
      <c r="C36" s="1100">
        <v>
41365</v>
      </c>
      <c r="D36" s="959">
        <v>
9189</v>
      </c>
      <c r="E36" s="2873" t="s">
        <v>
4821</v>
      </c>
      <c r="F36" s="2873"/>
    </row>
    <row r="37" spans="1:6" ht="15" customHeight="1">
      <c r="A37" s="657" t="s">
        <v>
4820</v>
      </c>
      <c r="B37" s="658" t="s">
        <v>
4814</v>
      </c>
      <c r="C37" s="1100">
        <v>
43191</v>
      </c>
      <c r="D37" s="945">
        <v>
10869</v>
      </c>
      <c r="E37" s="2872" t="s">
        <v>
4819</v>
      </c>
      <c r="F37" s="2872"/>
    </row>
    <row r="38" spans="1:6" ht="15" customHeight="1">
      <c r="A38" s="1541" t="s">
        <v>
4818</v>
      </c>
      <c r="B38" s="1681"/>
      <c r="C38" s="1681"/>
      <c r="D38" s="1681"/>
    </row>
    <row r="39" spans="1:6" ht="15" customHeight="1">
      <c r="A39" s="1541"/>
      <c r="B39" s="1681"/>
      <c r="C39" s="1681"/>
      <c r="D39" s="1681"/>
      <c r="E39" s="1681"/>
      <c r="F39" s="231" t="s">
        <v>
4806</v>
      </c>
    </row>
    <row r="40" spans="1:6" ht="15" customHeight="1">
      <c r="A40" s="1541"/>
      <c r="B40" s="1681"/>
      <c r="C40" s="1681"/>
      <c r="D40" s="1681"/>
      <c r="E40" s="1681"/>
      <c r="F40" s="231"/>
    </row>
    <row r="41" spans="1:6" ht="15" customHeight="1">
      <c r="A41" s="404" t="s">
        <v>
4817</v>
      </c>
      <c r="C41" s="221"/>
      <c r="E41" s="231" t="s">
        <v>
2338</v>
      </c>
    </row>
    <row r="42" spans="1:6" ht="24.95" customHeight="1">
      <c r="A42" s="670" t="s">
        <v>
768</v>
      </c>
      <c r="B42" s="668" t="s">
        <v>
767</v>
      </c>
      <c r="C42" s="1680" t="s">
        <v>
1522</v>
      </c>
      <c r="D42" s="668" t="s">
        <v>
765</v>
      </c>
      <c r="E42" s="668" t="s">
        <v>
4802</v>
      </c>
    </row>
    <row r="43" spans="1:6" ht="15" customHeight="1">
      <c r="A43" s="675" t="s">
        <v>
4816</v>
      </c>
      <c r="B43" s="1677" t="s">
        <v>
4814</v>
      </c>
      <c r="C43" s="1100">
        <v>
42430</v>
      </c>
      <c r="D43" s="1676" t="s">
        <v>
4813</v>
      </c>
      <c r="E43" s="1031">
        <v>
10720.294900000001</v>
      </c>
    </row>
    <row r="44" spans="1:6" ht="15" customHeight="1">
      <c r="A44" s="1679" t="s">
        <v>
4815</v>
      </c>
      <c r="B44" s="1677" t="s">
        <v>
4814</v>
      </c>
      <c r="C44" s="1100">
        <v>
42430</v>
      </c>
      <c r="D44" s="1676" t="s">
        <v>
4813</v>
      </c>
      <c r="E44" s="1031">
        <v>
1316.2351000000001</v>
      </c>
    </row>
    <row r="45" spans="1:6" ht="15" customHeight="1">
      <c r="A45" s="675" t="s">
        <v>
4812</v>
      </c>
      <c r="B45" s="1677" t="s">
        <v>
4811</v>
      </c>
      <c r="C45" s="1100">
        <v>
30962</v>
      </c>
      <c r="D45" s="1676" t="s">
        <v>
2345</v>
      </c>
      <c r="E45" s="1031">
        <v>
11900</v>
      </c>
    </row>
    <row r="46" spans="1:6" ht="15" customHeight="1">
      <c r="A46" s="1678" t="s">
        <v>
4810</v>
      </c>
      <c r="B46" s="1677" t="s">
        <v>
4808</v>
      </c>
      <c r="C46" s="1100">
        <v>
32627</v>
      </c>
      <c r="D46" s="1676" t="s">
        <v>
4807</v>
      </c>
      <c r="E46" s="1031">
        <v>
1323.11</v>
      </c>
    </row>
    <row r="47" spans="1:6" ht="15" customHeight="1">
      <c r="A47" s="626" t="s">
        <v>
4809</v>
      </c>
      <c r="B47" s="1677" t="s">
        <v>
4808</v>
      </c>
      <c r="C47" s="1100">
        <v>
32627</v>
      </c>
      <c r="D47" s="1676" t="s">
        <v>
4807</v>
      </c>
      <c r="E47" s="1031">
        <v>
2838.99</v>
      </c>
    </row>
    <row r="48" spans="1:6" ht="15" customHeight="1">
      <c r="B48" s="231"/>
      <c r="E48" s="231" t="s">
        <v>
4806</v>
      </c>
    </row>
    <row r="54" ht="15" customHeight="1"/>
    <row r="55" ht="15" customHeight="1"/>
    <row r="56" ht="15" customHeight="1"/>
    <row r="57" ht="15" customHeight="1"/>
    <row r="58" ht="15" customHeight="1"/>
  </sheetData>
  <mergeCells count="37">
    <mergeCell ref="A1:Z1"/>
    <mergeCell ref="A2:Z2"/>
    <mergeCell ref="E22:F22"/>
    <mergeCell ref="E23:F23"/>
    <mergeCell ref="E16:F16"/>
    <mergeCell ref="E6:F6"/>
    <mergeCell ref="E7:F7"/>
    <mergeCell ref="E8:F8"/>
    <mergeCell ref="E9:F9"/>
    <mergeCell ref="E10:F10"/>
    <mergeCell ref="E11:F11"/>
    <mergeCell ref="E12:F12"/>
    <mergeCell ref="E13:F13"/>
    <mergeCell ref="E14:F14"/>
    <mergeCell ref="E15:F15"/>
    <mergeCell ref="E17:F17"/>
    <mergeCell ref="A30:A32"/>
    <mergeCell ref="E32:F32"/>
    <mergeCell ref="E25:F25"/>
    <mergeCell ref="E26:F26"/>
    <mergeCell ref="E27:F27"/>
    <mergeCell ref="E28:F28"/>
    <mergeCell ref="A25:A27"/>
    <mergeCell ref="E31:F31"/>
    <mergeCell ref="E30:F30"/>
    <mergeCell ref="B30:B31"/>
    <mergeCell ref="E37:F37"/>
    <mergeCell ref="E33:F33"/>
    <mergeCell ref="E34:F34"/>
    <mergeCell ref="E35:F35"/>
    <mergeCell ref="E36:F36"/>
    <mergeCell ref="E18:F18"/>
    <mergeCell ref="E19:F19"/>
    <mergeCell ref="E29:F29"/>
    <mergeCell ref="E20:F20"/>
    <mergeCell ref="E21:F21"/>
    <mergeCell ref="E24:F24"/>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5"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3"/>
  <sheetViews>
    <sheetView view="pageBreakPreview" zoomScaleNormal="100" zoomScaleSheetLayoutView="100" workbookViewId="0">
      <selection activeCell="B6" sqref="B6"/>
    </sheetView>
  </sheetViews>
  <sheetFormatPr defaultRowHeight="19.5" customHeight="1"/>
  <cols>
    <col min="1" max="1" width="11.625" style="221" customWidth="1"/>
    <col min="2" max="8" width="11.125" style="221" customWidth="1"/>
    <col min="9"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326" customFormat="1" ht="18" customHeight="1">
      <c r="A3" s="326" t="s">
        <v>
2804</v>
      </c>
    </row>
    <row r="4" spans="1:26" ht="18" customHeight="1">
      <c r="A4" s="404" t="s">
        <v>
4894</v>
      </c>
      <c r="C4" s="327"/>
      <c r="D4" s="327"/>
      <c r="H4" s="1138" t="s">
        <v>
4292</v>
      </c>
    </row>
    <row r="5" spans="1:26" ht="24.95" customHeight="1">
      <c r="A5" s="1711" t="s">
        <v>
160</v>
      </c>
      <c r="B5" s="1083" t="s">
        <v>
4945</v>
      </c>
      <c r="C5" s="1082" t="s">
        <v>
4944</v>
      </c>
      <c r="D5" s="1082" t="s">
        <v>
3017</v>
      </c>
      <c r="E5" s="1083" t="s">
        <v>
4943</v>
      </c>
      <c r="F5" s="1083" t="s">
        <v>
4931</v>
      </c>
      <c r="G5" s="1082" t="s">
        <v>
4942</v>
      </c>
      <c r="H5" s="1710" t="s">
        <v>
4941</v>
      </c>
    </row>
    <row r="6" spans="1:26" ht="18" customHeight="1">
      <c r="A6" s="1569" t="s">
        <v>
4940</v>
      </c>
      <c r="B6" s="1708">
        <v>
17</v>
      </c>
      <c r="C6" s="1125">
        <v>
6</v>
      </c>
      <c r="D6" s="1125">
        <v>
2</v>
      </c>
      <c r="E6" s="1125">
        <v>
6</v>
      </c>
      <c r="F6" s="1125">
        <v>
1</v>
      </c>
      <c r="G6" s="1125">
        <v>
4</v>
      </c>
      <c r="H6" s="1125">
        <v>
1</v>
      </c>
    </row>
    <row r="7" spans="1:26" ht="18" customHeight="1">
      <c r="A7" s="1569" t="s">
        <v>
4939</v>
      </c>
      <c r="B7" s="1708">
        <v>
36</v>
      </c>
      <c r="C7" s="1125">
        <v>
25</v>
      </c>
      <c r="D7" s="1125">
        <v>
4</v>
      </c>
      <c r="E7" s="1125">
        <v>
9</v>
      </c>
      <c r="F7" s="1125" t="s">
        <v>
533</v>
      </c>
      <c r="G7" s="1125" t="s">
        <v>
533</v>
      </c>
      <c r="H7" s="1125" t="s">
        <v>
533</v>
      </c>
    </row>
    <row r="8" spans="1:26" ht="18" customHeight="1">
      <c r="A8" s="1569" t="s">
        <v>
4938</v>
      </c>
      <c r="B8" s="1708">
        <v>
253327</v>
      </c>
      <c r="C8" s="1708">
        <v>
18250</v>
      </c>
      <c r="D8" s="1708">
        <v>
890</v>
      </c>
      <c r="E8" s="1708">
        <v>
49877.77</v>
      </c>
      <c r="F8" s="1708">
        <v>
29600</v>
      </c>
      <c r="G8" s="1708">
        <v>
34895</v>
      </c>
      <c r="H8" s="1125">
        <v>
6187</v>
      </c>
    </row>
    <row r="9" spans="1:26" ht="18" customHeight="1">
      <c r="A9" s="1709" t="s">
        <v>
4937</v>
      </c>
      <c r="B9" s="1708">
        <v>
11106</v>
      </c>
      <c r="C9" s="1708">
        <v>
25484</v>
      </c>
      <c r="D9" s="1125" t="s">
        <v>
533</v>
      </c>
      <c r="E9" s="1708">
        <v>
4772</v>
      </c>
      <c r="F9" s="1708">
        <v>
626</v>
      </c>
      <c r="G9" s="1708">
        <v>
6010</v>
      </c>
      <c r="H9" s="1708">
        <v>
9682</v>
      </c>
    </row>
    <row r="10" spans="1:26" ht="18" customHeight="1">
      <c r="A10" s="221" t="s">
        <v>
4936</v>
      </c>
      <c r="E10" s="231"/>
      <c r="G10" s="325"/>
    </row>
    <row r="11" spans="1:26" ht="18" customHeight="1">
      <c r="A11" s="221" t="s">
        <v>
4935</v>
      </c>
      <c r="E11" s="231"/>
      <c r="G11" s="325"/>
    </row>
    <row r="12" spans="1:26" ht="18" customHeight="1">
      <c r="A12" s="459" t="s">
        <v>
4934</v>
      </c>
      <c r="H12" s="231" t="s">
        <v>
4806</v>
      </c>
    </row>
    <row r="13" spans="1:26" ht="18" customHeight="1"/>
    <row r="14" spans="1:26" ht="18" customHeight="1">
      <c r="A14" s="404" t="s">
        <v>
4933</v>
      </c>
      <c r="B14" s="231"/>
      <c r="F14" s="231" t="s">
        <v>
972</v>
      </c>
    </row>
    <row r="15" spans="1:26" ht="24.95" customHeight="1">
      <c r="A15" s="2826" t="s">
        <v>
160</v>
      </c>
      <c r="B15" s="2827"/>
      <c r="C15" s="230" t="s">
        <v>
4932</v>
      </c>
      <c r="D15" s="230" t="s">
        <v>
4931</v>
      </c>
      <c r="E15" s="230" t="s">
        <v>
4930</v>
      </c>
      <c r="F15" s="230" t="s">
        <v>
4929</v>
      </c>
    </row>
    <row r="16" spans="1:26" ht="18" customHeight="1">
      <c r="A16" s="657" t="s">
        <v>
4925</v>
      </c>
      <c r="B16" s="230" t="s">
        <v>
4922</v>
      </c>
      <c r="C16" s="1558">
        <v>
67432</v>
      </c>
      <c r="D16" s="1558">
        <v>
23388</v>
      </c>
      <c r="E16" s="1558">
        <v>
68437</v>
      </c>
      <c r="F16" s="1558">
        <v>
862</v>
      </c>
    </row>
    <row r="17" spans="1:8" ht="18" customHeight="1">
      <c r="A17" s="2883" t="s">
        <v>
4924</v>
      </c>
      <c r="B17" s="230" t="s">
        <v>
4923</v>
      </c>
      <c r="C17" s="1558">
        <v>
3320</v>
      </c>
      <c r="D17" s="1558">
        <v>
626</v>
      </c>
      <c r="E17" s="1558">
        <v>
905</v>
      </c>
      <c r="F17" s="1558">
        <v>
396</v>
      </c>
    </row>
    <row r="18" spans="1:8" ht="18" customHeight="1">
      <c r="A18" s="2884"/>
      <c r="B18" s="230" t="s">
        <v>
4922</v>
      </c>
      <c r="C18" s="1558">
        <v>
101278</v>
      </c>
      <c r="D18" s="1558">
        <v>
39139</v>
      </c>
      <c r="E18" s="1558">
        <v>
13973</v>
      </c>
      <c r="F18" s="1558">
        <v>
10959</v>
      </c>
      <c r="G18" s="232" t="s">
        <v>
4806</v>
      </c>
    </row>
    <row r="19" spans="1:8" ht="18" customHeight="1"/>
    <row r="20" spans="1:8" ht="18" customHeight="1">
      <c r="A20" s="404" t="s">
        <v>
4928</v>
      </c>
      <c r="D20" s="231" t="s">
        <v>
972</v>
      </c>
    </row>
    <row r="21" spans="1:8" ht="18" customHeight="1">
      <c r="A21" s="2554" t="s">
        <v>
160</v>
      </c>
      <c r="B21" s="2554"/>
      <c r="C21" s="1097" t="s">
        <v>
4927</v>
      </c>
      <c r="D21" s="1097" t="s">
        <v>
4926</v>
      </c>
    </row>
    <row r="22" spans="1:8" ht="18" customHeight="1">
      <c r="A22" s="657" t="s">
        <v>
4925</v>
      </c>
      <c r="B22" s="230" t="s">
        <v>
4922</v>
      </c>
      <c r="C22" s="1707">
        <v>
33001</v>
      </c>
      <c r="D22" s="1558">
        <v>
55406</v>
      </c>
    </row>
    <row r="23" spans="1:8" ht="18" customHeight="1">
      <c r="A23" s="2216" t="s">
        <v>
4924</v>
      </c>
      <c r="B23" s="230" t="s">
        <v>
4923</v>
      </c>
      <c r="C23" s="1707">
        <v>
4632</v>
      </c>
      <c r="D23" s="1558">
        <v>
843</v>
      </c>
    </row>
    <row r="24" spans="1:8" ht="18" customHeight="1">
      <c r="A24" s="2216"/>
      <c r="B24" s="230" t="s">
        <v>
4922</v>
      </c>
      <c r="C24" s="1707">
        <v>
75875</v>
      </c>
      <c r="D24" s="1558">
        <v>
11065</v>
      </c>
      <c r="E24" s="993" t="s">
        <v>
4921</v>
      </c>
    </row>
    <row r="25" spans="1:8" ht="18" customHeight="1">
      <c r="B25" s="375"/>
      <c r="C25" s="535"/>
      <c r="D25" s="535"/>
    </row>
    <row r="26" spans="1:8" ht="18" customHeight="1">
      <c r="A26" s="326" t="s">
        <v>
4920</v>
      </c>
      <c r="B26" s="402"/>
      <c r="C26" s="402"/>
      <c r="D26" s="402"/>
      <c r="E26" s="402"/>
      <c r="F26" s="402"/>
      <c r="G26" s="402"/>
      <c r="H26" s="401"/>
    </row>
    <row r="27" spans="1:8" ht="18" customHeight="1">
      <c r="A27" s="221" t="s">
        <v>
996</v>
      </c>
      <c r="B27" s="402"/>
      <c r="C27" s="402"/>
      <c r="D27" s="402"/>
      <c r="E27" s="402"/>
      <c r="F27" s="402"/>
      <c r="G27" s="402"/>
      <c r="H27" s="401" t="s">
        <v>
4906</v>
      </c>
    </row>
    <row r="28" spans="1:8" s="2" customFormat="1" ht="18" customHeight="1">
      <c r="A28" s="2456" t="s">
        <v>
767</v>
      </c>
      <c r="B28" s="2103" t="s">
        <v>
4904</v>
      </c>
      <c r="C28" s="2103" t="s">
        <v>
4903</v>
      </c>
      <c r="D28" s="2373" t="s">
        <v>
4919</v>
      </c>
      <c r="E28" s="2373"/>
      <c r="F28" s="2373"/>
    </row>
    <row r="29" spans="1:8" s="2" customFormat="1" ht="18" customHeight="1">
      <c r="A29" s="2456"/>
      <c r="B29" s="2456"/>
      <c r="C29" s="2456"/>
      <c r="D29" s="668" t="s">
        <v>
4918</v>
      </c>
      <c r="E29" s="668" t="s">
        <v>
4917</v>
      </c>
      <c r="F29" s="668" t="s">
        <v>
4916</v>
      </c>
    </row>
    <row r="30" spans="1:8" s="2" customFormat="1" ht="18" customHeight="1">
      <c r="A30" s="1702" t="s">
        <v>
4915</v>
      </c>
      <c r="B30" s="1701">
        <v>
30173</v>
      </c>
      <c r="C30" s="1700">
        <v>
3158.63</v>
      </c>
      <c r="D30" s="565">
        <v>
3208</v>
      </c>
      <c r="E30" s="565">
        <v>
11601</v>
      </c>
      <c r="F30" s="565">
        <v>
2046</v>
      </c>
    </row>
    <row r="31" spans="1:8" ht="9.9499999999999993" customHeight="1">
      <c r="A31" s="402"/>
      <c r="B31" s="402"/>
      <c r="C31" s="402"/>
      <c r="D31" s="402"/>
      <c r="E31" s="231"/>
      <c r="G31" s="402"/>
    </row>
    <row r="32" spans="1:8" ht="18" customHeight="1">
      <c r="A32" s="1706" t="s">
        <v>
4914</v>
      </c>
      <c r="B32" s="1706"/>
      <c r="C32" s="1706"/>
      <c r="D32" s="1706"/>
      <c r="E32" s="1706"/>
      <c r="F32" s="1706"/>
      <c r="G32" s="1706"/>
      <c r="H32" s="1706"/>
    </row>
    <row r="33" spans="1:9" ht="18" customHeight="1">
      <c r="A33" s="2456" t="s">
        <v>
4913</v>
      </c>
      <c r="B33" s="2456"/>
      <c r="C33" s="2456"/>
      <c r="D33" s="2456" t="s">
        <v>
4912</v>
      </c>
      <c r="E33" s="2456"/>
      <c r="F33" s="2456"/>
      <c r="G33" s="2456"/>
      <c r="H33" s="2456"/>
    </row>
    <row r="34" spans="1:9" ht="24.95" customHeight="1">
      <c r="A34" s="710" t="s">
        <v>
912</v>
      </c>
      <c r="B34" s="1705" t="s">
        <v>
4911</v>
      </c>
      <c r="C34" s="1703" t="s">
        <v>
3982</v>
      </c>
      <c r="D34" s="710" t="s">
        <v>
912</v>
      </c>
      <c r="E34" s="1703" t="s">
        <v>
194</v>
      </c>
      <c r="F34" s="1703" t="s">
        <v>
4910</v>
      </c>
      <c r="G34" s="1704" t="s">
        <v>
4909</v>
      </c>
      <c r="H34" s="1703" t="s">
        <v>
453</v>
      </c>
    </row>
    <row r="35" spans="1:9" ht="18" customHeight="1">
      <c r="A35" s="1658">
        <f>
SUM(B35:C35)</f>
        <v>
285</v>
      </c>
      <c r="B35" s="972">
        <v>
72</v>
      </c>
      <c r="C35" s="1658">
        <v>
213</v>
      </c>
      <c r="D35" s="972">
        <f>
SUM(E35:H35)</f>
        <v>
37</v>
      </c>
      <c r="E35" s="972">
        <v>
4</v>
      </c>
      <c r="F35" s="1658">
        <v>
16</v>
      </c>
      <c r="G35" s="1658">
        <v>
9</v>
      </c>
      <c r="H35" s="1658">
        <v>
8</v>
      </c>
    </row>
    <row r="36" spans="1:9" ht="18" customHeight="1">
      <c r="H36" s="401" t="s">
        <v>
4908</v>
      </c>
    </row>
    <row r="37" spans="1:9" ht="18" customHeight="1">
      <c r="B37" s="402"/>
      <c r="C37" s="402"/>
      <c r="D37" s="402"/>
      <c r="E37" s="402"/>
      <c r="F37" s="402"/>
      <c r="G37" s="402"/>
      <c r="H37" s="402"/>
    </row>
    <row r="38" spans="1:9" ht="18" customHeight="1">
      <c r="A38" s="326" t="s">
        <v>
4907</v>
      </c>
      <c r="B38" s="402"/>
      <c r="C38" s="402"/>
      <c r="D38" s="402"/>
      <c r="E38" s="402"/>
      <c r="H38" s="402"/>
    </row>
    <row r="39" spans="1:9" ht="18" customHeight="1">
      <c r="A39" s="221" t="s">
        <v>
996</v>
      </c>
      <c r="B39" s="402"/>
      <c r="C39" s="402"/>
      <c r="D39" s="402"/>
      <c r="E39" s="402"/>
      <c r="H39" s="401" t="s">
        <v>
4906</v>
      </c>
    </row>
    <row r="40" spans="1:9" ht="18" customHeight="1">
      <c r="A40" s="2456" t="s">
        <v>
4905</v>
      </c>
      <c r="B40" s="2882" t="s">
        <v>
4904</v>
      </c>
      <c r="C40" s="2882" t="s">
        <v>
4903</v>
      </c>
      <c r="D40" s="2373" t="s">
        <v>
4902</v>
      </c>
      <c r="E40" s="2373"/>
      <c r="F40" s="2373"/>
      <c r="G40" s="2373"/>
      <c r="H40" s="2373"/>
      <c r="I40" s="402"/>
    </row>
    <row r="41" spans="1:9" ht="24.95" customHeight="1">
      <c r="A41" s="2456"/>
      <c r="B41" s="2063"/>
      <c r="C41" s="2063"/>
      <c r="D41" s="668" t="s">
        <v>
534</v>
      </c>
      <c r="E41" s="668" t="s">
        <v>
4901</v>
      </c>
      <c r="F41" s="670" t="s">
        <v>
4900</v>
      </c>
      <c r="G41" s="718" t="s">
        <v>
4899</v>
      </c>
      <c r="H41" s="668" t="s">
        <v>
4898</v>
      </c>
      <c r="I41" s="402"/>
    </row>
    <row r="42" spans="1:9" ht="18" customHeight="1">
      <c r="A42" s="1702" t="s">
        <v>
4897</v>
      </c>
      <c r="B42" s="1701">
        <v>
35574</v>
      </c>
      <c r="C42" s="1700">
        <v>
3096.5</v>
      </c>
      <c r="D42" s="1698">
        <f>
SUM(E42:H42)</f>
        <v>
18695</v>
      </c>
      <c r="E42" s="1698">
        <v>
4542</v>
      </c>
      <c r="F42" s="1699">
        <v>
8997</v>
      </c>
      <c r="G42" s="1698">
        <v>
646</v>
      </c>
      <c r="H42" s="1698">
        <v>
4510</v>
      </c>
      <c r="I42" s="402"/>
    </row>
    <row r="43" spans="1:9" ht="18" customHeight="1">
      <c r="B43" s="402"/>
      <c r="C43" s="402"/>
      <c r="D43" s="402"/>
      <c r="E43" s="402"/>
      <c r="F43" s="402"/>
      <c r="G43" s="402"/>
      <c r="H43" s="1117" t="s">
        <v>
4896</v>
      </c>
    </row>
    <row r="44" spans="1:9" ht="19.5" customHeight="1">
      <c r="B44" s="402"/>
      <c r="C44" s="402"/>
      <c r="D44" s="402"/>
      <c r="E44" s="402"/>
      <c r="F44" s="402"/>
      <c r="G44" s="402"/>
      <c r="H44" s="402"/>
    </row>
    <row r="45" spans="1:9" ht="19.5" customHeight="1">
      <c r="B45" s="402"/>
      <c r="C45" s="402"/>
      <c r="D45" s="402"/>
      <c r="E45" s="402"/>
      <c r="F45" s="402"/>
      <c r="G45" s="402"/>
      <c r="H45" s="402"/>
    </row>
    <row r="46" spans="1:9" ht="19.5" customHeight="1">
      <c r="B46" s="402"/>
      <c r="C46" s="402"/>
      <c r="D46" s="402"/>
      <c r="E46" s="402"/>
      <c r="F46" s="402"/>
      <c r="G46" s="402"/>
      <c r="H46" s="402"/>
    </row>
    <row r="47" spans="1:9" ht="19.5" customHeight="1">
      <c r="B47" s="402"/>
      <c r="C47" s="402"/>
      <c r="D47" s="402"/>
      <c r="E47" s="402"/>
      <c r="F47" s="402"/>
      <c r="G47" s="402"/>
      <c r="H47" s="402"/>
    </row>
    <row r="48" spans="1:9" ht="19.5" customHeight="1">
      <c r="B48" s="402"/>
      <c r="C48" s="402"/>
      <c r="D48" s="402"/>
      <c r="E48" s="402"/>
      <c r="F48" s="402"/>
      <c r="G48" s="402"/>
      <c r="H48" s="402"/>
    </row>
    <row r="49" spans="2:8" ht="19.5" customHeight="1">
      <c r="B49" s="402"/>
      <c r="C49" s="402"/>
      <c r="D49" s="402"/>
      <c r="E49" s="402"/>
      <c r="F49" s="402"/>
      <c r="G49" s="402"/>
      <c r="H49" s="402"/>
    </row>
    <row r="50" spans="2:8" ht="19.5" customHeight="1">
      <c r="B50" s="402"/>
      <c r="C50" s="402"/>
      <c r="D50" s="402"/>
      <c r="E50" s="402"/>
      <c r="F50" s="402"/>
      <c r="G50" s="402"/>
      <c r="H50" s="402"/>
    </row>
    <row r="51" spans="2:8" ht="19.5" customHeight="1">
      <c r="B51" s="402"/>
      <c r="C51" s="402"/>
      <c r="D51" s="402"/>
      <c r="E51" s="402"/>
      <c r="F51" s="402"/>
      <c r="G51" s="402"/>
      <c r="H51" s="402"/>
    </row>
    <row r="52" spans="2:8" ht="19.5" customHeight="1">
      <c r="B52" s="402"/>
      <c r="C52" s="402"/>
      <c r="D52" s="402"/>
      <c r="E52" s="402"/>
      <c r="F52" s="402"/>
      <c r="G52" s="402"/>
      <c r="H52" s="402"/>
    </row>
    <row r="53" spans="2:8" ht="19.5" customHeight="1">
      <c r="B53" s="402"/>
      <c r="C53" s="402"/>
      <c r="D53" s="402"/>
      <c r="E53" s="402"/>
      <c r="F53" s="402"/>
      <c r="G53" s="402"/>
      <c r="H53" s="402"/>
    </row>
    <row r="54" spans="2:8" ht="19.5" customHeight="1">
      <c r="B54" s="402"/>
      <c r="C54" s="402"/>
      <c r="D54" s="402"/>
      <c r="E54" s="402"/>
      <c r="F54" s="402"/>
      <c r="G54" s="402"/>
      <c r="H54" s="402"/>
    </row>
    <row r="55" spans="2:8" ht="19.5" customHeight="1">
      <c r="B55" s="402"/>
      <c r="C55" s="402"/>
      <c r="D55" s="402"/>
      <c r="E55" s="402"/>
      <c r="F55" s="402"/>
      <c r="G55" s="402"/>
      <c r="H55" s="402"/>
    </row>
    <row r="56" spans="2:8" ht="19.5" customHeight="1">
      <c r="B56" s="402"/>
      <c r="C56" s="402"/>
      <c r="D56" s="402"/>
      <c r="E56" s="402"/>
      <c r="F56" s="402"/>
      <c r="G56" s="402"/>
      <c r="H56" s="402"/>
    </row>
    <row r="57" spans="2:8" ht="19.5" customHeight="1">
      <c r="B57" s="402"/>
      <c r="C57" s="402"/>
      <c r="D57" s="402"/>
      <c r="E57" s="402"/>
      <c r="F57" s="402"/>
      <c r="G57" s="402"/>
      <c r="H57" s="402"/>
    </row>
    <row r="58" spans="2:8" ht="19.5" customHeight="1">
      <c r="B58" s="402"/>
      <c r="C58" s="402"/>
      <c r="D58" s="402"/>
      <c r="E58" s="402"/>
      <c r="F58" s="402"/>
      <c r="G58" s="402"/>
      <c r="H58" s="402"/>
    </row>
    <row r="59" spans="2:8" ht="19.5" customHeight="1">
      <c r="B59" s="402"/>
      <c r="C59" s="402"/>
      <c r="D59" s="402"/>
      <c r="E59" s="402"/>
      <c r="F59" s="402"/>
      <c r="G59" s="402"/>
      <c r="H59" s="402"/>
    </row>
    <row r="60" spans="2:8" ht="19.5" customHeight="1">
      <c r="B60" s="402"/>
      <c r="C60" s="402"/>
      <c r="D60" s="402"/>
      <c r="E60" s="402"/>
      <c r="F60" s="402"/>
      <c r="G60" s="402"/>
      <c r="H60" s="402"/>
    </row>
    <row r="61" spans="2:8" ht="19.5" customHeight="1">
      <c r="B61" s="402"/>
      <c r="C61" s="402"/>
      <c r="D61" s="402"/>
      <c r="E61" s="402"/>
      <c r="F61" s="402"/>
      <c r="G61" s="402"/>
      <c r="H61" s="402"/>
    </row>
    <row r="62" spans="2:8" ht="19.5" customHeight="1">
      <c r="B62" s="402"/>
      <c r="C62" s="402"/>
      <c r="D62" s="402"/>
      <c r="E62" s="402"/>
      <c r="F62" s="402"/>
      <c r="G62" s="402"/>
      <c r="H62" s="402"/>
    </row>
    <row r="63" spans="2:8" ht="19.5" customHeight="1">
      <c r="B63" s="402"/>
      <c r="C63" s="402"/>
      <c r="D63" s="402"/>
      <c r="E63" s="402"/>
      <c r="F63" s="402"/>
      <c r="G63" s="402"/>
      <c r="H63" s="402"/>
    </row>
    <row r="64" spans="2:8" ht="19.5" customHeight="1">
      <c r="B64" s="402"/>
      <c r="C64" s="402"/>
      <c r="D64" s="402"/>
      <c r="E64" s="402"/>
      <c r="F64" s="402"/>
      <c r="G64" s="402"/>
      <c r="H64" s="402"/>
    </row>
    <row r="65" spans="2:8" ht="19.5" customHeight="1">
      <c r="B65" s="402"/>
      <c r="C65" s="402"/>
      <c r="D65" s="402"/>
      <c r="E65" s="402"/>
      <c r="F65" s="402"/>
      <c r="G65" s="402"/>
      <c r="H65" s="402"/>
    </row>
    <row r="66" spans="2:8" ht="19.5" customHeight="1">
      <c r="B66" s="402"/>
      <c r="C66" s="402"/>
      <c r="D66" s="402"/>
      <c r="E66" s="402"/>
      <c r="F66" s="402"/>
      <c r="G66" s="402"/>
      <c r="H66" s="402"/>
    </row>
    <row r="67" spans="2:8" ht="19.5" customHeight="1">
      <c r="B67" s="402"/>
      <c r="C67" s="402"/>
      <c r="D67" s="402"/>
      <c r="E67" s="402"/>
      <c r="F67" s="402"/>
      <c r="G67" s="402"/>
      <c r="H67" s="402"/>
    </row>
    <row r="68" spans="2:8" ht="19.5" customHeight="1">
      <c r="B68" s="402"/>
      <c r="C68" s="402"/>
      <c r="D68" s="402"/>
      <c r="E68" s="402"/>
      <c r="F68" s="402"/>
      <c r="G68" s="402"/>
      <c r="H68" s="402"/>
    </row>
    <row r="69" spans="2:8" ht="19.5" customHeight="1">
      <c r="B69" s="402"/>
      <c r="C69" s="402"/>
      <c r="D69" s="402"/>
      <c r="E69" s="402"/>
      <c r="F69" s="402"/>
      <c r="G69" s="402"/>
      <c r="H69" s="402"/>
    </row>
    <row r="70" spans="2:8" ht="19.5" customHeight="1">
      <c r="B70" s="402"/>
      <c r="C70" s="402"/>
      <c r="D70" s="402"/>
      <c r="E70" s="402"/>
      <c r="F70" s="402"/>
      <c r="G70" s="402"/>
      <c r="H70" s="402"/>
    </row>
    <row r="71" spans="2:8" ht="19.5" customHeight="1">
      <c r="B71" s="402"/>
      <c r="C71" s="402"/>
      <c r="D71" s="402"/>
      <c r="E71" s="402"/>
      <c r="F71" s="402"/>
      <c r="G71" s="402"/>
      <c r="H71" s="402"/>
    </row>
    <row r="72" spans="2:8" ht="19.5" customHeight="1">
      <c r="B72" s="402"/>
      <c r="C72" s="402"/>
      <c r="D72" s="402"/>
      <c r="E72" s="402"/>
      <c r="F72" s="402"/>
      <c r="G72" s="402"/>
      <c r="H72" s="402"/>
    </row>
    <row r="73" spans="2:8" ht="19.5" customHeight="1">
      <c r="B73" s="402"/>
      <c r="C73" s="402"/>
      <c r="D73" s="402"/>
      <c r="E73" s="402"/>
      <c r="F73" s="402"/>
      <c r="G73" s="402"/>
      <c r="H73" s="402"/>
    </row>
    <row r="74" spans="2:8" ht="19.5" customHeight="1">
      <c r="B74" s="402"/>
      <c r="C74" s="402"/>
      <c r="D74" s="402"/>
      <c r="E74" s="402"/>
      <c r="F74" s="402"/>
      <c r="G74" s="402"/>
      <c r="H74" s="402"/>
    </row>
    <row r="75" spans="2:8" ht="19.5" customHeight="1">
      <c r="B75" s="402"/>
      <c r="C75" s="402"/>
      <c r="D75" s="402"/>
      <c r="E75" s="402"/>
      <c r="F75" s="402"/>
      <c r="G75" s="402"/>
      <c r="H75" s="402"/>
    </row>
    <row r="76" spans="2:8" ht="19.5" customHeight="1">
      <c r="B76" s="402"/>
      <c r="C76" s="402"/>
      <c r="D76" s="402"/>
      <c r="E76" s="402"/>
      <c r="F76" s="402"/>
      <c r="G76" s="402"/>
      <c r="H76" s="402"/>
    </row>
    <row r="77" spans="2:8" ht="19.5" customHeight="1">
      <c r="B77" s="402"/>
      <c r="C77" s="402"/>
      <c r="D77" s="402"/>
      <c r="E77" s="402"/>
      <c r="F77" s="402"/>
      <c r="G77" s="402"/>
      <c r="H77" s="402"/>
    </row>
    <row r="78" spans="2:8" ht="19.5" customHeight="1">
      <c r="B78" s="402"/>
      <c r="C78" s="402"/>
      <c r="D78" s="402"/>
      <c r="E78" s="402"/>
      <c r="F78" s="402"/>
      <c r="G78" s="402"/>
      <c r="H78" s="402"/>
    </row>
    <row r="79" spans="2:8" ht="19.5" customHeight="1">
      <c r="B79" s="402"/>
      <c r="C79" s="402"/>
      <c r="D79" s="402"/>
      <c r="E79" s="402"/>
      <c r="F79" s="402"/>
      <c r="G79" s="402"/>
      <c r="H79" s="402"/>
    </row>
    <row r="80" spans="2:8" ht="19.5" customHeight="1">
      <c r="B80" s="402"/>
      <c r="C80" s="402"/>
      <c r="D80" s="402"/>
      <c r="E80" s="402"/>
      <c r="F80" s="402"/>
      <c r="G80" s="402"/>
      <c r="H80" s="402"/>
    </row>
    <row r="81" spans="2:8" ht="19.5" customHeight="1">
      <c r="B81" s="402"/>
      <c r="C81" s="402"/>
      <c r="D81" s="402"/>
      <c r="E81" s="402"/>
      <c r="F81" s="402"/>
      <c r="G81" s="402"/>
      <c r="H81" s="402"/>
    </row>
    <row r="82" spans="2:8" ht="19.5" customHeight="1">
      <c r="B82" s="402"/>
      <c r="C82" s="402"/>
      <c r="D82" s="402"/>
      <c r="E82" s="402"/>
      <c r="F82" s="402"/>
      <c r="G82" s="402"/>
      <c r="H82" s="402"/>
    </row>
    <row r="83" spans="2:8" ht="19.5" customHeight="1">
      <c r="B83" s="402"/>
      <c r="C83" s="402"/>
      <c r="D83" s="402"/>
      <c r="E83" s="402"/>
      <c r="F83" s="402"/>
      <c r="G83" s="402"/>
      <c r="H83" s="402"/>
    </row>
    <row r="84" spans="2:8" ht="19.5" customHeight="1">
      <c r="B84" s="402"/>
      <c r="C84" s="402"/>
      <c r="D84" s="402"/>
      <c r="E84" s="402"/>
      <c r="F84" s="402"/>
      <c r="G84" s="402"/>
      <c r="H84" s="402"/>
    </row>
    <row r="85" spans="2:8" ht="19.5" customHeight="1">
      <c r="B85" s="402"/>
      <c r="C85" s="402"/>
      <c r="D85" s="402"/>
      <c r="E85" s="402"/>
      <c r="F85" s="402"/>
      <c r="G85" s="402"/>
      <c r="H85" s="402"/>
    </row>
    <row r="86" spans="2:8" ht="19.5" customHeight="1">
      <c r="B86" s="402"/>
      <c r="C86" s="402"/>
      <c r="D86" s="402"/>
      <c r="E86" s="402"/>
      <c r="F86" s="402"/>
      <c r="G86" s="402"/>
      <c r="H86" s="402"/>
    </row>
    <row r="87" spans="2:8" ht="19.5" customHeight="1">
      <c r="B87" s="402"/>
      <c r="C87" s="402"/>
      <c r="D87" s="402"/>
      <c r="E87" s="402"/>
      <c r="F87" s="402"/>
      <c r="G87" s="402"/>
      <c r="H87" s="402"/>
    </row>
    <row r="88" spans="2:8" ht="19.5" customHeight="1">
      <c r="B88" s="402"/>
      <c r="C88" s="402"/>
      <c r="D88" s="402"/>
      <c r="E88" s="402"/>
      <c r="F88" s="402"/>
      <c r="G88" s="402"/>
      <c r="H88" s="402"/>
    </row>
    <row r="89" spans="2:8" ht="19.5" customHeight="1">
      <c r="B89" s="402"/>
      <c r="C89" s="402"/>
      <c r="D89" s="402"/>
      <c r="E89" s="402"/>
      <c r="F89" s="402"/>
      <c r="G89" s="402"/>
      <c r="H89" s="402"/>
    </row>
    <row r="90" spans="2:8" ht="19.5" customHeight="1">
      <c r="B90" s="402"/>
      <c r="C90" s="402"/>
      <c r="D90" s="402"/>
      <c r="E90" s="402"/>
      <c r="F90" s="402"/>
      <c r="G90" s="402"/>
      <c r="H90" s="402"/>
    </row>
    <row r="91" spans="2:8" ht="19.5" customHeight="1">
      <c r="B91" s="402"/>
      <c r="C91" s="402"/>
      <c r="D91" s="402"/>
      <c r="E91" s="402"/>
      <c r="F91" s="402"/>
      <c r="G91" s="402"/>
      <c r="H91" s="402"/>
    </row>
    <row r="92" spans="2:8" ht="19.5" customHeight="1">
      <c r="B92" s="402"/>
      <c r="C92" s="402"/>
      <c r="D92" s="402"/>
      <c r="E92" s="402"/>
      <c r="F92" s="402"/>
      <c r="G92" s="402"/>
      <c r="H92" s="402"/>
    </row>
    <row r="93" spans="2:8" ht="19.5" customHeight="1">
      <c r="B93" s="402"/>
      <c r="C93" s="402"/>
      <c r="D93" s="402"/>
      <c r="E93" s="402"/>
      <c r="F93" s="402"/>
      <c r="G93" s="402"/>
      <c r="H93" s="402"/>
    </row>
    <row r="94" spans="2:8" ht="19.5" customHeight="1">
      <c r="B94" s="402"/>
      <c r="C94" s="402"/>
      <c r="D94" s="402"/>
      <c r="E94" s="402"/>
      <c r="F94" s="402"/>
      <c r="G94" s="402"/>
      <c r="H94" s="402"/>
    </row>
    <row r="95" spans="2:8" ht="19.5" customHeight="1">
      <c r="B95" s="402"/>
      <c r="C95" s="402"/>
      <c r="D95" s="402"/>
      <c r="E95" s="402"/>
      <c r="F95" s="402"/>
      <c r="G95" s="402"/>
      <c r="H95" s="402"/>
    </row>
    <row r="96" spans="2:8" ht="19.5" customHeight="1">
      <c r="B96" s="402"/>
      <c r="C96" s="402"/>
      <c r="D96" s="402"/>
      <c r="E96" s="402"/>
      <c r="F96" s="402"/>
      <c r="G96" s="402"/>
      <c r="H96" s="402"/>
    </row>
    <row r="97" spans="2:8" ht="19.5" customHeight="1">
      <c r="B97" s="402"/>
      <c r="C97" s="402"/>
      <c r="D97" s="402"/>
      <c r="E97" s="402"/>
      <c r="F97" s="402"/>
      <c r="G97" s="402"/>
      <c r="H97" s="402"/>
    </row>
    <row r="98" spans="2:8" ht="19.5" customHeight="1">
      <c r="B98" s="402"/>
      <c r="C98" s="402"/>
      <c r="D98" s="402"/>
      <c r="E98" s="402"/>
      <c r="F98" s="402"/>
      <c r="G98" s="402"/>
      <c r="H98" s="402"/>
    </row>
    <row r="99" spans="2:8" ht="19.5" customHeight="1">
      <c r="B99" s="402"/>
      <c r="C99" s="402"/>
      <c r="D99" s="402"/>
      <c r="E99" s="402"/>
      <c r="F99" s="402"/>
      <c r="G99" s="402"/>
      <c r="H99" s="402"/>
    </row>
    <row r="100" spans="2:8" ht="19.5" customHeight="1">
      <c r="B100" s="402"/>
      <c r="C100" s="402"/>
      <c r="D100" s="402"/>
      <c r="E100" s="402"/>
      <c r="F100" s="402"/>
      <c r="G100" s="402"/>
      <c r="H100" s="402"/>
    </row>
    <row r="101" spans="2:8" ht="19.5" customHeight="1">
      <c r="B101" s="402"/>
      <c r="C101" s="402"/>
      <c r="D101" s="402"/>
      <c r="E101" s="402"/>
      <c r="F101" s="402"/>
      <c r="G101" s="402"/>
      <c r="H101" s="402"/>
    </row>
    <row r="102" spans="2:8" ht="19.5" customHeight="1">
      <c r="B102" s="402"/>
      <c r="C102" s="402"/>
      <c r="D102" s="402"/>
      <c r="E102" s="402"/>
      <c r="F102" s="402"/>
      <c r="G102" s="402"/>
      <c r="H102" s="402"/>
    </row>
    <row r="103" spans="2:8" ht="19.5" customHeight="1">
      <c r="B103" s="402"/>
      <c r="C103" s="402"/>
      <c r="D103" s="402"/>
      <c r="E103" s="402"/>
      <c r="F103" s="402"/>
      <c r="G103" s="402"/>
      <c r="H103" s="402"/>
    </row>
    <row r="104" spans="2:8" ht="19.5" customHeight="1">
      <c r="B104" s="402"/>
      <c r="C104" s="402"/>
      <c r="D104" s="402"/>
      <c r="E104" s="402"/>
      <c r="F104" s="402"/>
      <c r="G104" s="402"/>
      <c r="H104" s="402"/>
    </row>
    <row r="105" spans="2:8" ht="19.5" customHeight="1">
      <c r="B105" s="402"/>
      <c r="C105" s="402"/>
      <c r="D105" s="402"/>
      <c r="E105" s="402"/>
      <c r="F105" s="402"/>
      <c r="G105" s="402"/>
      <c r="H105" s="402"/>
    </row>
    <row r="106" spans="2:8" ht="19.5" customHeight="1">
      <c r="B106" s="402"/>
      <c r="C106" s="402"/>
      <c r="D106" s="402"/>
      <c r="E106" s="402"/>
      <c r="F106" s="402"/>
      <c r="G106" s="402"/>
      <c r="H106" s="402"/>
    </row>
    <row r="107" spans="2:8" ht="19.5" customHeight="1">
      <c r="B107" s="402"/>
      <c r="C107" s="402"/>
      <c r="D107" s="402"/>
      <c r="E107" s="402"/>
      <c r="F107" s="402"/>
      <c r="G107" s="402"/>
      <c r="H107" s="402"/>
    </row>
    <row r="108" spans="2:8" ht="19.5" customHeight="1">
      <c r="B108" s="402"/>
      <c r="C108" s="402"/>
      <c r="D108" s="402"/>
      <c r="E108" s="402"/>
      <c r="F108" s="402"/>
      <c r="G108" s="402"/>
      <c r="H108" s="402"/>
    </row>
    <row r="109" spans="2:8" ht="19.5" customHeight="1">
      <c r="B109" s="402"/>
      <c r="C109" s="402"/>
      <c r="D109" s="402"/>
      <c r="E109" s="402"/>
      <c r="F109" s="402"/>
      <c r="G109" s="402"/>
      <c r="H109" s="402"/>
    </row>
    <row r="110" spans="2:8" ht="19.5" customHeight="1">
      <c r="B110" s="402"/>
      <c r="C110" s="402"/>
      <c r="D110" s="402"/>
      <c r="E110" s="402"/>
      <c r="F110" s="402"/>
      <c r="G110" s="402"/>
      <c r="H110" s="402"/>
    </row>
    <row r="111" spans="2:8" ht="19.5" customHeight="1">
      <c r="B111" s="402"/>
      <c r="C111" s="402"/>
      <c r="D111" s="402"/>
      <c r="E111" s="402"/>
      <c r="F111" s="402"/>
      <c r="G111" s="402"/>
      <c r="H111" s="402"/>
    </row>
    <row r="112" spans="2:8" ht="19.5" customHeight="1">
      <c r="B112" s="402"/>
      <c r="C112" s="402"/>
      <c r="D112" s="402"/>
      <c r="E112" s="402"/>
      <c r="F112" s="402"/>
      <c r="G112" s="402"/>
      <c r="H112" s="402"/>
    </row>
    <row r="113" spans="2:8" ht="19.5" customHeight="1">
      <c r="B113" s="402"/>
      <c r="C113" s="402"/>
      <c r="D113" s="402"/>
      <c r="E113" s="402"/>
      <c r="F113" s="402"/>
      <c r="G113" s="402"/>
      <c r="H113" s="402"/>
    </row>
    <row r="114" spans="2:8" ht="19.5" customHeight="1">
      <c r="B114" s="402"/>
      <c r="C114" s="402"/>
      <c r="D114" s="402"/>
      <c r="E114" s="402"/>
      <c r="F114" s="402"/>
      <c r="G114" s="402"/>
      <c r="H114" s="402"/>
    </row>
    <row r="115" spans="2:8" ht="19.5" customHeight="1">
      <c r="B115" s="402"/>
      <c r="C115" s="402"/>
      <c r="D115" s="402"/>
      <c r="E115" s="402"/>
      <c r="F115" s="402"/>
      <c r="G115" s="402"/>
      <c r="H115" s="402"/>
    </row>
    <row r="116" spans="2:8" ht="19.5" customHeight="1">
      <c r="B116" s="402"/>
      <c r="C116" s="402"/>
      <c r="D116" s="402"/>
      <c r="E116" s="402"/>
      <c r="F116" s="402"/>
      <c r="G116" s="402"/>
      <c r="H116" s="402"/>
    </row>
    <row r="117" spans="2:8" ht="19.5" customHeight="1">
      <c r="B117" s="402"/>
      <c r="C117" s="402"/>
      <c r="D117" s="402"/>
      <c r="E117" s="402"/>
      <c r="F117" s="402"/>
      <c r="G117" s="402"/>
      <c r="H117" s="402"/>
    </row>
    <row r="118" spans="2:8" ht="19.5" customHeight="1">
      <c r="B118" s="402"/>
      <c r="C118" s="402"/>
      <c r="D118" s="402"/>
      <c r="E118" s="402"/>
      <c r="F118" s="402"/>
      <c r="G118" s="402"/>
      <c r="H118" s="402"/>
    </row>
    <row r="119" spans="2:8" ht="19.5" customHeight="1">
      <c r="B119" s="402"/>
      <c r="C119" s="402"/>
      <c r="D119" s="402"/>
      <c r="E119" s="402"/>
      <c r="F119" s="402"/>
      <c r="G119" s="402"/>
      <c r="H119" s="402"/>
    </row>
    <row r="120" spans="2:8" ht="19.5" customHeight="1">
      <c r="B120" s="402"/>
      <c r="C120" s="402"/>
      <c r="D120" s="402"/>
      <c r="E120" s="402"/>
      <c r="F120" s="402"/>
      <c r="G120" s="402"/>
      <c r="H120" s="402"/>
    </row>
    <row r="121" spans="2:8" ht="19.5" customHeight="1">
      <c r="B121" s="402"/>
      <c r="C121" s="402"/>
      <c r="D121" s="402"/>
      <c r="E121" s="402"/>
      <c r="F121" s="402"/>
      <c r="G121" s="402"/>
      <c r="H121" s="402"/>
    </row>
    <row r="122" spans="2:8" ht="19.5" customHeight="1">
      <c r="B122" s="402"/>
      <c r="C122" s="402"/>
      <c r="D122" s="402"/>
      <c r="E122" s="402"/>
      <c r="F122" s="402"/>
      <c r="G122" s="402"/>
      <c r="H122" s="402"/>
    </row>
    <row r="123" spans="2:8" ht="19.5" customHeight="1">
      <c r="B123" s="402"/>
      <c r="C123" s="402"/>
      <c r="D123" s="402"/>
      <c r="E123" s="402"/>
      <c r="F123" s="402"/>
      <c r="G123" s="402"/>
      <c r="H123" s="402"/>
    </row>
  </sheetData>
  <mergeCells count="16">
    <mergeCell ref="A1:Z1"/>
    <mergeCell ref="A2:Z2"/>
    <mergeCell ref="A15:B15"/>
    <mergeCell ref="A17:A18"/>
    <mergeCell ref="A21:B21"/>
    <mergeCell ref="A23:A24"/>
    <mergeCell ref="C28:C29"/>
    <mergeCell ref="B28:B29"/>
    <mergeCell ref="A33:C33"/>
    <mergeCell ref="A28:A29"/>
    <mergeCell ref="D28:F28"/>
    <mergeCell ref="A40:A41"/>
    <mergeCell ref="D40:H40"/>
    <mergeCell ref="B40:B41"/>
    <mergeCell ref="C40:C41"/>
    <mergeCell ref="D33:H33"/>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3"/>
  <sheetViews>
    <sheetView view="pageBreakPreview" zoomScaleNormal="100" zoomScaleSheetLayoutView="100" workbookViewId="0">
      <selection activeCell="B6" sqref="B6"/>
    </sheetView>
  </sheetViews>
  <sheetFormatPr defaultRowHeight="19.5" customHeight="1"/>
  <cols>
    <col min="1" max="1" width="12.625" style="221" customWidth="1"/>
    <col min="2" max="9" width="9.625" style="221" customWidth="1"/>
    <col min="10" max="10" width="6.625" style="221" customWidth="1"/>
    <col min="11"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243" customFormat="1" ht="19.5" customHeight="1">
      <c r="A3" s="243" t="s">
        <v>
5000</v>
      </c>
      <c r="B3" s="1091"/>
      <c r="C3" s="1091"/>
      <c r="D3" s="1091"/>
      <c r="E3" s="1091"/>
      <c r="F3" s="1091"/>
      <c r="G3" s="1091"/>
      <c r="H3" s="1091"/>
      <c r="I3" s="1091"/>
    </row>
    <row r="4" spans="1:26" s="326" customFormat="1" ht="19.5" customHeight="1">
      <c r="A4" s="326" t="s">
        <v>
4999</v>
      </c>
      <c r="B4" s="1045"/>
      <c r="C4" s="1045"/>
      <c r="D4" s="1045"/>
      <c r="E4" s="1045"/>
      <c r="F4" s="1045"/>
    </row>
    <row r="5" spans="1:26" ht="19.5" customHeight="1">
      <c r="A5" s="221" t="s">
        <v>
4998</v>
      </c>
      <c r="B5" s="402"/>
      <c r="C5" s="402"/>
      <c r="D5" s="402"/>
      <c r="E5" s="402"/>
      <c r="F5" s="402"/>
      <c r="I5" s="231" t="s">
        <v>
438</v>
      </c>
    </row>
    <row r="6" spans="1:26" ht="30" customHeight="1">
      <c r="A6" s="439" t="s">
        <v>
160</v>
      </c>
      <c r="B6" s="720" t="s">
        <v>
4997</v>
      </c>
      <c r="C6" s="720" t="s">
        <v>
4996</v>
      </c>
      <c r="D6" s="720" t="s">
        <v>
4995</v>
      </c>
      <c r="E6" s="720" t="s">
        <v>
4994</v>
      </c>
      <c r="F6" s="439" t="s">
        <v>
4993</v>
      </c>
      <c r="G6" s="439" t="s">
        <v>
4992</v>
      </c>
      <c r="H6" s="720" t="s">
        <v>
4991</v>
      </c>
      <c r="I6" s="439" t="s">
        <v>
912</v>
      </c>
    </row>
    <row r="7" spans="1:26" ht="19.5" customHeight="1">
      <c r="A7" s="384" t="s">
        <v>
4990</v>
      </c>
      <c r="B7" s="565">
        <v>
60</v>
      </c>
      <c r="C7" s="565">
        <v>
2</v>
      </c>
      <c r="D7" s="565">
        <v>
19</v>
      </c>
      <c r="E7" s="565">
        <v>
2</v>
      </c>
      <c r="F7" s="565">
        <v>
4</v>
      </c>
      <c r="G7" s="565">
        <v>
1</v>
      </c>
      <c r="H7" s="565">
        <v>
6</v>
      </c>
      <c r="I7" s="565">
        <f>
SUM(B7:H7)</f>
        <v>
94</v>
      </c>
    </row>
    <row r="8" spans="1:26" ht="19.5" customHeight="1">
      <c r="A8" s="384" t="s">
        <v>
4989</v>
      </c>
      <c r="B8" s="565">
        <v>
65</v>
      </c>
      <c r="C8" s="1125" t="s">
        <v>
533</v>
      </c>
      <c r="D8" s="565">
        <v>
32</v>
      </c>
      <c r="E8" s="565">
        <v>
2</v>
      </c>
      <c r="F8" s="565">
        <v>
1</v>
      </c>
      <c r="G8" s="1125" t="s">
        <v>
533</v>
      </c>
      <c r="H8" s="565">
        <v>
5</v>
      </c>
      <c r="I8" s="565">
        <f>
SUM(B8:H8)</f>
        <v>
105</v>
      </c>
    </row>
    <row r="9" spans="1:26" ht="19.5" customHeight="1">
      <c r="B9" s="401"/>
      <c r="C9" s="402"/>
      <c r="D9" s="402"/>
      <c r="E9" s="402"/>
      <c r="F9" s="402"/>
      <c r="G9" s="402"/>
      <c r="H9" s="402"/>
      <c r="I9" s="231" t="s">
        <v>
4988</v>
      </c>
    </row>
    <row r="10" spans="1:26" ht="19.5" customHeight="1">
      <c r="B10" s="401"/>
      <c r="C10" s="402"/>
      <c r="D10" s="402"/>
      <c r="E10" s="402"/>
      <c r="F10" s="402"/>
      <c r="G10" s="402"/>
      <c r="H10" s="402"/>
      <c r="I10" s="402"/>
    </row>
    <row r="11" spans="1:26" s="326" customFormat="1" ht="19.5" customHeight="1">
      <c r="A11" s="326" t="s">
        <v>
4987</v>
      </c>
      <c r="B11" s="1045"/>
      <c r="C11" s="1045"/>
      <c r="D11" s="1045"/>
      <c r="E11" s="1045"/>
      <c r="F11" s="761"/>
      <c r="G11" s="1045"/>
    </row>
    <row r="12" spans="1:26" ht="19.5" customHeight="1">
      <c r="A12" s="404" t="s">
        <v>
2773</v>
      </c>
      <c r="B12" s="402"/>
      <c r="C12" s="402"/>
      <c r="D12" s="402"/>
      <c r="E12" s="402"/>
      <c r="F12" s="231"/>
      <c r="G12" s="402"/>
      <c r="H12" s="231" t="s">
        <v>
438</v>
      </c>
    </row>
    <row r="13" spans="1:26" ht="19.5" customHeight="1">
      <c r="A13" s="2019" t="s">
        <v>
767</v>
      </c>
      <c r="B13" s="2885" t="s">
        <v>
1522</v>
      </c>
      <c r="C13" s="2886" t="s">
        <v>
4957</v>
      </c>
      <c r="D13" s="2886" t="s">
        <v>
1463</v>
      </c>
      <c r="E13" s="2554" t="s">
        <v>
4986</v>
      </c>
      <c r="F13" s="2373"/>
      <c r="G13" s="2019" t="s">
        <v>
4985</v>
      </c>
      <c r="H13" s="2019"/>
      <c r="I13" s="402"/>
    </row>
    <row r="14" spans="1:26" ht="19.5" customHeight="1">
      <c r="A14" s="2019"/>
      <c r="B14" s="2366"/>
      <c r="C14" s="2886"/>
      <c r="D14" s="2886"/>
      <c r="E14" s="439" t="s">
        <v>
4984</v>
      </c>
      <c r="F14" s="439" t="s">
        <v>
4983</v>
      </c>
      <c r="G14" s="439" t="s">
        <v>
4318</v>
      </c>
      <c r="H14" s="439" t="s">
        <v>
4982</v>
      </c>
    </row>
    <row r="15" spans="1:26" ht="19.5" customHeight="1">
      <c r="A15" s="604" t="s">
        <v>
4981</v>
      </c>
      <c r="B15" s="1562" t="s">
        <v>
4980</v>
      </c>
      <c r="C15" s="674" t="s">
        <v>
4979</v>
      </c>
      <c r="D15" s="1733">
        <v>
18841.349999999999</v>
      </c>
      <c r="E15" s="1732">
        <v>
14044.68</v>
      </c>
      <c r="F15" s="1732">
        <v>
4796.67</v>
      </c>
      <c r="G15" s="716">
        <v>
1318</v>
      </c>
      <c r="H15" s="716">
        <v>
298</v>
      </c>
    </row>
    <row r="16" spans="1:26" ht="19.5" customHeight="1">
      <c r="A16" s="403"/>
      <c r="B16" s="1731"/>
      <c r="C16" s="403"/>
      <c r="D16" s="403"/>
      <c r="E16" s="403"/>
      <c r="F16" s="403"/>
      <c r="G16" s="402"/>
      <c r="H16" s="231" t="s">
        <v>
4946</v>
      </c>
      <c r="I16" s="231"/>
    </row>
    <row r="17" spans="1:9" ht="19.5" customHeight="1">
      <c r="A17" s="403"/>
      <c r="B17" s="1731"/>
      <c r="C17" s="403"/>
      <c r="D17" s="403"/>
      <c r="E17" s="403"/>
      <c r="F17" s="403"/>
      <c r="G17" s="402"/>
      <c r="H17" s="231"/>
      <c r="I17" s="231"/>
    </row>
    <row r="18" spans="1:9" ht="19.5" customHeight="1">
      <c r="A18" s="404" t="s">
        <v>
2771</v>
      </c>
      <c r="B18" s="402"/>
      <c r="C18" s="402"/>
      <c r="D18" s="402"/>
      <c r="E18" s="402"/>
      <c r="G18" s="402"/>
    </row>
    <row r="19" spans="1:9" ht="19.5" customHeight="1">
      <c r="A19" s="232" t="s">
        <v>
4950</v>
      </c>
      <c r="B19" s="402"/>
      <c r="C19" s="402"/>
      <c r="D19" s="402"/>
      <c r="E19" s="402"/>
      <c r="G19" s="402"/>
      <c r="H19" s="401" t="s">
        <v>
940</v>
      </c>
    </row>
    <row r="20" spans="1:9" ht="45" customHeight="1">
      <c r="A20" s="621" t="s">
        <v>
160</v>
      </c>
      <c r="B20" s="1730" t="s">
        <v>
4318</v>
      </c>
      <c r="C20" s="323" t="s">
        <v>
4978</v>
      </c>
      <c r="D20" s="1729" t="s">
        <v>
4977</v>
      </c>
      <c r="E20" s="1728" t="s">
        <v>
4976</v>
      </c>
      <c r="F20" s="1728" t="s">
        <v>
4975</v>
      </c>
      <c r="G20" s="1727" t="s">
        <v>
4974</v>
      </c>
      <c r="H20" s="652" t="s">
        <v>
4973</v>
      </c>
    </row>
    <row r="21" spans="1:9" ht="19.5" customHeight="1">
      <c r="A21" s="1126" t="s">
        <v>
4972</v>
      </c>
      <c r="B21" s="1718">
        <v>
110</v>
      </c>
      <c r="C21" s="994">
        <v>
157</v>
      </c>
      <c r="D21" s="1726">
        <v>
72</v>
      </c>
      <c r="E21" s="1515">
        <v>
54</v>
      </c>
      <c r="F21" s="1515">
        <v>
171</v>
      </c>
      <c r="G21" s="1718">
        <v>
139</v>
      </c>
      <c r="H21" s="994">
        <v>
122</v>
      </c>
    </row>
    <row r="22" spans="1:9" ht="12" customHeight="1">
      <c r="B22" s="402"/>
      <c r="C22" s="402"/>
      <c r="D22" s="402"/>
      <c r="E22" s="402"/>
      <c r="F22" s="402"/>
      <c r="G22" s="402"/>
      <c r="H22" s="402"/>
    </row>
    <row r="23" spans="1:9" ht="30" customHeight="1">
      <c r="A23" s="632" t="s">
        <v>
160</v>
      </c>
      <c r="B23" s="1725" t="s">
        <v>
4971</v>
      </c>
      <c r="C23" s="1725" t="s">
        <v>
4970</v>
      </c>
      <c r="D23" s="1725" t="s">
        <v>
4969</v>
      </c>
      <c r="E23" s="1725" t="s">
        <v>
4968</v>
      </c>
      <c r="F23" s="1723" t="s">
        <v>
4967</v>
      </c>
      <c r="G23" s="323" t="s">
        <v>
4966</v>
      </c>
      <c r="H23" s="323" t="s">
        <v>
4965</v>
      </c>
      <c r="I23" s="402"/>
    </row>
    <row r="24" spans="1:9" ht="19.5" customHeight="1">
      <c r="A24" s="1720" t="s">
        <v>
4947</v>
      </c>
      <c r="B24" s="994">
        <v>
113</v>
      </c>
      <c r="C24" s="994">
        <v>
132</v>
      </c>
      <c r="D24" s="994">
        <v>
99</v>
      </c>
      <c r="E24" s="994">
        <v>
26</v>
      </c>
      <c r="F24" s="1724">
        <v>
94</v>
      </c>
      <c r="G24" s="994">
        <v>
173</v>
      </c>
      <c r="H24" s="994">
        <v>
126</v>
      </c>
      <c r="I24" s="402"/>
    </row>
    <row r="25" spans="1:9" ht="12" customHeight="1">
      <c r="B25" s="402"/>
      <c r="C25" s="402"/>
      <c r="D25" s="402"/>
      <c r="E25" s="402"/>
      <c r="F25" s="402"/>
      <c r="G25" s="402"/>
      <c r="H25" s="402"/>
    </row>
    <row r="26" spans="1:9" ht="30" customHeight="1">
      <c r="A26" s="632" t="s">
        <v>
160</v>
      </c>
      <c r="B26" s="429" t="s">
        <v>
4964</v>
      </c>
      <c r="C26" s="429" t="s">
        <v>
4963</v>
      </c>
      <c r="D26" s="429" t="s">
        <v>
4962</v>
      </c>
      <c r="E26" s="1723" t="s">
        <v>
4961</v>
      </c>
      <c r="F26" s="1723" t="s">
        <v>
4960</v>
      </c>
      <c r="G26" s="1722" t="s">
        <v>
4959</v>
      </c>
      <c r="H26" s="1721"/>
      <c r="I26" s="402"/>
    </row>
    <row r="27" spans="1:9" ht="19.5" customHeight="1">
      <c r="A27" s="1720" t="s">
        <v>
4947</v>
      </c>
      <c r="B27" s="1719">
        <v>
100</v>
      </c>
      <c r="C27" s="1718">
        <v>
167</v>
      </c>
      <c r="D27" s="1718">
        <v>
57</v>
      </c>
      <c r="E27" s="1718">
        <v>
56</v>
      </c>
      <c r="F27" s="1718">
        <v>
98</v>
      </c>
      <c r="G27" s="1717">
        <v>
112</v>
      </c>
      <c r="H27" s="375" t="s">
        <v>
4946</v>
      </c>
      <c r="I27" s="402"/>
    </row>
    <row r="28" spans="1:9" ht="19.5" customHeight="1">
      <c r="A28" s="402"/>
      <c r="C28" s="402"/>
      <c r="D28" s="402"/>
      <c r="E28" s="402"/>
      <c r="F28" s="402"/>
      <c r="G28" s="402"/>
      <c r="H28" s="402"/>
    </row>
    <row r="29" spans="1:9" s="326" customFormat="1" ht="19.5" customHeight="1">
      <c r="A29" s="326" t="s">
        <v>
4958</v>
      </c>
      <c r="B29" s="1045"/>
      <c r="C29" s="1045"/>
      <c r="D29" s="1045"/>
    </row>
    <row r="30" spans="1:9" ht="19.5" customHeight="1">
      <c r="A30" s="404" t="s">
        <v>
2773</v>
      </c>
      <c r="B30" s="402"/>
      <c r="C30" s="402"/>
      <c r="D30" s="402"/>
      <c r="F30" s="231" t="s">
        <v>
439</v>
      </c>
    </row>
    <row r="31" spans="1:9" ht="50.1" customHeight="1">
      <c r="A31" s="439" t="s">
        <v>
767</v>
      </c>
      <c r="B31" s="609" t="s">
        <v>
1522</v>
      </c>
      <c r="C31" s="439" t="s">
        <v>
4957</v>
      </c>
      <c r="D31" s="718" t="s">
        <v>
4956</v>
      </c>
      <c r="E31" s="2018" t="s">
        <v>
4955</v>
      </c>
      <c r="F31" s="2018"/>
    </row>
    <row r="32" spans="1:9" ht="19.5" customHeight="1">
      <c r="A32" s="1716" t="s">
        <v>
4954</v>
      </c>
      <c r="B32" s="1715" t="s">
        <v>
4953</v>
      </c>
      <c r="C32" s="323" t="s">
        <v>
4952</v>
      </c>
      <c r="D32" s="1714">
        <v>
6408.91</v>
      </c>
      <c r="E32" s="1713">
        <v>
640</v>
      </c>
      <c r="F32" s="1712" t="s">
        <v>
4951</v>
      </c>
    </row>
    <row r="33" spans="1:9" ht="19.5" customHeight="1">
      <c r="B33" s="402"/>
      <c r="C33" s="402"/>
      <c r="D33" s="402"/>
      <c r="E33" s="402"/>
      <c r="F33" s="1117" t="s">
        <v>
4946</v>
      </c>
      <c r="G33" s="402"/>
    </row>
    <row r="34" spans="1:9" ht="19.5" customHeight="1">
      <c r="A34" s="404" t="s">
        <v>
2771</v>
      </c>
      <c r="E34" s="402"/>
      <c r="F34" s="402"/>
      <c r="G34" s="402"/>
      <c r="H34" s="402"/>
      <c r="I34" s="402"/>
    </row>
    <row r="35" spans="1:9" ht="19.5" customHeight="1">
      <c r="A35" s="232" t="s">
        <v>
4950</v>
      </c>
      <c r="C35" s="401" t="s">
        <v>
940</v>
      </c>
      <c r="E35" s="402"/>
      <c r="F35" s="402"/>
      <c r="G35" s="402"/>
      <c r="H35" s="402"/>
      <c r="I35" s="402"/>
    </row>
    <row r="36" spans="1:9" ht="30" customHeight="1">
      <c r="A36" s="439" t="s">
        <v>
160</v>
      </c>
      <c r="B36" s="439" t="s">
        <v>
4949</v>
      </c>
      <c r="C36" s="439" t="s">
        <v>
4948</v>
      </c>
      <c r="D36" s="402"/>
      <c r="E36" s="402"/>
      <c r="F36" s="402"/>
      <c r="G36" s="402"/>
      <c r="H36" s="402"/>
      <c r="I36" s="402"/>
    </row>
    <row r="37" spans="1:9" ht="19.5" customHeight="1">
      <c r="A37" s="384" t="s">
        <v>
4947</v>
      </c>
      <c r="B37" s="994">
        <v>
128</v>
      </c>
      <c r="C37" s="994">
        <v>
55</v>
      </c>
      <c r="D37" s="402"/>
      <c r="E37" s="402"/>
      <c r="F37" s="402"/>
      <c r="G37" s="402"/>
      <c r="H37" s="402"/>
      <c r="I37" s="402"/>
    </row>
    <row r="38" spans="1:9" ht="19.5" customHeight="1">
      <c r="A38" s="402"/>
      <c r="B38" s="402"/>
      <c r="C38" s="1117" t="s">
        <v>
4946</v>
      </c>
      <c r="E38" s="402"/>
      <c r="F38" s="402"/>
      <c r="G38" s="402"/>
      <c r="H38" s="402"/>
      <c r="I38" s="402"/>
    </row>
    <row r="39" spans="1:9" ht="19.5" customHeight="1">
      <c r="B39" s="402"/>
      <c r="C39" s="402"/>
      <c r="D39" s="402"/>
      <c r="E39" s="402"/>
      <c r="F39" s="402"/>
      <c r="G39" s="402"/>
      <c r="H39" s="402"/>
      <c r="I39" s="402"/>
    </row>
    <row r="40" spans="1:9" ht="19.5" customHeight="1">
      <c r="B40" s="402"/>
      <c r="C40" s="402"/>
      <c r="D40" s="402"/>
      <c r="E40" s="402"/>
      <c r="F40" s="402"/>
      <c r="G40" s="402"/>
      <c r="H40" s="402"/>
      <c r="I40" s="402"/>
    </row>
    <row r="41" spans="1:9" ht="19.5" customHeight="1">
      <c r="B41" s="402"/>
      <c r="C41" s="402"/>
      <c r="D41" s="402"/>
      <c r="E41" s="402"/>
      <c r="F41" s="402"/>
      <c r="G41" s="402"/>
      <c r="H41" s="402"/>
      <c r="I41" s="402"/>
    </row>
    <row r="42" spans="1:9" ht="19.5" customHeight="1">
      <c r="B42" s="402"/>
      <c r="C42" s="402"/>
      <c r="D42" s="402"/>
      <c r="E42" s="402"/>
      <c r="F42" s="402"/>
      <c r="G42" s="402"/>
      <c r="H42" s="402"/>
      <c r="I42" s="402"/>
    </row>
    <row r="43" spans="1:9" ht="19.5" customHeight="1">
      <c r="B43" s="402"/>
      <c r="C43" s="402"/>
      <c r="D43" s="402"/>
      <c r="E43" s="402"/>
      <c r="F43" s="402"/>
      <c r="G43" s="402"/>
      <c r="H43" s="402"/>
      <c r="I43" s="402"/>
    </row>
    <row r="44" spans="1:9" ht="19.5" customHeight="1">
      <c r="B44" s="402"/>
      <c r="C44" s="402"/>
      <c r="D44" s="402"/>
      <c r="E44" s="402"/>
      <c r="F44" s="402"/>
      <c r="G44" s="402"/>
      <c r="H44" s="402"/>
      <c r="I44" s="402"/>
    </row>
    <row r="45" spans="1:9" ht="19.5" customHeight="1">
      <c r="B45" s="402"/>
      <c r="C45" s="402"/>
      <c r="D45" s="402"/>
      <c r="E45" s="402"/>
      <c r="F45" s="402"/>
      <c r="G45" s="402"/>
      <c r="H45" s="402"/>
      <c r="I45" s="402"/>
    </row>
    <row r="46" spans="1:9" ht="19.5" customHeight="1">
      <c r="B46" s="402"/>
      <c r="C46" s="402"/>
      <c r="D46" s="402"/>
      <c r="E46" s="402"/>
      <c r="F46" s="402"/>
      <c r="G46" s="402"/>
      <c r="H46" s="402"/>
      <c r="I46" s="402"/>
    </row>
    <row r="47" spans="1:9" ht="19.5" customHeight="1">
      <c r="B47" s="402"/>
      <c r="C47" s="402"/>
      <c r="D47" s="402"/>
      <c r="E47" s="402"/>
      <c r="F47" s="402"/>
      <c r="G47" s="402"/>
      <c r="H47" s="402"/>
      <c r="I47" s="402"/>
    </row>
    <row r="48" spans="1:9" ht="19.5" customHeight="1">
      <c r="B48" s="402"/>
      <c r="C48" s="402"/>
      <c r="D48" s="402"/>
      <c r="E48" s="402"/>
      <c r="F48" s="402"/>
      <c r="G48" s="402"/>
      <c r="H48" s="402"/>
      <c r="I48" s="402"/>
    </row>
    <row r="49" spans="2:9" ht="19.5" customHeight="1">
      <c r="B49" s="402"/>
      <c r="C49" s="402"/>
      <c r="D49" s="402"/>
      <c r="E49" s="402"/>
      <c r="F49" s="402"/>
      <c r="G49" s="402"/>
      <c r="H49" s="402"/>
      <c r="I49" s="402"/>
    </row>
    <row r="50" spans="2:9" ht="19.5" customHeight="1">
      <c r="B50" s="402"/>
      <c r="C50" s="402"/>
      <c r="D50" s="402"/>
      <c r="E50" s="402"/>
      <c r="F50" s="402"/>
      <c r="G50" s="402"/>
      <c r="H50" s="402"/>
      <c r="I50" s="402"/>
    </row>
    <row r="51" spans="2:9" ht="19.5" customHeight="1">
      <c r="B51" s="402"/>
      <c r="C51" s="402"/>
      <c r="D51" s="402"/>
      <c r="E51" s="402"/>
      <c r="F51" s="402"/>
      <c r="G51" s="402"/>
      <c r="H51" s="402"/>
      <c r="I51" s="402"/>
    </row>
    <row r="52" spans="2:9" ht="19.5" customHeight="1">
      <c r="B52" s="402"/>
      <c r="C52" s="402"/>
      <c r="D52" s="402"/>
      <c r="E52" s="402"/>
      <c r="F52" s="402"/>
      <c r="G52" s="402"/>
      <c r="H52" s="402"/>
      <c r="I52" s="402"/>
    </row>
    <row r="53" spans="2:9" ht="19.5" customHeight="1">
      <c r="B53" s="402"/>
      <c r="C53" s="402"/>
      <c r="D53" s="402"/>
      <c r="E53" s="402"/>
      <c r="F53" s="402"/>
      <c r="G53" s="402"/>
      <c r="H53" s="402"/>
      <c r="I53" s="402"/>
    </row>
    <row r="54" spans="2:9" ht="19.5" customHeight="1">
      <c r="B54" s="402"/>
      <c r="C54" s="402"/>
      <c r="D54" s="402"/>
      <c r="E54" s="402"/>
      <c r="F54" s="402"/>
      <c r="G54" s="402"/>
      <c r="H54" s="402"/>
      <c r="I54" s="402"/>
    </row>
    <row r="55" spans="2:9" ht="19.5" customHeight="1">
      <c r="B55" s="402"/>
      <c r="C55" s="402"/>
      <c r="D55" s="402"/>
      <c r="E55" s="402"/>
      <c r="F55" s="402"/>
      <c r="G55" s="402"/>
      <c r="H55" s="402"/>
      <c r="I55" s="402"/>
    </row>
    <row r="56" spans="2:9" ht="19.5" customHeight="1">
      <c r="B56" s="402"/>
      <c r="C56" s="402"/>
      <c r="D56" s="402"/>
      <c r="E56" s="402"/>
      <c r="F56" s="402"/>
      <c r="G56" s="402"/>
      <c r="H56" s="402"/>
      <c r="I56" s="402"/>
    </row>
    <row r="57" spans="2:9" ht="19.5" customHeight="1">
      <c r="B57" s="402"/>
      <c r="C57" s="402"/>
      <c r="D57" s="402"/>
      <c r="E57" s="402"/>
      <c r="F57" s="402"/>
      <c r="G57" s="402"/>
      <c r="H57" s="402"/>
      <c r="I57" s="402"/>
    </row>
    <row r="58" spans="2:9" ht="19.5" customHeight="1">
      <c r="B58" s="402"/>
      <c r="C58" s="402"/>
      <c r="D58" s="402"/>
      <c r="E58" s="402"/>
      <c r="F58" s="402"/>
      <c r="G58" s="402"/>
      <c r="H58" s="402"/>
      <c r="I58" s="402"/>
    </row>
    <row r="59" spans="2:9" ht="19.5" customHeight="1">
      <c r="B59" s="402"/>
      <c r="C59" s="402"/>
      <c r="D59" s="402"/>
      <c r="E59" s="402"/>
      <c r="F59" s="402"/>
      <c r="G59" s="402"/>
      <c r="H59" s="402"/>
      <c r="I59" s="402"/>
    </row>
    <row r="60" spans="2:9" ht="19.5" customHeight="1">
      <c r="B60" s="402"/>
      <c r="C60" s="402"/>
      <c r="D60" s="402"/>
      <c r="E60" s="402"/>
      <c r="F60" s="402"/>
      <c r="G60" s="402"/>
      <c r="H60" s="402"/>
      <c r="I60" s="402"/>
    </row>
    <row r="61" spans="2:9" ht="19.5" customHeight="1">
      <c r="B61" s="402"/>
      <c r="C61" s="402"/>
      <c r="D61" s="402"/>
      <c r="E61" s="402"/>
      <c r="F61" s="402"/>
      <c r="G61" s="402"/>
      <c r="H61" s="402"/>
      <c r="I61" s="402"/>
    </row>
    <row r="62" spans="2:9" ht="19.5" customHeight="1">
      <c r="B62" s="402"/>
      <c r="C62" s="402"/>
      <c r="D62" s="402"/>
      <c r="E62" s="402"/>
      <c r="F62" s="402"/>
      <c r="G62" s="402"/>
      <c r="H62" s="402"/>
      <c r="I62" s="402"/>
    </row>
    <row r="63" spans="2:9" ht="19.5" customHeight="1">
      <c r="B63" s="402"/>
      <c r="C63" s="402"/>
      <c r="D63" s="402"/>
      <c r="E63" s="402"/>
      <c r="F63" s="402"/>
      <c r="G63" s="402"/>
      <c r="H63" s="402"/>
      <c r="I63" s="402"/>
    </row>
    <row r="64" spans="2:9" ht="19.5" customHeight="1">
      <c r="B64" s="402"/>
      <c r="C64" s="402"/>
      <c r="D64" s="402"/>
      <c r="E64" s="402"/>
      <c r="F64" s="402"/>
      <c r="G64" s="402"/>
      <c r="H64" s="402"/>
      <c r="I64" s="402"/>
    </row>
    <row r="65" spans="2:9" ht="19.5" customHeight="1">
      <c r="B65" s="402"/>
      <c r="C65" s="402"/>
      <c r="D65" s="402"/>
      <c r="E65" s="402"/>
      <c r="F65" s="402"/>
      <c r="G65" s="402"/>
      <c r="H65" s="402"/>
      <c r="I65" s="402"/>
    </row>
    <row r="66" spans="2:9" ht="19.5" customHeight="1">
      <c r="B66" s="402"/>
      <c r="C66" s="402"/>
      <c r="D66" s="402"/>
      <c r="E66" s="402"/>
      <c r="F66" s="402"/>
      <c r="G66" s="402"/>
      <c r="H66" s="402"/>
      <c r="I66" s="402"/>
    </row>
    <row r="67" spans="2:9" ht="19.5" customHeight="1">
      <c r="B67" s="402"/>
      <c r="C67" s="402"/>
      <c r="D67" s="402"/>
      <c r="E67" s="402"/>
      <c r="F67" s="402"/>
      <c r="G67" s="402"/>
      <c r="H67" s="402"/>
      <c r="I67" s="402"/>
    </row>
    <row r="68" spans="2:9" ht="19.5" customHeight="1">
      <c r="B68" s="402"/>
      <c r="C68" s="402"/>
      <c r="D68" s="402"/>
      <c r="E68" s="402"/>
      <c r="F68" s="402"/>
      <c r="G68" s="402"/>
      <c r="H68" s="402"/>
      <c r="I68" s="402"/>
    </row>
    <row r="69" spans="2:9" ht="19.5" customHeight="1">
      <c r="B69" s="402"/>
      <c r="C69" s="402"/>
      <c r="D69" s="402"/>
      <c r="E69" s="402"/>
      <c r="F69" s="402"/>
      <c r="G69" s="402"/>
      <c r="H69" s="402"/>
      <c r="I69" s="402"/>
    </row>
    <row r="70" spans="2:9" ht="19.5" customHeight="1">
      <c r="B70" s="402"/>
      <c r="C70" s="402"/>
      <c r="D70" s="402"/>
      <c r="E70" s="402"/>
      <c r="F70" s="402"/>
      <c r="G70" s="402"/>
      <c r="H70" s="402"/>
      <c r="I70" s="402"/>
    </row>
    <row r="71" spans="2:9" ht="19.5" customHeight="1">
      <c r="B71" s="402"/>
      <c r="C71" s="402"/>
      <c r="D71" s="402"/>
      <c r="E71" s="402"/>
      <c r="F71" s="402"/>
      <c r="G71" s="402"/>
      <c r="H71" s="402"/>
      <c r="I71" s="402"/>
    </row>
    <row r="72" spans="2:9" ht="19.5" customHeight="1">
      <c r="B72" s="402"/>
      <c r="C72" s="402"/>
      <c r="D72" s="402"/>
      <c r="E72" s="402"/>
      <c r="F72" s="402"/>
      <c r="G72" s="402"/>
      <c r="H72" s="402"/>
      <c r="I72" s="402"/>
    </row>
    <row r="73" spans="2:9" ht="19.5" customHeight="1">
      <c r="B73" s="402"/>
      <c r="C73" s="402"/>
      <c r="D73" s="402"/>
      <c r="E73" s="402"/>
      <c r="F73" s="402"/>
      <c r="G73" s="402"/>
      <c r="H73" s="402"/>
      <c r="I73" s="402"/>
    </row>
    <row r="74" spans="2:9" ht="19.5" customHeight="1">
      <c r="B74" s="402"/>
      <c r="C74" s="402"/>
      <c r="D74" s="402"/>
      <c r="E74" s="402"/>
      <c r="F74" s="402"/>
      <c r="G74" s="402"/>
      <c r="H74" s="402"/>
      <c r="I74" s="402"/>
    </row>
    <row r="75" spans="2:9" ht="19.5" customHeight="1">
      <c r="B75" s="402"/>
      <c r="C75" s="402"/>
      <c r="D75" s="402"/>
      <c r="E75" s="402"/>
      <c r="F75" s="402"/>
      <c r="G75" s="402"/>
      <c r="H75" s="402"/>
      <c r="I75" s="402"/>
    </row>
    <row r="76" spans="2:9" ht="19.5" customHeight="1">
      <c r="B76" s="402"/>
      <c r="C76" s="402"/>
      <c r="D76" s="402"/>
      <c r="E76" s="402"/>
      <c r="F76" s="402"/>
      <c r="G76" s="402"/>
      <c r="H76" s="402"/>
      <c r="I76" s="402"/>
    </row>
    <row r="77" spans="2:9" ht="19.5" customHeight="1">
      <c r="B77" s="402"/>
      <c r="C77" s="402"/>
      <c r="D77" s="402"/>
      <c r="E77" s="402"/>
      <c r="F77" s="402"/>
      <c r="G77" s="402"/>
      <c r="H77" s="402"/>
      <c r="I77" s="402"/>
    </row>
    <row r="78" spans="2:9" ht="19.5" customHeight="1">
      <c r="B78" s="402"/>
      <c r="C78" s="402"/>
      <c r="D78" s="402"/>
      <c r="E78" s="402"/>
      <c r="F78" s="402"/>
      <c r="G78" s="402"/>
      <c r="H78" s="402"/>
      <c r="I78" s="402"/>
    </row>
    <row r="79" spans="2:9" ht="19.5" customHeight="1">
      <c r="B79" s="402"/>
      <c r="C79" s="402"/>
      <c r="D79" s="402"/>
      <c r="E79" s="402"/>
      <c r="F79" s="402"/>
      <c r="G79" s="402"/>
      <c r="H79" s="402"/>
      <c r="I79" s="402"/>
    </row>
    <row r="80" spans="2:9" ht="19.5" customHeight="1">
      <c r="B80" s="402"/>
      <c r="C80" s="402"/>
      <c r="D80" s="402"/>
      <c r="E80" s="402"/>
      <c r="F80" s="402"/>
      <c r="G80" s="402"/>
      <c r="H80" s="402"/>
      <c r="I80" s="402"/>
    </row>
    <row r="81" spans="2:9" ht="19.5" customHeight="1">
      <c r="B81" s="402"/>
      <c r="C81" s="402"/>
      <c r="D81" s="402"/>
      <c r="E81" s="402"/>
      <c r="F81" s="402"/>
      <c r="G81" s="402"/>
      <c r="H81" s="402"/>
      <c r="I81" s="402"/>
    </row>
    <row r="82" spans="2:9" ht="19.5" customHeight="1">
      <c r="B82" s="402"/>
      <c r="C82" s="402"/>
      <c r="D82" s="402"/>
      <c r="E82" s="402"/>
      <c r="F82" s="402"/>
      <c r="G82" s="402"/>
      <c r="H82" s="402"/>
      <c r="I82" s="402"/>
    </row>
    <row r="83" spans="2:9" ht="19.5" customHeight="1">
      <c r="B83" s="402"/>
      <c r="C83" s="402"/>
      <c r="D83" s="402"/>
      <c r="E83" s="402"/>
      <c r="F83" s="402"/>
      <c r="G83" s="402"/>
      <c r="H83" s="402"/>
      <c r="I83" s="402"/>
    </row>
    <row r="84" spans="2:9" ht="19.5" customHeight="1">
      <c r="B84" s="402"/>
      <c r="C84" s="402"/>
      <c r="D84" s="402"/>
      <c r="E84" s="402"/>
      <c r="F84" s="402"/>
      <c r="G84" s="402"/>
      <c r="H84" s="402"/>
      <c r="I84" s="402"/>
    </row>
    <row r="85" spans="2:9" ht="19.5" customHeight="1">
      <c r="B85" s="402"/>
      <c r="C85" s="402"/>
      <c r="D85" s="402"/>
      <c r="E85" s="402"/>
      <c r="F85" s="402"/>
      <c r="G85" s="402"/>
      <c r="H85" s="402"/>
      <c r="I85" s="402"/>
    </row>
    <row r="86" spans="2:9" ht="19.5" customHeight="1">
      <c r="B86" s="402"/>
      <c r="C86" s="402"/>
      <c r="D86" s="402"/>
      <c r="E86" s="402"/>
      <c r="F86" s="402"/>
      <c r="G86" s="402"/>
      <c r="H86" s="402"/>
      <c r="I86" s="402"/>
    </row>
    <row r="87" spans="2:9" ht="19.5" customHeight="1">
      <c r="B87" s="402"/>
      <c r="C87" s="402"/>
      <c r="D87" s="402"/>
      <c r="E87" s="402"/>
      <c r="F87" s="402"/>
      <c r="G87" s="402"/>
      <c r="H87" s="402"/>
      <c r="I87" s="402"/>
    </row>
    <row r="88" spans="2:9" ht="19.5" customHeight="1">
      <c r="B88" s="402"/>
      <c r="C88" s="402"/>
      <c r="D88" s="402"/>
      <c r="E88" s="402"/>
      <c r="F88" s="402"/>
      <c r="G88" s="402"/>
      <c r="H88" s="402"/>
      <c r="I88" s="402"/>
    </row>
    <row r="89" spans="2:9" ht="19.5" customHeight="1">
      <c r="B89" s="402"/>
      <c r="C89" s="402"/>
      <c r="D89" s="402"/>
      <c r="E89" s="402"/>
      <c r="F89" s="402"/>
      <c r="G89" s="402"/>
      <c r="H89" s="402"/>
      <c r="I89" s="402"/>
    </row>
    <row r="90" spans="2:9" ht="19.5" customHeight="1">
      <c r="B90" s="402"/>
      <c r="C90" s="402"/>
      <c r="D90" s="402"/>
      <c r="E90" s="402"/>
      <c r="F90" s="402"/>
      <c r="G90" s="402"/>
      <c r="H90" s="402"/>
      <c r="I90" s="402"/>
    </row>
    <row r="91" spans="2:9" ht="19.5" customHeight="1">
      <c r="B91" s="402"/>
      <c r="C91" s="402"/>
      <c r="D91" s="402"/>
      <c r="E91" s="402"/>
      <c r="F91" s="402"/>
      <c r="G91" s="402"/>
      <c r="H91" s="402"/>
      <c r="I91" s="402"/>
    </row>
    <row r="92" spans="2:9" ht="19.5" customHeight="1">
      <c r="B92" s="402"/>
      <c r="C92" s="402"/>
      <c r="D92" s="402"/>
      <c r="E92" s="402"/>
      <c r="F92" s="402"/>
      <c r="G92" s="402"/>
      <c r="H92" s="402"/>
      <c r="I92" s="402"/>
    </row>
    <row r="93" spans="2:9" ht="19.5" customHeight="1">
      <c r="B93" s="402"/>
      <c r="C93" s="402"/>
      <c r="D93" s="402"/>
      <c r="E93" s="402"/>
      <c r="F93" s="402"/>
      <c r="G93" s="402"/>
      <c r="H93" s="402"/>
      <c r="I93" s="402"/>
    </row>
    <row r="94" spans="2:9" ht="19.5" customHeight="1">
      <c r="B94" s="402"/>
      <c r="C94" s="402"/>
      <c r="D94" s="402"/>
      <c r="E94" s="402"/>
      <c r="F94" s="402"/>
      <c r="G94" s="402"/>
      <c r="H94" s="402"/>
      <c r="I94" s="402"/>
    </row>
    <row r="95" spans="2:9" ht="19.5" customHeight="1">
      <c r="B95" s="402"/>
      <c r="C95" s="402"/>
      <c r="D95" s="402"/>
      <c r="E95" s="402"/>
      <c r="F95" s="402"/>
      <c r="G95" s="402"/>
      <c r="H95" s="402"/>
      <c r="I95" s="402"/>
    </row>
    <row r="96" spans="2:9" ht="19.5" customHeight="1">
      <c r="B96" s="402"/>
      <c r="C96" s="402"/>
      <c r="D96" s="402"/>
      <c r="E96" s="402"/>
      <c r="F96" s="402"/>
      <c r="G96" s="402"/>
      <c r="H96" s="402"/>
      <c r="I96" s="402"/>
    </row>
    <row r="97" spans="2:9" ht="19.5" customHeight="1">
      <c r="B97" s="402"/>
      <c r="C97" s="402"/>
      <c r="D97" s="402"/>
      <c r="E97" s="402"/>
      <c r="F97" s="402"/>
      <c r="G97" s="402"/>
      <c r="H97" s="402"/>
      <c r="I97" s="402"/>
    </row>
    <row r="98" spans="2:9" ht="19.5" customHeight="1">
      <c r="B98" s="402"/>
      <c r="C98" s="402"/>
      <c r="D98" s="402"/>
      <c r="E98" s="402"/>
      <c r="F98" s="402"/>
      <c r="G98" s="402"/>
      <c r="H98" s="402"/>
      <c r="I98" s="402"/>
    </row>
    <row r="99" spans="2:9" ht="19.5" customHeight="1">
      <c r="B99" s="402"/>
      <c r="C99" s="402"/>
      <c r="D99" s="402"/>
      <c r="E99" s="402"/>
      <c r="F99" s="402"/>
      <c r="G99" s="402"/>
      <c r="H99" s="402"/>
      <c r="I99" s="402"/>
    </row>
    <row r="100" spans="2:9" ht="19.5" customHeight="1">
      <c r="B100" s="402"/>
      <c r="C100" s="402"/>
      <c r="D100" s="402"/>
      <c r="E100" s="402"/>
      <c r="F100" s="402"/>
      <c r="G100" s="402"/>
      <c r="H100" s="402"/>
      <c r="I100" s="402"/>
    </row>
    <row r="101" spans="2:9" ht="19.5" customHeight="1">
      <c r="B101" s="402"/>
      <c r="C101" s="402"/>
      <c r="D101" s="402"/>
      <c r="E101" s="402"/>
      <c r="F101" s="402"/>
      <c r="G101" s="402"/>
      <c r="H101" s="402"/>
      <c r="I101" s="402"/>
    </row>
    <row r="102" spans="2:9" ht="19.5" customHeight="1">
      <c r="B102" s="402"/>
      <c r="C102" s="402"/>
      <c r="D102" s="402"/>
      <c r="E102" s="402"/>
      <c r="F102" s="402"/>
      <c r="G102" s="402"/>
      <c r="H102" s="402"/>
      <c r="I102" s="402"/>
    </row>
    <row r="103" spans="2:9" ht="19.5" customHeight="1">
      <c r="B103" s="402"/>
      <c r="C103" s="402"/>
      <c r="D103" s="402"/>
      <c r="E103" s="402"/>
      <c r="F103" s="402"/>
      <c r="G103" s="402"/>
      <c r="H103" s="402"/>
      <c r="I103" s="402"/>
    </row>
    <row r="104" spans="2:9" ht="19.5" customHeight="1">
      <c r="B104" s="402"/>
      <c r="C104" s="402"/>
      <c r="D104" s="402"/>
      <c r="E104" s="402"/>
      <c r="F104" s="402"/>
      <c r="G104" s="402"/>
      <c r="H104" s="402"/>
      <c r="I104" s="402"/>
    </row>
    <row r="105" spans="2:9" ht="19.5" customHeight="1">
      <c r="B105" s="402"/>
      <c r="C105" s="402"/>
      <c r="D105" s="402"/>
      <c r="E105" s="402"/>
      <c r="F105" s="402"/>
      <c r="G105" s="402"/>
      <c r="H105" s="402"/>
      <c r="I105" s="402"/>
    </row>
    <row r="106" spans="2:9" ht="19.5" customHeight="1">
      <c r="B106" s="402"/>
      <c r="C106" s="402"/>
      <c r="D106" s="402"/>
      <c r="E106" s="402"/>
      <c r="F106" s="402"/>
      <c r="G106" s="402"/>
      <c r="H106" s="402"/>
      <c r="I106" s="402"/>
    </row>
    <row r="107" spans="2:9" ht="19.5" customHeight="1">
      <c r="B107" s="402"/>
      <c r="C107" s="402"/>
      <c r="D107" s="402"/>
      <c r="E107" s="402"/>
      <c r="F107" s="402"/>
      <c r="G107" s="402"/>
      <c r="H107" s="402"/>
      <c r="I107" s="402"/>
    </row>
    <row r="108" spans="2:9" ht="19.5" customHeight="1">
      <c r="B108" s="402"/>
      <c r="C108" s="402"/>
      <c r="D108" s="402"/>
      <c r="E108" s="402"/>
      <c r="F108" s="402"/>
      <c r="G108" s="402"/>
      <c r="H108" s="402"/>
      <c r="I108" s="402"/>
    </row>
    <row r="109" spans="2:9" ht="19.5" customHeight="1">
      <c r="B109" s="402"/>
      <c r="C109" s="402"/>
      <c r="D109" s="402"/>
      <c r="E109" s="402"/>
      <c r="F109" s="402"/>
      <c r="G109" s="402"/>
      <c r="H109" s="402"/>
      <c r="I109" s="402"/>
    </row>
    <row r="110" spans="2:9" ht="19.5" customHeight="1">
      <c r="B110" s="402"/>
      <c r="C110" s="402"/>
      <c r="D110" s="402"/>
      <c r="E110" s="402"/>
      <c r="F110" s="402"/>
      <c r="G110" s="402"/>
      <c r="H110" s="402"/>
      <c r="I110" s="402"/>
    </row>
    <row r="111" spans="2:9" ht="19.5" customHeight="1">
      <c r="B111" s="402"/>
      <c r="C111" s="402"/>
      <c r="D111" s="402"/>
      <c r="E111" s="402"/>
      <c r="F111" s="402"/>
      <c r="G111" s="402"/>
      <c r="H111" s="402"/>
      <c r="I111" s="402"/>
    </row>
    <row r="112" spans="2:9" ht="19.5" customHeight="1">
      <c r="B112" s="402"/>
      <c r="C112" s="402"/>
      <c r="D112" s="402"/>
      <c r="E112" s="402"/>
      <c r="F112" s="402"/>
      <c r="G112" s="402"/>
      <c r="H112" s="402"/>
      <c r="I112" s="402"/>
    </row>
    <row r="113" spans="2:9" ht="19.5" customHeight="1">
      <c r="B113" s="402"/>
      <c r="C113" s="402"/>
      <c r="D113" s="402"/>
      <c r="E113" s="402"/>
      <c r="F113" s="402"/>
      <c r="G113" s="402"/>
      <c r="H113" s="402"/>
      <c r="I113" s="402"/>
    </row>
  </sheetData>
  <mergeCells count="9">
    <mergeCell ref="A1:Z1"/>
    <mergeCell ref="A2:Z2"/>
    <mergeCell ref="E31:F31"/>
    <mergeCell ref="A13:A14"/>
    <mergeCell ref="B13:B14"/>
    <mergeCell ref="G13:H13"/>
    <mergeCell ref="E13:F13"/>
    <mergeCell ref="D13:D14"/>
    <mergeCell ref="C13:C14"/>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zoomScaleNormal="85" zoomScaleSheetLayoutView="100" workbookViewId="0">
      <selection activeCell="B5" sqref="B5:C6"/>
    </sheetView>
  </sheetViews>
  <sheetFormatPr defaultRowHeight="14.25" customHeight="1"/>
  <cols>
    <col min="1" max="1" width="2.625" style="2" customWidth="1"/>
    <col min="2" max="3" width="10.625" style="2" customWidth="1"/>
    <col min="4" max="4" width="14.625" style="1" customWidth="1"/>
    <col min="5" max="6" width="10.625" style="864" customWidth="1"/>
    <col min="7" max="7" width="10.625" style="1734" customWidth="1"/>
    <col min="8" max="9" width="10.625" style="2" customWidth="1"/>
    <col min="10"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ht="19.5" customHeight="1">
      <c r="A3" s="77" t="s">
        <v>
5052</v>
      </c>
    </row>
    <row r="4" spans="1:26" ht="19.5" customHeight="1">
      <c r="A4" s="30" t="s">
        <v>
5051</v>
      </c>
      <c r="B4" s="30"/>
      <c r="D4" s="5"/>
      <c r="I4" s="4" t="s">
        <v>
1608</v>
      </c>
    </row>
    <row r="5" spans="1:26" ht="15" customHeight="1">
      <c r="A5" s="2457"/>
      <c r="B5" s="2063" t="s">
        <v>
1132</v>
      </c>
      <c r="C5" s="2063"/>
      <c r="D5" s="2063" t="s">
        <v>
767</v>
      </c>
      <c r="E5" s="2103" t="s">
        <v>
1522</v>
      </c>
      <c r="F5" s="2063" t="s">
        <v>
765</v>
      </c>
      <c r="G5" s="2887" t="s">
        <v>
1463</v>
      </c>
      <c r="H5" s="2103" t="s">
        <v>
5050</v>
      </c>
      <c r="I5" s="710" t="s">
        <v>
996</v>
      </c>
    </row>
    <row r="6" spans="1:26" ht="24.95" customHeight="1">
      <c r="A6" s="2457"/>
      <c r="B6" s="2063"/>
      <c r="C6" s="2063"/>
      <c r="D6" s="2063"/>
      <c r="E6" s="2103"/>
      <c r="F6" s="2063"/>
      <c r="G6" s="2887"/>
      <c r="H6" s="2103"/>
      <c r="I6" s="1756" t="s">
        <v>
5049</v>
      </c>
    </row>
    <row r="7" spans="1:26" ht="17.100000000000001" customHeight="1">
      <c r="A7" s="1742">
        <v>
1</v>
      </c>
      <c r="B7" s="1755" t="s">
        <v>
739</v>
      </c>
      <c r="C7" s="1754" t="s">
        <v>
5004</v>
      </c>
      <c r="D7" s="1753" t="s">
        <v>
5038</v>
      </c>
      <c r="E7" s="1752">
        <v>
30439</v>
      </c>
      <c r="F7" s="1751" t="s">
        <v>
5009</v>
      </c>
      <c r="G7" s="1750">
        <v>
2437.1999999999998</v>
      </c>
      <c r="H7" s="1749">
        <v>
200</v>
      </c>
      <c r="I7" s="1748">
        <v>
485</v>
      </c>
    </row>
    <row r="8" spans="1:26" ht="17.100000000000001" customHeight="1">
      <c r="A8" s="1740">
        <v>
2</v>
      </c>
      <c r="B8" s="200" t="s">
        <v>
1885</v>
      </c>
      <c r="C8" s="1738" t="s">
        <v>
5004</v>
      </c>
      <c r="D8" s="1737" t="s">
        <v>
5037</v>
      </c>
      <c r="E8" s="1745">
        <v>
32051</v>
      </c>
      <c r="F8" s="206" t="s">
        <v>
5036</v>
      </c>
      <c r="G8" s="1744">
        <v>
1941.2</v>
      </c>
      <c r="H8" s="1544">
        <v>
170</v>
      </c>
      <c r="I8" s="1743">
        <v>
293</v>
      </c>
    </row>
    <row r="9" spans="1:26" ht="17.100000000000001" customHeight="1">
      <c r="A9" s="1740">
        <v>
3</v>
      </c>
      <c r="B9" s="200" t="s">
        <v>
1929</v>
      </c>
      <c r="C9" s="1738" t="s">
        <v>
5004</v>
      </c>
      <c r="D9" s="1737" t="s">
        <v>
5035</v>
      </c>
      <c r="E9" s="1745">
        <v>
32174</v>
      </c>
      <c r="F9" s="206" t="s">
        <v>
5034</v>
      </c>
      <c r="G9" s="1744">
        <v>
2118.5300000000002</v>
      </c>
      <c r="H9" s="1544">
        <v>
140</v>
      </c>
      <c r="I9" s="1743">
        <v>
278</v>
      </c>
    </row>
    <row r="10" spans="1:26" ht="17.100000000000001" customHeight="1">
      <c r="A10" s="1740">
        <v>
4</v>
      </c>
      <c r="B10" s="200" t="s">
        <v>
2074</v>
      </c>
      <c r="C10" s="1738" t="s">
        <v>
5004</v>
      </c>
      <c r="D10" s="1737" t="s">
        <v>
5033</v>
      </c>
      <c r="E10" s="1745">
        <v>
34250</v>
      </c>
      <c r="F10" s="206" t="s">
        <v>
5032</v>
      </c>
      <c r="G10" s="1744">
        <v>
1548.92</v>
      </c>
      <c r="H10" s="1544">
        <v>
200</v>
      </c>
      <c r="I10" s="1743">
        <v>
225</v>
      </c>
    </row>
    <row r="11" spans="1:26" ht="17.100000000000001" customHeight="1">
      <c r="A11" s="1740">
        <v>
5</v>
      </c>
      <c r="B11" s="200" t="s">
        <v>
1913</v>
      </c>
      <c r="C11" s="1738" t="s">
        <v>
5004</v>
      </c>
      <c r="D11" s="1737" t="s">
        <v>
5031</v>
      </c>
      <c r="E11" s="1745">
        <v>
34759</v>
      </c>
      <c r="F11" s="206" t="s">
        <v>
4763</v>
      </c>
      <c r="G11" s="1744">
        <v>
2306.7199999999998</v>
      </c>
      <c r="H11" s="1544">
        <v>
154</v>
      </c>
      <c r="I11" s="1743">
        <v>
310</v>
      </c>
    </row>
    <row r="12" spans="1:26" ht="17.100000000000001" customHeight="1">
      <c r="A12" s="1740">
        <v>
6</v>
      </c>
      <c r="B12" s="200" t="s">
        <v>
1901</v>
      </c>
      <c r="C12" s="1738" t="s">
        <v>
5004</v>
      </c>
      <c r="D12" s="1737" t="s">
        <v>
5030</v>
      </c>
      <c r="E12" s="1745">
        <v>
35217</v>
      </c>
      <c r="F12" s="206" t="s">
        <v>
5029</v>
      </c>
      <c r="G12" s="1744">
        <v>
1494.8</v>
      </c>
      <c r="H12" s="1544">
        <v>
130</v>
      </c>
      <c r="I12" s="1747">
        <v>
469</v>
      </c>
    </row>
    <row r="13" spans="1:26" ht="17.100000000000001" customHeight="1">
      <c r="A13" s="1740">
        <v>
7</v>
      </c>
      <c r="B13" s="200" t="s">
        <v>
5028</v>
      </c>
      <c r="C13" s="1738" t="s">
        <v>
5004</v>
      </c>
      <c r="D13" s="1737" t="s">
        <v>
5027</v>
      </c>
      <c r="E13" s="1745">
        <v>
35480</v>
      </c>
      <c r="F13" s="206" t="s">
        <v>
5026</v>
      </c>
      <c r="G13" s="1744">
        <v>
1037.95</v>
      </c>
      <c r="H13" s="1544">
        <v>
120</v>
      </c>
      <c r="I13" s="1743">
        <v>
142</v>
      </c>
    </row>
    <row r="14" spans="1:26" ht="17.100000000000001" customHeight="1">
      <c r="A14" s="1740">
        <v>
8</v>
      </c>
      <c r="B14" s="200" t="s">
        <v>
5025</v>
      </c>
      <c r="C14" s="1738" t="s">
        <v>
5004</v>
      </c>
      <c r="D14" s="1737" t="s">
        <v>
5048</v>
      </c>
      <c r="E14" s="1745">
        <v>
35514</v>
      </c>
      <c r="F14" s="206" t="s">
        <v>
5023</v>
      </c>
      <c r="G14" s="1744">
        <v>
1244.5999999999999</v>
      </c>
      <c r="H14" s="1544">
        <v>
120</v>
      </c>
      <c r="I14" s="1743">
        <v>
298</v>
      </c>
    </row>
    <row r="15" spans="1:26" ht="17.100000000000001" customHeight="1">
      <c r="A15" s="1740">
        <v>
9</v>
      </c>
      <c r="B15" s="200" t="s">
        <v>
3106</v>
      </c>
      <c r="C15" s="1738" t="s">
        <v>
5004</v>
      </c>
      <c r="D15" s="1737" t="s">
        <v>
5022</v>
      </c>
      <c r="E15" s="1745">
        <v>
36251</v>
      </c>
      <c r="F15" s="206" t="s">
        <v>
4294</v>
      </c>
      <c r="G15" s="1744">
        <v>
1482.24</v>
      </c>
      <c r="H15" s="1544">
        <v>
135</v>
      </c>
      <c r="I15" s="1743">
        <v>
357</v>
      </c>
    </row>
    <row r="16" spans="1:26" ht="17.100000000000001" customHeight="1">
      <c r="A16" s="1740">
        <v>
10</v>
      </c>
      <c r="B16" s="200" t="s">
        <v>
5021</v>
      </c>
      <c r="C16" s="1738" t="s">
        <v>
5004</v>
      </c>
      <c r="D16" s="1737" t="s">
        <v>
5020</v>
      </c>
      <c r="E16" s="1745">
        <v>
36982</v>
      </c>
      <c r="F16" s="206" t="s">
        <v>
5019</v>
      </c>
      <c r="G16" s="1744">
        <v>
1260.48</v>
      </c>
      <c r="H16" s="1544">
        <v>
120</v>
      </c>
      <c r="I16" s="1743">
        <v>
400</v>
      </c>
    </row>
    <row r="17" spans="1:9" ht="17.100000000000001" customHeight="1">
      <c r="A17" s="1746">
        <v>
11</v>
      </c>
      <c r="B17" s="200" t="s">
        <v>
5047</v>
      </c>
      <c r="C17" s="1738" t="s">
        <v>
5004</v>
      </c>
      <c r="D17" s="1737" t="s">
        <v>
5046</v>
      </c>
      <c r="E17" s="1745">
        <v>
38169</v>
      </c>
      <c r="F17" s="206" t="s">
        <v>
2691</v>
      </c>
      <c r="G17" s="1744">
        <v>
1211.21</v>
      </c>
      <c r="H17" s="1544">
        <v>
200</v>
      </c>
      <c r="I17" s="1743">
        <v>
459</v>
      </c>
    </row>
    <row r="18" spans="1:9" ht="17.100000000000001" customHeight="1">
      <c r="A18" s="2" t="s">
        <v>
5045</v>
      </c>
    </row>
    <row r="19" spans="1:9" ht="17.100000000000001" customHeight="1">
      <c r="A19" s="2" t="s">
        <v>
5044</v>
      </c>
    </row>
    <row r="20" spans="1:9" ht="17.100000000000001" customHeight="1">
      <c r="A20" s="2" t="s">
        <v>
5043</v>
      </c>
    </row>
    <row r="21" spans="1:9" ht="17.100000000000001" customHeight="1">
      <c r="A21" s="2" t="s">
        <v>
5042</v>
      </c>
    </row>
    <row r="22" spans="1:9" ht="17.100000000000001" customHeight="1">
      <c r="A22" s="2" t="s">
        <v>
5041</v>
      </c>
    </row>
    <row r="23" spans="1:9" ht="17.100000000000001" customHeight="1">
      <c r="A23" s="2" t="s">
        <v>
4748</v>
      </c>
      <c r="I23" s="231" t="s">
        <v>
974</v>
      </c>
    </row>
    <row r="24" spans="1:9" ht="17.100000000000001" customHeight="1"/>
    <row r="25" spans="1:9" ht="17.100000000000001" customHeight="1">
      <c r="I25" s="231"/>
    </row>
    <row r="26" spans="1:9" ht="19.5" customHeight="1">
      <c r="A26" s="30" t="s">
        <v>
5040</v>
      </c>
      <c r="H26" s="4" t="s">
        <v>
1608</v>
      </c>
    </row>
    <row r="27" spans="1:9" ht="15" customHeight="1">
      <c r="A27" s="2458"/>
      <c r="B27" s="2063" t="s">
        <v>
1132</v>
      </c>
      <c r="C27" s="2063"/>
      <c r="D27" s="2063" t="s">
        <v>
767</v>
      </c>
      <c r="E27" s="2103" t="s">
        <v>
1522</v>
      </c>
      <c r="F27" s="2063" t="s">
        <v>
765</v>
      </c>
      <c r="G27" s="2887" t="s">
        <v>
1463</v>
      </c>
      <c r="H27" s="710" t="s">
        <v>
996</v>
      </c>
    </row>
    <row r="28" spans="1:9" ht="30.75" customHeight="1">
      <c r="A28" s="2458"/>
      <c r="B28" s="2063"/>
      <c r="C28" s="2063"/>
      <c r="D28" s="2063"/>
      <c r="E28" s="2103"/>
      <c r="F28" s="2063"/>
      <c r="G28" s="2887"/>
      <c r="H28" s="709" t="s">
        <v>
5039</v>
      </c>
    </row>
    <row r="29" spans="1:9" ht="17.100000000000001" customHeight="1">
      <c r="A29" s="1742">
        <v>
1</v>
      </c>
      <c r="B29" s="1741" t="s">
        <v>
739</v>
      </c>
      <c r="C29" s="1738" t="s">
        <v>
5004</v>
      </c>
      <c r="D29" s="1737" t="s">
        <v>
5038</v>
      </c>
      <c r="E29" s="1736">
        <v>
36617</v>
      </c>
      <c r="F29" s="206" t="s">
        <v>
5009</v>
      </c>
      <c r="G29" s="348">
        <v>
421.6</v>
      </c>
      <c r="H29" s="1735">
        <v>
53.7</v>
      </c>
    </row>
    <row r="30" spans="1:9" ht="17.100000000000001" customHeight="1">
      <c r="A30" s="1740">
        <v>
2</v>
      </c>
      <c r="B30" s="1739" t="s">
        <v>
1885</v>
      </c>
      <c r="C30" s="1738" t="s">
        <v>
5004</v>
      </c>
      <c r="D30" s="1737" t="s">
        <v>
5037</v>
      </c>
      <c r="E30" s="1736">
        <v>
36617</v>
      </c>
      <c r="F30" s="206" t="s">
        <v>
5036</v>
      </c>
      <c r="G30" s="348">
        <v>
662.76</v>
      </c>
      <c r="H30" s="1735">
        <v>
56.9</v>
      </c>
    </row>
    <row r="31" spans="1:9" ht="17.100000000000001" customHeight="1">
      <c r="A31" s="1740">
        <v>
3</v>
      </c>
      <c r="B31" s="1739" t="s">
        <v>
1929</v>
      </c>
      <c r="C31" s="1738" t="s">
        <v>
5004</v>
      </c>
      <c r="D31" s="1737" t="s">
        <v>
5035</v>
      </c>
      <c r="E31" s="1736">
        <v>
36617</v>
      </c>
      <c r="F31" s="206" t="s">
        <v>
5034</v>
      </c>
      <c r="G31" s="348">
        <v>
744.82</v>
      </c>
      <c r="H31" s="1735">
        <v>
101.4</v>
      </c>
    </row>
    <row r="32" spans="1:9" ht="17.100000000000001" customHeight="1">
      <c r="A32" s="1740">
        <v>
4</v>
      </c>
      <c r="B32" s="1739" t="s">
        <v>
2074</v>
      </c>
      <c r="C32" s="1738" t="s">
        <v>
5004</v>
      </c>
      <c r="D32" s="1737" t="s">
        <v>
5033</v>
      </c>
      <c r="E32" s="1736">
        <v>
36617</v>
      </c>
      <c r="F32" s="206" t="s">
        <v>
5032</v>
      </c>
      <c r="G32" s="348">
        <v>
565.85</v>
      </c>
      <c r="H32" s="1735">
        <v>
57.5</v>
      </c>
    </row>
    <row r="33" spans="1:8" ht="17.100000000000001" customHeight="1">
      <c r="A33" s="1740">
        <v>
5</v>
      </c>
      <c r="B33" s="1739" t="s">
        <v>
1913</v>
      </c>
      <c r="C33" s="1738" t="s">
        <v>
5004</v>
      </c>
      <c r="D33" s="1737" t="s">
        <v>
5031</v>
      </c>
      <c r="E33" s="1736">
        <v>
36617</v>
      </c>
      <c r="F33" s="206" t="s">
        <v>
4763</v>
      </c>
      <c r="G33" s="348">
        <v>
556.14</v>
      </c>
      <c r="H33" s="1735">
        <v>
67.7</v>
      </c>
    </row>
    <row r="34" spans="1:8" ht="17.100000000000001" customHeight="1">
      <c r="A34" s="1740">
        <v>
6</v>
      </c>
      <c r="B34" s="1739" t="s">
        <v>
1901</v>
      </c>
      <c r="C34" s="1738" t="s">
        <v>
5004</v>
      </c>
      <c r="D34" s="1737" t="s">
        <v>
5030</v>
      </c>
      <c r="E34" s="1736">
        <v>
36617</v>
      </c>
      <c r="F34" s="206" t="s">
        <v>
5029</v>
      </c>
      <c r="G34" s="348">
        <v>
378.57</v>
      </c>
      <c r="H34" s="1735">
        <v>
122.2</v>
      </c>
    </row>
    <row r="35" spans="1:8" ht="17.100000000000001" customHeight="1">
      <c r="A35" s="1740">
        <v>
7</v>
      </c>
      <c r="B35" s="1739" t="s">
        <v>
5028</v>
      </c>
      <c r="C35" s="1738" t="s">
        <v>
5004</v>
      </c>
      <c r="D35" s="1737" t="s">
        <v>
5027</v>
      </c>
      <c r="E35" s="1736">
        <v>
36617</v>
      </c>
      <c r="F35" s="206" t="s">
        <v>
5026</v>
      </c>
      <c r="G35" s="348">
        <v>
388.17</v>
      </c>
      <c r="H35" s="1735">
        <v>
41.5</v>
      </c>
    </row>
    <row r="36" spans="1:8" ht="17.100000000000001" customHeight="1">
      <c r="A36" s="1740">
        <v>
8</v>
      </c>
      <c r="B36" s="1739" t="s">
        <v>
5025</v>
      </c>
      <c r="C36" s="1738" t="s">
        <v>
5004</v>
      </c>
      <c r="D36" s="1737" t="s">
        <v>
5024</v>
      </c>
      <c r="E36" s="1736">
        <v>
36617</v>
      </c>
      <c r="F36" s="206" t="s">
        <v>
5023</v>
      </c>
      <c r="G36" s="348">
        <v>
396</v>
      </c>
      <c r="H36" s="1735">
        <v>
43.6</v>
      </c>
    </row>
    <row r="37" spans="1:8" ht="17.100000000000001" customHeight="1">
      <c r="A37" s="1740">
        <v>
9</v>
      </c>
      <c r="B37" s="1739" t="s">
        <v>
3106</v>
      </c>
      <c r="C37" s="1738" t="s">
        <v>
5004</v>
      </c>
      <c r="D37" s="1737" t="s">
        <v>
5022</v>
      </c>
      <c r="E37" s="1736">
        <v>
36617</v>
      </c>
      <c r="F37" s="206" t="s">
        <v>
4294</v>
      </c>
      <c r="G37" s="348">
        <v>
774.62</v>
      </c>
      <c r="H37" s="1735">
        <v>
101.4</v>
      </c>
    </row>
    <row r="38" spans="1:8" ht="17.100000000000001" customHeight="1">
      <c r="A38" s="1740">
        <v>
10</v>
      </c>
      <c r="B38" s="1739" t="s">
        <v>
5021</v>
      </c>
      <c r="C38" s="1738" t="s">
        <v>
5004</v>
      </c>
      <c r="D38" s="1737" t="s">
        <v>
5020</v>
      </c>
      <c r="E38" s="1736">
        <v>
36982</v>
      </c>
      <c r="F38" s="206" t="s">
        <v>
5019</v>
      </c>
      <c r="G38" s="348">
        <v>
750.22</v>
      </c>
      <c r="H38" s="1735">
        <v>
147.19999999999999</v>
      </c>
    </row>
    <row r="39" spans="1:8" ht="17.100000000000001" customHeight="1">
      <c r="A39" s="1740">
        <v>
11</v>
      </c>
      <c r="B39" s="1739" t="s">
        <v>
740</v>
      </c>
      <c r="C39" s="1738" t="s">
        <v>
5004</v>
      </c>
      <c r="D39" s="1737" t="s">
        <v>
5018</v>
      </c>
      <c r="E39" s="1736">
        <v>
36982</v>
      </c>
      <c r="F39" s="206" t="s">
        <v>
5017</v>
      </c>
      <c r="G39" s="348">
        <v>
453.6</v>
      </c>
      <c r="H39" s="1735">
        <v>
24.2</v>
      </c>
    </row>
    <row r="40" spans="1:8" ht="17.100000000000001" customHeight="1">
      <c r="A40" s="1740">
        <v>
12</v>
      </c>
      <c r="B40" s="1739" t="s">
        <v>
1949</v>
      </c>
      <c r="C40" s="1738" t="s">
        <v>
5004</v>
      </c>
      <c r="D40" s="1737" t="s">
        <v>
5016</v>
      </c>
      <c r="E40" s="1736">
        <v>
36982</v>
      </c>
      <c r="F40" s="206" t="s">
        <v>
5015</v>
      </c>
      <c r="G40" s="348">
        <v>
286.36</v>
      </c>
      <c r="H40" s="1735">
        <v>
17</v>
      </c>
    </row>
    <row r="41" spans="1:8" ht="17.100000000000001" customHeight="1">
      <c r="A41" s="1740">
        <v>
13</v>
      </c>
      <c r="B41" s="1739" t="s">
        <v>
4390</v>
      </c>
      <c r="C41" s="1738" t="s">
        <v>
5004</v>
      </c>
      <c r="D41" s="1737" t="s">
        <v>
5014</v>
      </c>
      <c r="E41" s="1736">
        <v>
36982</v>
      </c>
      <c r="F41" s="206" t="s">
        <v>
1449</v>
      </c>
      <c r="G41" s="348">
        <v>
298.08999999999997</v>
      </c>
      <c r="H41" s="1735">
        <v>
80.8</v>
      </c>
    </row>
    <row r="42" spans="1:8" ht="17.100000000000001" customHeight="1">
      <c r="A42" s="1740">
        <v>
14</v>
      </c>
      <c r="B42" s="1739" t="s">
        <v>
3109</v>
      </c>
      <c r="C42" s="1738" t="s">
        <v>
5004</v>
      </c>
      <c r="D42" s="1737" t="s">
        <v>
5013</v>
      </c>
      <c r="E42" s="1736">
        <v>
36982</v>
      </c>
      <c r="F42" s="206" t="s">
        <v>
5012</v>
      </c>
      <c r="G42" s="348">
        <v>
254.8</v>
      </c>
      <c r="H42" s="1735">
        <v>
24.5</v>
      </c>
    </row>
    <row r="43" spans="1:8" ht="17.100000000000001" customHeight="1">
      <c r="A43" s="1740">
        <v>
15</v>
      </c>
      <c r="B43" s="1739" t="s">
        <v>
4367</v>
      </c>
      <c r="C43" s="1738" t="s">
        <v>
5004</v>
      </c>
      <c r="D43" s="1737" t="s">
        <v>
5011</v>
      </c>
      <c r="E43" s="1736">
        <v>
36982</v>
      </c>
      <c r="F43" s="206" t="s">
        <v>
770</v>
      </c>
      <c r="G43" s="348">
        <v>
232.92</v>
      </c>
      <c r="H43" s="1735">
        <v>
19.8</v>
      </c>
    </row>
    <row r="44" spans="1:8" ht="17.100000000000001" customHeight="1">
      <c r="A44" s="1740">
        <v>
16</v>
      </c>
      <c r="B44" s="1739" t="s">
        <v>
4123</v>
      </c>
      <c r="C44" s="1738" t="s">
        <v>
5004</v>
      </c>
      <c r="D44" s="1737" t="s">
        <v>
5010</v>
      </c>
      <c r="E44" s="1736">
        <v>
36982</v>
      </c>
      <c r="F44" s="206" t="s">
        <v>
5009</v>
      </c>
      <c r="G44" s="348">
        <v>
251.6</v>
      </c>
      <c r="H44" s="1735">
        <v>
19.600000000000001</v>
      </c>
    </row>
    <row r="45" spans="1:8" ht="17.100000000000001" customHeight="1">
      <c r="A45" s="1740">
        <v>
17</v>
      </c>
      <c r="B45" s="1739" t="s">
        <v>
5008</v>
      </c>
      <c r="C45" s="1738" t="s">
        <v>
5004</v>
      </c>
      <c r="D45" s="1737" t="s">
        <v>
5007</v>
      </c>
      <c r="E45" s="1736">
        <v>
36982</v>
      </c>
      <c r="F45" s="206" t="s">
        <v>
5006</v>
      </c>
      <c r="G45" s="348">
        <v>
250</v>
      </c>
      <c r="H45" s="1735">
        <v>
14.9</v>
      </c>
    </row>
    <row r="46" spans="1:8" ht="17.100000000000001" customHeight="1">
      <c r="A46" s="1740">
        <v>
18</v>
      </c>
      <c r="B46" s="1739" t="s">
        <v>
4382</v>
      </c>
      <c r="C46" s="1738" t="s">
        <v>
5004</v>
      </c>
      <c r="D46" s="1737" t="s">
        <v>
5005</v>
      </c>
      <c r="E46" s="1736">
        <v>
36982</v>
      </c>
      <c r="F46" s="206" t="s">
        <v>
5002</v>
      </c>
      <c r="G46" s="348">
        <v>
246.5</v>
      </c>
      <c r="H46" s="1735">
        <v>
26.5</v>
      </c>
    </row>
    <row r="47" spans="1:8" ht="17.100000000000001" customHeight="1">
      <c r="A47" s="1740">
        <v>
19</v>
      </c>
      <c r="B47" s="1739" t="s">
        <v>
1933</v>
      </c>
      <c r="C47" s="1738" t="s">
        <v>
5004</v>
      </c>
      <c r="D47" s="1737" t="s">
        <v>
5003</v>
      </c>
      <c r="E47" s="1736">
        <v>
36982</v>
      </c>
      <c r="F47" s="206" t="s">
        <v>
5002</v>
      </c>
      <c r="G47" s="348">
        <v>
262.51</v>
      </c>
      <c r="H47" s="1735">
        <v>
11</v>
      </c>
    </row>
    <row r="48" spans="1:8" ht="17.100000000000001" customHeight="1">
      <c r="A48" s="2" t="s">
        <v>
5001</v>
      </c>
      <c r="D48" s="2"/>
      <c r="E48" s="2"/>
      <c r="F48" s="2"/>
      <c r="G48" s="2"/>
    </row>
    <row r="49" spans="1:8" ht="17.100000000000001" customHeight="1">
      <c r="A49" s="2" t="s">
        <v>
4748</v>
      </c>
      <c r="H49" s="231" t="s">
        <v>
974</v>
      </c>
    </row>
    <row r="50" spans="1:8" ht="14.25" customHeight="1">
      <c r="A50" s="221"/>
    </row>
  </sheetData>
  <mergeCells count="15">
    <mergeCell ref="A5:A6"/>
    <mergeCell ref="A27:A28"/>
    <mergeCell ref="B27:C28"/>
    <mergeCell ref="D27:D28"/>
    <mergeCell ref="A1:Z1"/>
    <mergeCell ref="A2:Z2"/>
    <mergeCell ref="E27:E28"/>
    <mergeCell ref="B5:C6"/>
    <mergeCell ref="F27:F28"/>
    <mergeCell ref="G27:G28"/>
    <mergeCell ref="H5:H6"/>
    <mergeCell ref="G5:G6"/>
    <mergeCell ref="F5:F6"/>
    <mergeCell ref="E5:E6"/>
    <mergeCell ref="D5:D6"/>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view="pageBreakPreview" zoomScaleNormal="100" zoomScaleSheetLayoutView="100" workbookViewId="0">
      <selection activeCell="B6" sqref="B6"/>
    </sheetView>
  </sheetViews>
  <sheetFormatPr defaultRowHeight="19.5" customHeight="1"/>
  <cols>
    <col min="1" max="1" width="2.625" style="9" customWidth="1"/>
    <col min="2" max="2" width="10.625" style="9" customWidth="1"/>
    <col min="3" max="3" width="8.625" style="9" customWidth="1"/>
    <col min="4" max="4" width="14.625" style="9" customWidth="1"/>
    <col min="5" max="7" width="8.125" style="9" customWidth="1"/>
    <col min="8" max="8" width="11.5" style="9" customWidth="1"/>
    <col min="9" max="9" width="19" style="9" customWidth="1"/>
    <col min="10" max="10" width="10.625" style="2" customWidth="1"/>
    <col min="11"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ht="15.95" customHeight="1">
      <c r="A3" s="30" t="s">
        <v>
5178</v>
      </c>
      <c r="B3" s="2"/>
      <c r="C3" s="2"/>
      <c r="D3" s="1"/>
      <c r="E3" s="864"/>
      <c r="F3" s="864"/>
      <c r="G3" s="2"/>
      <c r="H3" s="4" t="s">
        <v>
1608</v>
      </c>
      <c r="I3" s="1774"/>
    </row>
    <row r="4" spans="1:26" ht="12.95" customHeight="1">
      <c r="A4" s="2457"/>
      <c r="B4" s="2456" t="s">
        <v>
1132</v>
      </c>
      <c r="C4" s="2456"/>
      <c r="D4" s="2456" t="s">
        <v>
767</v>
      </c>
      <c r="E4" s="2889" t="s">
        <v>
1522</v>
      </c>
      <c r="F4" s="2456" t="s">
        <v>
5110</v>
      </c>
      <c r="G4" s="2888" t="s">
        <v>
1463</v>
      </c>
      <c r="H4" s="710" t="s">
        <v>
996</v>
      </c>
      <c r="I4" s="5"/>
    </row>
    <row r="5" spans="1:26" ht="20.100000000000001" customHeight="1">
      <c r="A5" s="2457"/>
      <c r="B5" s="2456"/>
      <c r="C5" s="2456"/>
      <c r="D5" s="2456"/>
      <c r="E5" s="2889"/>
      <c r="F5" s="2456"/>
      <c r="G5" s="2888"/>
      <c r="H5" s="709" t="s">
        <v>
5108</v>
      </c>
      <c r="I5" s="2"/>
    </row>
    <row r="6" spans="1:26" ht="15" customHeight="1">
      <c r="A6" s="208">
        <v>
1</v>
      </c>
      <c r="B6" s="769" t="s">
        <v>
1901</v>
      </c>
      <c r="C6" s="1771" t="s">
        <v>
5167</v>
      </c>
      <c r="D6" s="829" t="s">
        <v>
5177</v>
      </c>
      <c r="E6" s="1770">
        <v>
28581</v>
      </c>
      <c r="F6" s="206" t="s">
        <v>
5176</v>
      </c>
      <c r="G6" s="1769">
        <v>
177.85</v>
      </c>
      <c r="H6" s="1768">
        <v>
32.700000000000003</v>
      </c>
      <c r="I6" s="1773"/>
    </row>
    <row r="7" spans="1:26" ht="15" customHeight="1">
      <c r="A7" s="208">
        <v>
2</v>
      </c>
      <c r="B7" s="769" t="s">
        <v>
5021</v>
      </c>
      <c r="C7" s="1771" t="s">
        <v>
5167</v>
      </c>
      <c r="D7" s="829" t="s">
        <v>
5175</v>
      </c>
      <c r="E7" s="1770">
        <v>
28970</v>
      </c>
      <c r="F7" s="206" t="s">
        <v>
5174</v>
      </c>
      <c r="G7" s="1769">
        <v>
299.18</v>
      </c>
      <c r="H7" s="1768">
        <v>
22.2</v>
      </c>
      <c r="I7" s="1772"/>
    </row>
    <row r="8" spans="1:26" ht="15" customHeight="1">
      <c r="A8" s="208">
        <v>
3</v>
      </c>
      <c r="B8" s="769" t="s">
        <v>
1993</v>
      </c>
      <c r="C8" s="1771" t="s">
        <v>
5167</v>
      </c>
      <c r="D8" s="829" t="s">
        <v>
2418</v>
      </c>
      <c r="E8" s="1770">
        <v>
29894</v>
      </c>
      <c r="F8" s="206" t="s">
        <v>
5173</v>
      </c>
      <c r="G8" s="1769">
        <v>
277.61</v>
      </c>
      <c r="H8" s="1768">
        <v>
15.2</v>
      </c>
      <c r="I8" s="2"/>
    </row>
    <row r="9" spans="1:26" ht="15" customHeight="1">
      <c r="A9" s="208">
        <v>
4</v>
      </c>
      <c r="B9" s="769" t="s">
        <v>
1909</v>
      </c>
      <c r="C9" s="1771" t="s">
        <v>
5167</v>
      </c>
      <c r="D9" s="829" t="s">
        <v>
1908</v>
      </c>
      <c r="E9" s="1770">
        <v>
30042</v>
      </c>
      <c r="F9" s="206" t="s">
        <v>
5172</v>
      </c>
      <c r="G9" s="1769">
        <v>
188.78</v>
      </c>
      <c r="H9" s="1768">
        <v>
21.3</v>
      </c>
      <c r="I9" s="2"/>
    </row>
    <row r="10" spans="1:26" ht="15" customHeight="1">
      <c r="A10" s="208">
        <v>
5</v>
      </c>
      <c r="B10" s="769" t="s">
        <v>
4123</v>
      </c>
      <c r="C10" s="1771" t="s">
        <v>
5167</v>
      </c>
      <c r="D10" s="829" t="s">
        <v>
772</v>
      </c>
      <c r="E10" s="1770">
        <v>
30103</v>
      </c>
      <c r="F10" s="206" t="s">
        <v>
5171</v>
      </c>
      <c r="G10" s="1769">
        <v>
163.33000000000001</v>
      </c>
      <c r="H10" s="1768">
        <v>
28.6</v>
      </c>
      <c r="I10" s="2"/>
    </row>
    <row r="11" spans="1:26" ht="15" customHeight="1">
      <c r="A11" s="208">
        <v>
6</v>
      </c>
      <c r="B11" s="769" t="s">
        <v>
5170</v>
      </c>
      <c r="C11" s="1771" t="s">
        <v>
5167</v>
      </c>
      <c r="D11" s="829" t="s">
        <v>
5169</v>
      </c>
      <c r="E11" s="1770">
        <v>
30765</v>
      </c>
      <c r="F11" s="206" t="s">
        <v>
5168</v>
      </c>
      <c r="G11" s="1769">
        <v>
228.26</v>
      </c>
      <c r="H11" s="1768">
        <v>
22.9</v>
      </c>
      <c r="I11" s="2"/>
    </row>
    <row r="12" spans="1:26" ht="15" customHeight="1">
      <c r="A12" s="208">
        <v>
7</v>
      </c>
      <c r="B12" s="769" t="s">
        <v>
1898</v>
      </c>
      <c r="C12" s="1771" t="s">
        <v>
5167</v>
      </c>
      <c r="D12" s="829" t="s">
        <v>
5166</v>
      </c>
      <c r="E12" s="1770">
        <v>
30970</v>
      </c>
      <c r="F12" s="206" t="s">
        <v>
5165</v>
      </c>
      <c r="G12" s="1769">
        <v>
318.5</v>
      </c>
      <c r="H12" s="1768">
        <v>
14.8</v>
      </c>
      <c r="I12" s="2"/>
    </row>
    <row r="13" spans="1:26" ht="15" customHeight="1">
      <c r="A13" s="208">
        <v>
8</v>
      </c>
      <c r="B13" s="2220" t="s">
        <v>
5164</v>
      </c>
      <c r="C13" s="2220"/>
      <c r="D13" s="829" t="s">
        <v>
5163</v>
      </c>
      <c r="E13" s="1770">
        <v>
31168</v>
      </c>
      <c r="F13" s="206" t="s">
        <v>
5162</v>
      </c>
      <c r="G13" s="1769">
        <v>
587.37</v>
      </c>
      <c r="H13" s="1768">
        <v>
24.1</v>
      </c>
      <c r="I13" s="2"/>
    </row>
    <row r="14" spans="1:26" ht="15" customHeight="1">
      <c r="A14" s="208">
        <v>
9</v>
      </c>
      <c r="B14" s="769" t="s">
        <v>
5161</v>
      </c>
      <c r="C14" s="1771" t="s">
        <v>
5115</v>
      </c>
      <c r="D14" s="829" t="s">
        <v>
5160</v>
      </c>
      <c r="E14" s="1770">
        <v>
31868</v>
      </c>
      <c r="F14" s="206" t="s">
        <v>
5159</v>
      </c>
      <c r="G14" s="1769">
        <v>
253.5</v>
      </c>
      <c r="H14" s="1768">
        <v>
28.4</v>
      </c>
      <c r="I14" s="2"/>
    </row>
    <row r="15" spans="1:26" ht="15" customHeight="1">
      <c r="A15" s="208">
        <v>
10</v>
      </c>
      <c r="B15" s="769" t="s">
        <v>
1881</v>
      </c>
      <c r="C15" s="1771" t="s">
        <v>
5115</v>
      </c>
      <c r="D15" s="829" t="s">
        <v>
5158</v>
      </c>
      <c r="E15" s="1770">
        <v>
32392</v>
      </c>
      <c r="F15" s="206" t="s">
        <v>
5157</v>
      </c>
      <c r="G15" s="1769">
        <v>
266.86</v>
      </c>
      <c r="H15" s="1768">
        <v>
19.2</v>
      </c>
      <c r="I15" s="2"/>
    </row>
    <row r="16" spans="1:26" ht="15" customHeight="1">
      <c r="A16" s="208">
        <v>
11</v>
      </c>
      <c r="B16" s="769" t="s">
        <v>
5156</v>
      </c>
      <c r="C16" s="1771" t="s">
        <v>
5115</v>
      </c>
      <c r="D16" s="829" t="s">
        <v>
5155</v>
      </c>
      <c r="E16" s="1770">
        <v>
32599</v>
      </c>
      <c r="F16" s="206" t="s">
        <v>
5154</v>
      </c>
      <c r="G16" s="1769">
        <v>
265.52999999999997</v>
      </c>
      <c r="H16" s="1768">
        <v>
83.6</v>
      </c>
      <c r="I16" s="2"/>
    </row>
    <row r="17" spans="1:9" ht="15" customHeight="1">
      <c r="A17" s="208">
        <v>
12</v>
      </c>
      <c r="B17" s="769" t="s">
        <v>
5153</v>
      </c>
      <c r="C17" s="1771" t="s">
        <v>
5115</v>
      </c>
      <c r="D17" s="829" t="s">
        <v>
5152</v>
      </c>
      <c r="E17" s="1770">
        <v>
32977</v>
      </c>
      <c r="F17" s="206" t="s">
        <v>
5149</v>
      </c>
      <c r="G17" s="1769">
        <v>
253.5</v>
      </c>
      <c r="H17" s="1768">
        <v>
24.9</v>
      </c>
      <c r="I17" s="2"/>
    </row>
    <row r="18" spans="1:9" ht="15" customHeight="1">
      <c r="A18" s="208">
        <v>
13</v>
      </c>
      <c r="B18" s="769" t="s">
        <v>
5151</v>
      </c>
      <c r="C18" s="1771" t="s">
        <v>
5115</v>
      </c>
      <c r="D18" s="829" t="s">
        <v>
5150</v>
      </c>
      <c r="E18" s="1770">
        <v>
32983</v>
      </c>
      <c r="F18" s="206" t="s">
        <v>
5149</v>
      </c>
      <c r="G18" s="1769">
        <v>
278.04000000000002</v>
      </c>
      <c r="H18" s="1768">
        <v>
14.3</v>
      </c>
      <c r="I18" s="2"/>
    </row>
    <row r="19" spans="1:9" ht="15" customHeight="1">
      <c r="A19" s="208">
        <v>
14</v>
      </c>
      <c r="B19" s="769" t="s">
        <v>
5148</v>
      </c>
      <c r="C19" s="1771" t="s">
        <v>
5115</v>
      </c>
      <c r="D19" s="829" t="s">
        <v>
5147</v>
      </c>
      <c r="E19" s="1770">
        <v>
33342</v>
      </c>
      <c r="F19" s="206" t="s">
        <v>
5146</v>
      </c>
      <c r="G19" s="1769">
        <v>
266.52</v>
      </c>
      <c r="H19" s="1768">
        <v>
21.1</v>
      </c>
      <c r="I19" s="2"/>
    </row>
    <row r="20" spans="1:9" ht="15" customHeight="1">
      <c r="A20" s="208">
        <v>
15</v>
      </c>
      <c r="B20" s="769" t="s">
        <v>
5145</v>
      </c>
      <c r="C20" s="1771" t="s">
        <v>
5115</v>
      </c>
      <c r="D20" s="829" t="s">
        <v>
1884</v>
      </c>
      <c r="E20" s="1770">
        <v>
33537</v>
      </c>
      <c r="F20" s="206" t="s">
        <v>
5144</v>
      </c>
      <c r="G20" s="1769">
        <v>
216.79</v>
      </c>
      <c r="H20" s="1768">
        <v>
25.6</v>
      </c>
      <c r="I20" s="2"/>
    </row>
    <row r="21" spans="1:9" ht="15" customHeight="1">
      <c r="A21" s="208">
        <v>
16</v>
      </c>
      <c r="B21" s="769" t="s">
        <v>
1892</v>
      </c>
      <c r="C21" s="1771" t="s">
        <v>
5115</v>
      </c>
      <c r="D21" s="829" t="s">
        <v>
1891</v>
      </c>
      <c r="E21" s="1770">
        <v>
33896</v>
      </c>
      <c r="F21" s="206" t="s">
        <v>
5143</v>
      </c>
      <c r="G21" s="1769">
        <v>
256</v>
      </c>
      <c r="H21" s="1768">
        <v>
18.100000000000001</v>
      </c>
      <c r="I21" s="2"/>
    </row>
    <row r="22" spans="1:9" ht="15" customHeight="1">
      <c r="A22" s="208">
        <v>
17</v>
      </c>
      <c r="B22" s="769" t="s">
        <v>
5142</v>
      </c>
      <c r="C22" s="1771" t="s">
        <v>
5115</v>
      </c>
      <c r="D22" s="829" t="s">
        <v>
5141</v>
      </c>
      <c r="E22" s="1770">
        <v>
34071</v>
      </c>
      <c r="F22" s="206" t="s">
        <v>
5140</v>
      </c>
      <c r="G22" s="1769">
        <v>
180</v>
      </c>
      <c r="H22" s="1768">
        <v>
17.100000000000001</v>
      </c>
      <c r="I22" s="2"/>
    </row>
    <row r="23" spans="1:9" ht="15" customHeight="1">
      <c r="A23" s="208">
        <v>
18</v>
      </c>
      <c r="B23" s="769" t="s">
        <v>
5139</v>
      </c>
      <c r="C23" s="1771" t="s">
        <v>
5115</v>
      </c>
      <c r="D23" s="829" t="s">
        <v>
5138</v>
      </c>
      <c r="E23" s="1770">
        <v>
34151</v>
      </c>
      <c r="F23" s="206" t="s">
        <v>
5137</v>
      </c>
      <c r="G23" s="1769">
        <v>
290</v>
      </c>
      <c r="H23" s="1768">
        <v>
18.3</v>
      </c>
      <c r="I23" s="2"/>
    </row>
    <row r="24" spans="1:9" ht="15" customHeight="1">
      <c r="A24" s="208">
        <v>
19</v>
      </c>
      <c r="B24" s="201" t="s">
        <v>
5136</v>
      </c>
      <c r="C24" s="1771" t="s">
        <v>
5115</v>
      </c>
      <c r="D24" s="829" t="s">
        <v>
5135</v>
      </c>
      <c r="E24" s="1770">
        <v>
34410</v>
      </c>
      <c r="F24" s="206" t="s">
        <v>
5134</v>
      </c>
      <c r="G24" s="1769">
        <v>
297.64999999999998</v>
      </c>
      <c r="H24" s="1768">
        <v>
32.1</v>
      </c>
      <c r="I24" s="2"/>
    </row>
    <row r="25" spans="1:9" ht="15" customHeight="1">
      <c r="A25" s="208">
        <v>
20</v>
      </c>
      <c r="B25" s="769" t="s">
        <v>
5133</v>
      </c>
      <c r="C25" s="1771" t="s">
        <v>
5115</v>
      </c>
      <c r="D25" s="829" t="s">
        <v>
5132</v>
      </c>
      <c r="E25" s="1770">
        <v>
34771</v>
      </c>
      <c r="F25" s="206" t="s">
        <v>
5131</v>
      </c>
      <c r="G25" s="1769">
        <v>
241.51</v>
      </c>
      <c r="H25" s="1768">
        <v>
25.4</v>
      </c>
      <c r="I25" s="2"/>
    </row>
    <row r="26" spans="1:9" ht="15" customHeight="1">
      <c r="A26" s="208">
        <v>
21</v>
      </c>
      <c r="B26" s="769" t="s">
        <v>
5130</v>
      </c>
      <c r="C26" s="1771" t="s">
        <v>
5115</v>
      </c>
      <c r="D26" s="829" t="s">
        <v>
5129</v>
      </c>
      <c r="E26" s="1770">
        <v>
35009</v>
      </c>
      <c r="F26" s="206" t="s">
        <v>
5128</v>
      </c>
      <c r="G26" s="1769">
        <v>
238.94</v>
      </c>
      <c r="H26" s="1768">
        <v>
17.2</v>
      </c>
      <c r="I26" s="2"/>
    </row>
    <row r="27" spans="1:9" ht="15" customHeight="1">
      <c r="A27" s="208">
        <v>
22</v>
      </c>
      <c r="B27" s="769" t="s">
        <v>
1957</v>
      </c>
      <c r="C27" s="1771" t="s">
        <v>
5115</v>
      </c>
      <c r="D27" s="829" t="s">
        <v>
5127</v>
      </c>
      <c r="E27" s="1770">
        <v>
35138</v>
      </c>
      <c r="F27" s="206" t="s">
        <v>
5126</v>
      </c>
      <c r="G27" s="1769">
        <v>
280</v>
      </c>
      <c r="H27" s="1768">
        <v>
27.3</v>
      </c>
      <c r="I27" s="2"/>
    </row>
    <row r="28" spans="1:9" ht="15" customHeight="1">
      <c r="A28" s="208">
        <v>
23</v>
      </c>
      <c r="B28" s="769" t="s">
        <v>
1931</v>
      </c>
      <c r="C28" s="1771" t="s">
        <v>
5115</v>
      </c>
      <c r="D28" s="829" t="s">
        <v>
1582</v>
      </c>
      <c r="E28" s="1770">
        <v>
35156</v>
      </c>
      <c r="F28" s="206" t="s">
        <v>
5125</v>
      </c>
      <c r="G28" s="1769">
        <v>
268.60000000000002</v>
      </c>
      <c r="H28" s="1768">
        <v>
7.9</v>
      </c>
      <c r="I28" s="2"/>
    </row>
    <row r="29" spans="1:9" ht="15" customHeight="1">
      <c r="A29" s="208">
        <v>
24</v>
      </c>
      <c r="B29" s="769" t="s">
        <v>
1953</v>
      </c>
      <c r="C29" s="1771" t="s">
        <v>
5115</v>
      </c>
      <c r="D29" s="829" t="s">
        <v>
5124</v>
      </c>
      <c r="E29" s="1770">
        <v>
35217</v>
      </c>
      <c r="F29" s="206" t="s">
        <v>
5123</v>
      </c>
      <c r="G29" s="1769">
        <v>
329</v>
      </c>
      <c r="H29" s="1768">
        <v>
27.4</v>
      </c>
      <c r="I29" s="2"/>
    </row>
    <row r="30" spans="1:9" ht="15" customHeight="1">
      <c r="A30" s="208">
        <v>
25</v>
      </c>
      <c r="B30" s="769" t="s">
        <v>
3153</v>
      </c>
      <c r="C30" s="1771" t="s">
        <v>
5115</v>
      </c>
      <c r="D30" s="829" t="s">
        <v>
5122</v>
      </c>
      <c r="E30" s="1770">
        <v>
35389</v>
      </c>
      <c r="F30" s="206" t="s">
        <v>
5121</v>
      </c>
      <c r="G30" s="1769">
        <v>
210</v>
      </c>
      <c r="H30" s="1768">
        <v>
20.7</v>
      </c>
      <c r="I30" s="2"/>
    </row>
    <row r="31" spans="1:9" ht="15" customHeight="1">
      <c r="A31" s="208">
        <v>
26</v>
      </c>
      <c r="B31" s="769" t="s">
        <v>
2078</v>
      </c>
      <c r="C31" s="1771" t="s">
        <v>
5115</v>
      </c>
      <c r="D31" s="829" t="s">
        <v>
5120</v>
      </c>
      <c r="E31" s="1770">
        <v>
35636</v>
      </c>
      <c r="F31" s="206" t="s">
        <v>
5119</v>
      </c>
      <c r="G31" s="1769">
        <v>
269.94</v>
      </c>
      <c r="H31" s="1768">
        <v>
14.5</v>
      </c>
      <c r="I31" s="2"/>
    </row>
    <row r="32" spans="1:9" ht="15" customHeight="1">
      <c r="A32" s="208">
        <v>
27</v>
      </c>
      <c r="B32" s="769" t="s">
        <v>
1965</v>
      </c>
      <c r="C32" s="1771" t="s">
        <v>
5115</v>
      </c>
      <c r="D32" s="829" t="s">
        <v>
5118</v>
      </c>
      <c r="E32" s="1770">
        <v>
36617</v>
      </c>
      <c r="F32" s="206" t="s">
        <v>
5117</v>
      </c>
      <c r="G32" s="1769">
        <v>
278.86</v>
      </c>
      <c r="H32" s="1768">
        <v>
18.5</v>
      </c>
      <c r="I32" s="2"/>
    </row>
    <row r="33" spans="1:9" ht="15" customHeight="1">
      <c r="A33" s="208">
        <v>
28</v>
      </c>
      <c r="B33" s="769" t="s">
        <v>
5116</v>
      </c>
      <c r="C33" s="1771" t="s">
        <v>
5115</v>
      </c>
      <c r="D33" s="829" t="s">
        <v>
5114</v>
      </c>
      <c r="E33" s="1770">
        <v>
38808</v>
      </c>
      <c r="F33" s="206" t="s">
        <v>
5113</v>
      </c>
      <c r="G33" s="1769">
        <v>
294.83999999999997</v>
      </c>
      <c r="H33" s="1768">
        <v>
18</v>
      </c>
      <c r="I33" s="2"/>
    </row>
    <row r="34" spans="1:9" s="1" customFormat="1" ht="15" customHeight="1">
      <c r="A34" s="924" t="s">
        <v>
5112</v>
      </c>
      <c r="B34" s="924"/>
      <c r="C34" s="858"/>
      <c r="D34" s="858"/>
      <c r="E34" s="1760"/>
      <c r="F34" s="7"/>
      <c r="G34" s="1759"/>
      <c r="H34" s="1758"/>
    </row>
    <row r="35" spans="1:9" ht="15" customHeight="1">
      <c r="A35" s="480" t="s">
        <v>
4748</v>
      </c>
      <c r="B35" s="2"/>
      <c r="C35" s="8"/>
      <c r="D35" s="7"/>
      <c r="E35" s="1757"/>
      <c r="F35" s="8"/>
      <c r="G35" s="2"/>
      <c r="H35" s="231" t="s">
        <v>
974</v>
      </c>
      <c r="I35" s="2"/>
    </row>
    <row r="36" spans="1:9" ht="15" customHeight="1">
      <c r="A36" s="221"/>
      <c r="B36" s="2"/>
      <c r="C36" s="2"/>
      <c r="D36" s="1"/>
      <c r="E36" s="864"/>
      <c r="F36" s="864"/>
      <c r="G36" s="1734"/>
      <c r="H36" s="2"/>
      <c r="I36" s="2"/>
    </row>
    <row r="37" spans="1:9" ht="15.95" customHeight="1">
      <c r="A37" s="31" t="s">
        <v>
5111</v>
      </c>
      <c r="I37" s="4" t="s">
        <v>
1608</v>
      </c>
    </row>
    <row r="38" spans="1:9" ht="12.95" customHeight="1">
      <c r="A38" s="2457"/>
      <c r="B38" s="2456" t="s">
        <v>
1132</v>
      </c>
      <c r="C38" s="2456"/>
      <c r="D38" s="2456" t="s">
        <v>
767</v>
      </c>
      <c r="E38" s="2889" t="s">
        <v>
1522</v>
      </c>
      <c r="F38" s="2456" t="s">
        <v>
5110</v>
      </c>
      <c r="G38" s="2888" t="s">
        <v>
1463</v>
      </c>
      <c r="H38" s="710" t="s">
        <v>
996</v>
      </c>
      <c r="I38" s="2456" t="s">
        <v>
5109</v>
      </c>
    </row>
    <row r="39" spans="1:9" ht="20.100000000000001" customHeight="1">
      <c r="A39" s="2457"/>
      <c r="B39" s="2456"/>
      <c r="C39" s="2456"/>
      <c r="D39" s="2456"/>
      <c r="E39" s="2889"/>
      <c r="F39" s="2456"/>
      <c r="G39" s="2888"/>
      <c r="H39" s="709" t="s">
        <v>
5108</v>
      </c>
      <c r="I39" s="2456"/>
    </row>
    <row r="40" spans="1:9" ht="15.95" customHeight="1">
      <c r="A40" s="1763">
        <v>
1</v>
      </c>
      <c r="B40" s="1765" t="s">
        <v>
1929</v>
      </c>
      <c r="C40" s="1764" t="s">
        <v>
5058</v>
      </c>
      <c r="D40" s="832" t="s">
        <v>
5107</v>
      </c>
      <c r="E40" s="792" t="s">
        <v>
5106</v>
      </c>
      <c r="F40" s="1763" t="s">
        <v>
5105</v>
      </c>
      <c r="G40" s="1762">
        <v>
240.27</v>
      </c>
      <c r="H40" s="1761">
        <v>
12.6</v>
      </c>
      <c r="I40" s="832"/>
    </row>
    <row r="41" spans="1:9" ht="24.95" customHeight="1">
      <c r="A41" s="1763">
        <v>
2</v>
      </c>
      <c r="B41" s="1767" t="s">
        <v>
1957</v>
      </c>
      <c r="C41" s="1764" t="s">
        <v>
5058</v>
      </c>
      <c r="D41" s="832" t="s">
        <v>
2039</v>
      </c>
      <c r="E41" s="792" t="s">
        <v>
5104</v>
      </c>
      <c r="F41" s="1763" t="s">
        <v>
5103</v>
      </c>
      <c r="G41" s="1762">
        <v>
258.41000000000003</v>
      </c>
      <c r="H41" s="1761">
        <v>
16.8</v>
      </c>
      <c r="I41" s="844" t="s">
        <v>
5102</v>
      </c>
    </row>
    <row r="42" spans="1:9" ht="15.95" customHeight="1">
      <c r="A42" s="1763">
        <v>
3</v>
      </c>
      <c r="B42" s="1765" t="s">
        <v>
1949</v>
      </c>
      <c r="C42" s="1764" t="s">
        <v>
5058</v>
      </c>
      <c r="D42" s="832" t="s">
        <v>
5101</v>
      </c>
      <c r="E42" s="792" t="s">
        <v>
5100</v>
      </c>
      <c r="F42" s="1763" t="s">
        <v>
5099</v>
      </c>
      <c r="G42" s="1762">
        <v>
319.41000000000003</v>
      </c>
      <c r="H42" s="1761">
        <v>
11.4</v>
      </c>
      <c r="I42" s="832" t="s">
        <v>
5067</v>
      </c>
    </row>
    <row r="43" spans="1:9" ht="15.95" customHeight="1">
      <c r="A43" s="1763">
        <v>
4</v>
      </c>
      <c r="B43" s="1765" t="s">
        <v>
1943</v>
      </c>
      <c r="C43" s="1764" t="s">
        <v>
5058</v>
      </c>
      <c r="D43" s="832" t="s">
        <v>
5098</v>
      </c>
      <c r="E43" s="792" t="s">
        <v>
5097</v>
      </c>
      <c r="F43" s="1763" t="s">
        <v>
5096</v>
      </c>
      <c r="G43" s="1762">
        <v>
319.57</v>
      </c>
      <c r="H43" s="1761">
        <v>
8.6</v>
      </c>
      <c r="I43" s="832" t="s">
        <v>
5067</v>
      </c>
    </row>
    <row r="44" spans="1:9" ht="15.95" customHeight="1">
      <c r="A44" s="1763">
        <v>
5</v>
      </c>
      <c r="B44" s="1765" t="s">
        <v>
1933</v>
      </c>
      <c r="C44" s="1764" t="s">
        <v>
5058</v>
      </c>
      <c r="D44" s="832" t="s">
        <v>
5095</v>
      </c>
      <c r="E44" s="792" t="s">
        <v>
5094</v>
      </c>
      <c r="F44" s="1763" t="s">
        <v>
5093</v>
      </c>
      <c r="G44" s="1762">
        <v>
394.35</v>
      </c>
      <c r="H44" s="1761">
        <v>
18.3</v>
      </c>
      <c r="I44" s="832" t="s">
        <v>
5067</v>
      </c>
    </row>
    <row r="45" spans="1:9" ht="15.95" customHeight="1">
      <c r="A45" s="1763">
        <v>
6</v>
      </c>
      <c r="B45" s="1765" t="s">
        <v>
1925</v>
      </c>
      <c r="C45" s="1764" t="s">
        <v>
5058</v>
      </c>
      <c r="D45" s="832" t="s">
        <v>
5092</v>
      </c>
      <c r="E45" s="792" t="s">
        <v>
5091</v>
      </c>
      <c r="F45" s="1763" t="s">
        <v>
5090</v>
      </c>
      <c r="G45" s="1762">
        <v>
390.27</v>
      </c>
      <c r="H45" s="1761">
        <v>
21.9</v>
      </c>
      <c r="I45" s="832" t="s">
        <v>
5067</v>
      </c>
    </row>
    <row r="46" spans="1:9" ht="15.95" customHeight="1">
      <c r="A46" s="1763">
        <v>
7</v>
      </c>
      <c r="B46" s="1765" t="s">
        <v>
1909</v>
      </c>
      <c r="C46" s="1764" t="s">
        <v>
5058</v>
      </c>
      <c r="D46" s="832" t="s">
        <v>
5089</v>
      </c>
      <c r="E46" s="792" t="s">
        <v>
5088</v>
      </c>
      <c r="F46" s="1763" t="s">
        <v>
5087</v>
      </c>
      <c r="G46" s="1762">
        <v>
369.6</v>
      </c>
      <c r="H46" s="1761">
        <v>
25.5</v>
      </c>
      <c r="I46" s="832" t="s">
        <v>
5086</v>
      </c>
    </row>
    <row r="47" spans="1:9" ht="15.95" customHeight="1">
      <c r="A47" s="1763">
        <v>
8</v>
      </c>
      <c r="B47" s="1765" t="s">
        <v>
1905</v>
      </c>
      <c r="C47" s="1764" t="s">
        <v>
5058</v>
      </c>
      <c r="D47" s="832" t="s">
        <v>
5085</v>
      </c>
      <c r="E47" s="792" t="s">
        <v>
5082</v>
      </c>
      <c r="F47" s="1763" t="s">
        <v>
5081</v>
      </c>
      <c r="G47" s="1762">
        <v>
355.23</v>
      </c>
      <c r="H47" s="1761">
        <v>
19.8</v>
      </c>
      <c r="I47" s="832" t="s">
        <v>
5084</v>
      </c>
    </row>
    <row r="48" spans="1:9" ht="15.95" customHeight="1">
      <c r="A48" s="1763">
        <v>
9</v>
      </c>
      <c r="B48" s="1765" t="s">
        <v>
1969</v>
      </c>
      <c r="C48" s="1764" t="s">
        <v>
5058</v>
      </c>
      <c r="D48" s="832" t="s">
        <v>
5083</v>
      </c>
      <c r="E48" s="792" t="s">
        <v>
5082</v>
      </c>
      <c r="F48" s="1763" t="s">
        <v>
5081</v>
      </c>
      <c r="G48" s="1762">
        <v>
472.1</v>
      </c>
      <c r="H48" s="1761">
        <v>
9.8000000000000007</v>
      </c>
      <c r="I48" s="832" t="s">
        <v>
5080</v>
      </c>
    </row>
    <row r="49" spans="1:9" ht="15.95" customHeight="1">
      <c r="A49" s="1763">
        <v>
10</v>
      </c>
      <c r="B49" s="1765" t="s">
        <v>
1993</v>
      </c>
      <c r="C49" s="1764" t="s">
        <v>
5058</v>
      </c>
      <c r="D49" s="832" t="s">
        <v>
5079</v>
      </c>
      <c r="E49" s="792" t="s">
        <v>
5078</v>
      </c>
      <c r="F49" s="1763" t="s">
        <v>
5077</v>
      </c>
      <c r="G49" s="1762">
        <v>
473.11</v>
      </c>
      <c r="H49" s="1761">
        <v>
24.2</v>
      </c>
      <c r="I49" s="832" t="s">
        <v>
5076</v>
      </c>
    </row>
    <row r="50" spans="1:9" ht="15.95" customHeight="1">
      <c r="A50" s="1763">
        <v>
11</v>
      </c>
      <c r="B50" s="1765" t="s">
        <v>
4367</v>
      </c>
      <c r="C50" s="1764" t="s">
        <v>
5058</v>
      </c>
      <c r="D50" s="832" t="s">
        <v>
5075</v>
      </c>
      <c r="E50" s="792" t="s">
        <v>
5074</v>
      </c>
      <c r="F50" s="1763" t="s">
        <v>
4751</v>
      </c>
      <c r="G50" s="1762">
        <v>
421.98</v>
      </c>
      <c r="H50" s="1761">
        <v>
9.3000000000000007</v>
      </c>
      <c r="I50" s="832"/>
    </row>
    <row r="51" spans="1:9" ht="15.95" customHeight="1">
      <c r="A51" s="1763">
        <v>
12</v>
      </c>
      <c r="B51" s="1765" t="s">
        <v>
1895</v>
      </c>
      <c r="C51" s="1764" t="s">
        <v>
5058</v>
      </c>
      <c r="D51" s="832" t="s">
        <v>
5073</v>
      </c>
      <c r="E51" s="792" t="s">
        <v>
5072</v>
      </c>
      <c r="F51" s="1763" t="s">
        <v>
5071</v>
      </c>
      <c r="G51" s="1762">
        <v>
249.6</v>
      </c>
      <c r="H51" s="1766">
        <v>
13.4</v>
      </c>
      <c r="I51" s="832" t="s">
        <v>
5067</v>
      </c>
    </row>
    <row r="52" spans="1:9" ht="15.95" customHeight="1">
      <c r="A52" s="1763">
        <v>
13</v>
      </c>
      <c r="B52" s="1765" t="s">
        <v>
1892</v>
      </c>
      <c r="C52" s="1764" t="s">
        <v>
5058</v>
      </c>
      <c r="D52" s="832" t="s">
        <v>
5070</v>
      </c>
      <c r="E52" s="792" t="s">
        <v>
5069</v>
      </c>
      <c r="F52" s="1763" t="s">
        <v>
5068</v>
      </c>
      <c r="G52" s="1762">
        <v>
309.74</v>
      </c>
      <c r="H52" s="1766">
        <v>
10.4</v>
      </c>
      <c r="I52" s="832" t="s">
        <v>
5067</v>
      </c>
    </row>
    <row r="53" spans="1:9" ht="15.95" customHeight="1">
      <c r="A53" s="1763">
        <v>
14</v>
      </c>
      <c r="B53" s="1765" t="s">
        <v>
1898</v>
      </c>
      <c r="C53" s="1764" t="s">
        <v>
5058</v>
      </c>
      <c r="D53" s="832" t="s">
        <v>
5066</v>
      </c>
      <c r="E53" s="792" t="s">
        <v>
5065</v>
      </c>
      <c r="F53" s="1763" t="s">
        <v>
5064</v>
      </c>
      <c r="G53" s="1762">
        <v>
377.81</v>
      </c>
      <c r="H53" s="1761">
        <v>
13.2</v>
      </c>
      <c r="I53" s="832" t="s">
        <v>
5063</v>
      </c>
    </row>
    <row r="54" spans="1:9" ht="15.95" customHeight="1">
      <c r="A54" s="1763">
        <v>
15</v>
      </c>
      <c r="B54" s="1765" t="s">
        <v>
5062</v>
      </c>
      <c r="C54" s="1764" t="s">
        <v>
5058</v>
      </c>
      <c r="D54" s="832" t="s">
        <v>
5061</v>
      </c>
      <c r="E54" s="792" t="s">
        <v>
5060</v>
      </c>
      <c r="F54" s="1763" t="s">
        <v>
5059</v>
      </c>
      <c r="G54" s="1762">
        <v>
469.08</v>
      </c>
      <c r="H54" s="1761">
        <v>
9.6</v>
      </c>
      <c r="I54" s="832"/>
    </row>
    <row r="55" spans="1:9" ht="15.95" customHeight="1">
      <c r="A55" s="1763">
        <v>
16</v>
      </c>
      <c r="B55" s="1765" t="s">
        <v>
4123</v>
      </c>
      <c r="C55" s="1764" t="s">
        <v>
5058</v>
      </c>
      <c r="D55" s="832" t="s">
        <v>
5057</v>
      </c>
      <c r="E55" s="792" t="s">
        <v>
5056</v>
      </c>
      <c r="F55" s="1763" t="s">
        <v>
1585</v>
      </c>
      <c r="G55" s="1762">
        <v>
381</v>
      </c>
      <c r="H55" s="1761">
        <v>
17.399999999999999</v>
      </c>
      <c r="I55" s="832" t="s">
        <v>
5055</v>
      </c>
    </row>
    <row r="56" spans="1:9" s="1" customFormat="1" ht="15" customHeight="1">
      <c r="A56" s="924" t="s">
        <v>
5054</v>
      </c>
      <c r="B56" s="924"/>
      <c r="C56" s="858"/>
      <c r="D56" s="858"/>
      <c r="E56" s="1760"/>
      <c r="F56" s="7"/>
      <c r="G56" s="1759"/>
      <c r="H56" s="1758"/>
    </row>
    <row r="57" spans="1:9" ht="15" customHeight="1">
      <c r="A57" s="480" t="s">
        <v>
4748</v>
      </c>
      <c r="B57" s="2"/>
      <c r="C57" s="8"/>
      <c r="D57" s="7"/>
      <c r="E57" s="1757"/>
      <c r="F57" s="8"/>
      <c r="G57" s="2"/>
      <c r="H57" s="2"/>
      <c r="I57" s="533" t="s">
        <v>
5053</v>
      </c>
    </row>
  </sheetData>
  <mergeCells count="16">
    <mergeCell ref="G38:G39"/>
    <mergeCell ref="I38:I39"/>
    <mergeCell ref="G4:G5"/>
    <mergeCell ref="A1:Z1"/>
    <mergeCell ref="A2:Z2"/>
    <mergeCell ref="A4:A5"/>
    <mergeCell ref="F4:F5"/>
    <mergeCell ref="A38:A39"/>
    <mergeCell ref="B38:C39"/>
    <mergeCell ref="D38:D39"/>
    <mergeCell ref="E38:E39"/>
    <mergeCell ref="F38:F39"/>
    <mergeCell ref="B13:C13"/>
    <mergeCell ref="E4:E5"/>
    <mergeCell ref="D4:D5"/>
    <mergeCell ref="B4:C5"/>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view="pageBreakPreview" zoomScaleNormal="100" zoomScaleSheetLayoutView="100" workbookViewId="0">
      <selection activeCell="A6" sqref="A6:B6"/>
    </sheetView>
  </sheetViews>
  <sheetFormatPr defaultRowHeight="19.5" customHeight="1"/>
  <cols>
    <col min="1" max="1" width="3.625" style="2" customWidth="1"/>
    <col min="2" max="2" width="17.625" style="2" customWidth="1"/>
    <col min="3" max="3" width="13.625" style="2" customWidth="1"/>
    <col min="4" max="8" width="11.125" style="2" customWidth="1"/>
    <col min="9" max="13" width="8.625" style="2" customWidth="1"/>
    <col min="14"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s="326" customFormat="1" ht="15" customHeight="1">
      <c r="A3" s="470" t="s">
        <v>
5235</v>
      </c>
      <c r="B3" s="470"/>
      <c r="C3" s="470"/>
      <c r="D3" s="1812"/>
      <c r="E3" s="1812"/>
      <c r="F3" s="470"/>
      <c r="G3" s="470"/>
      <c r="H3" s="4" t="s">
        <v>
1608</v>
      </c>
    </row>
    <row r="4" spans="1:26" s="221" customFormat="1" ht="15" customHeight="1">
      <c r="A4" s="2540" t="s">
        <v>
768</v>
      </c>
      <c r="B4" s="2542"/>
      <c r="C4" s="2540" t="s">
        <v>
767</v>
      </c>
      <c r="D4" s="2910" t="s">
        <v>
766</v>
      </c>
      <c r="E4" s="2912" t="s">
        <v>
765</v>
      </c>
      <c r="F4" s="2890" t="s">
        <v>
5234</v>
      </c>
      <c r="G4" s="2904" t="s">
        <v>
5233</v>
      </c>
      <c r="H4" s="2905"/>
    </row>
    <row r="5" spans="1:26" s="221" customFormat="1" ht="21.95" customHeight="1">
      <c r="A5" s="2543"/>
      <c r="B5" s="2545"/>
      <c r="C5" s="2543"/>
      <c r="D5" s="2911"/>
      <c r="E5" s="2891"/>
      <c r="F5" s="2891"/>
      <c r="G5" s="1811" t="s">
        <v>
5232</v>
      </c>
      <c r="H5" s="1811" t="s">
        <v>
5231</v>
      </c>
    </row>
    <row r="6" spans="1:26" s="221" customFormat="1" ht="15" customHeight="1">
      <c r="A6" s="2906" t="s">
        <v>
5230</v>
      </c>
      <c r="B6" s="2907"/>
      <c r="C6" s="662" t="s">
        <v>
1972</v>
      </c>
      <c r="D6" s="1809" t="s">
        <v>
5229</v>
      </c>
      <c r="E6" s="1809" t="s">
        <v>
1970</v>
      </c>
      <c r="F6" s="1808">
        <v>
1370.58</v>
      </c>
      <c r="G6" s="1807">
        <v>
16.2</v>
      </c>
      <c r="H6" s="1807">
        <v>
121.9</v>
      </c>
    </row>
    <row r="7" spans="1:26" s="221" customFormat="1" ht="15" customHeight="1">
      <c r="A7" s="2908" t="s">
        <v>
5228</v>
      </c>
      <c r="B7" s="2909"/>
      <c r="C7" s="662" t="s">
        <v>
5227</v>
      </c>
      <c r="D7" s="1809" t="s">
        <v>
5226</v>
      </c>
      <c r="E7" s="1809" t="s">
        <v>
5225</v>
      </c>
      <c r="F7" s="1808">
        <v>
1830.11</v>
      </c>
      <c r="G7" s="1807">
        <v>
12.9</v>
      </c>
      <c r="H7" s="1807">
        <v>
103.4</v>
      </c>
    </row>
    <row r="8" spans="1:26" s="221" customFormat="1" ht="15" customHeight="1">
      <c r="A8" s="2908" t="s">
        <v>
5224</v>
      </c>
      <c r="B8" s="2909"/>
      <c r="C8" s="662" t="s">
        <v>
1887</v>
      </c>
      <c r="D8" s="1809" t="s">
        <v>
5223</v>
      </c>
      <c r="E8" s="1809" t="s">
        <v>
1453</v>
      </c>
      <c r="F8" s="1808">
        <v>
2001.12</v>
      </c>
      <c r="G8" s="1807">
        <v>
19.600000000000001</v>
      </c>
      <c r="H8" s="1807">
        <v>
126.8</v>
      </c>
    </row>
    <row r="9" spans="1:26" s="221" customFormat="1" ht="15" customHeight="1">
      <c r="A9" s="2908" t="s">
        <v>
5222</v>
      </c>
      <c r="B9" s="2909"/>
      <c r="C9" s="662" t="s">
        <v>
1613</v>
      </c>
      <c r="D9" s="1810">
        <v>
32599</v>
      </c>
      <c r="E9" s="1809" t="s">
        <v>
1449</v>
      </c>
      <c r="F9" s="1808">
        <v>
2443.44</v>
      </c>
      <c r="G9" s="1807">
        <v>
10.4</v>
      </c>
      <c r="H9" s="1807">
        <v>
93.9</v>
      </c>
    </row>
    <row r="10" spans="1:26" s="1" customFormat="1" ht="15" customHeight="1">
      <c r="A10" s="924" t="s">
        <v>
5221</v>
      </c>
      <c r="B10" s="924"/>
      <c r="C10" s="858"/>
      <c r="D10" s="858"/>
      <c r="E10" s="1760"/>
      <c r="F10" s="7"/>
      <c r="G10" s="1759"/>
      <c r="H10" s="1758"/>
    </row>
    <row r="11" spans="1:26" s="221" customFormat="1" ht="15" customHeight="1">
      <c r="A11" s="480" t="s">
        <v>
4748</v>
      </c>
      <c r="B11" s="584"/>
      <c r="C11" s="1087"/>
      <c r="D11" s="1806"/>
      <c r="E11" s="1805"/>
      <c r="F11" s="752"/>
      <c r="G11" s="402"/>
      <c r="H11" s="504" t="s">
        <v>
5053</v>
      </c>
    </row>
    <row r="12" spans="1:26" s="221" customFormat="1" ht="15" customHeight="1">
      <c r="A12" s="459"/>
      <c r="B12" s="459"/>
      <c r="C12" s="646"/>
      <c r="D12" s="459"/>
      <c r="E12" s="459"/>
      <c r="H12" s="459"/>
    </row>
    <row r="13" spans="1:26" s="30" customFormat="1" ht="15" customHeight="1">
      <c r="A13" s="519" t="s">
        <v>
5220</v>
      </c>
      <c r="B13" s="519"/>
      <c r="G13" s="504" t="s">
        <v>
439</v>
      </c>
    </row>
    <row r="14" spans="1:26" ht="15" customHeight="1">
      <c r="A14" s="2894" t="s">
        <v>
160</v>
      </c>
      <c r="B14" s="2915"/>
      <c r="C14" s="2917" t="s">
        <v>
5219</v>
      </c>
      <c r="D14" s="2913" t="s">
        <v>
5218</v>
      </c>
      <c r="E14" s="2914"/>
      <c r="F14" s="2894" t="s">
        <v>
141</v>
      </c>
      <c r="G14" s="2895"/>
    </row>
    <row r="15" spans="1:26" ht="15" customHeight="1">
      <c r="A15" s="2896"/>
      <c r="B15" s="2916"/>
      <c r="C15" s="2918"/>
      <c r="D15" s="1782" t="s">
        <v>
2</v>
      </c>
      <c r="E15" s="1804" t="s">
        <v>
1</v>
      </c>
      <c r="F15" s="2896"/>
      <c r="G15" s="2897"/>
    </row>
    <row r="16" spans="1:26" ht="15" customHeight="1">
      <c r="A16" s="2706" t="s">
        <v>
5217</v>
      </c>
      <c r="B16" s="2569"/>
      <c r="C16" s="733">
        <v>
239</v>
      </c>
      <c r="D16" s="2898" t="s">
        <v>
5216</v>
      </c>
      <c r="E16" s="2899"/>
      <c r="F16" s="2706" t="s">
        <v>
5211</v>
      </c>
      <c r="G16" s="2092"/>
    </row>
    <row r="17" spans="1:8" ht="15" customHeight="1">
      <c r="A17" s="2706" t="s">
        <v>
5215</v>
      </c>
      <c r="B17" s="2569"/>
      <c r="C17" s="1795">
        <v>
19</v>
      </c>
      <c r="D17" s="1803">
        <v>
14</v>
      </c>
      <c r="E17" s="1802">
        <v>
5</v>
      </c>
      <c r="F17" s="2902" t="s">
        <v>
53</v>
      </c>
      <c r="G17" s="2903"/>
    </row>
    <row r="18" spans="1:8" ht="15" customHeight="1">
      <c r="A18" s="2706" t="s">
        <v>
5214</v>
      </c>
      <c r="B18" s="2569"/>
      <c r="C18" s="1125" t="s">
        <v>
533</v>
      </c>
      <c r="D18" s="1781">
        <v>
9</v>
      </c>
      <c r="E18" s="1801">
        <v>
6</v>
      </c>
      <c r="F18" s="2902" t="s">
        <v>
477</v>
      </c>
      <c r="G18" s="2903"/>
    </row>
    <row r="19" spans="1:8" ht="15" customHeight="1">
      <c r="A19" s="2706" t="s">
        <v>
5213</v>
      </c>
      <c r="B19" s="2569"/>
      <c r="C19" s="1125" t="s">
        <v>
533</v>
      </c>
      <c r="D19" s="1781">
        <v>
4</v>
      </c>
      <c r="E19" s="1801">
        <v>
3</v>
      </c>
      <c r="F19" s="2902" t="s">
        <v>
247</v>
      </c>
      <c r="G19" s="2903"/>
    </row>
    <row r="20" spans="1:8" ht="15" customHeight="1">
      <c r="A20" s="2900" t="s">
        <v>
5212</v>
      </c>
      <c r="B20" s="2901"/>
      <c r="C20" s="1794">
        <v>
1</v>
      </c>
      <c r="D20" s="1781">
        <v>
83</v>
      </c>
      <c r="E20" s="1801">
        <v>
45</v>
      </c>
      <c r="F20" s="2706" t="s">
        <v>
5211</v>
      </c>
      <c r="G20" s="2092"/>
    </row>
    <row r="21" spans="1:8" ht="15" customHeight="1">
      <c r="A21" s="2706" t="s">
        <v>
5210</v>
      </c>
      <c r="B21" s="2569"/>
      <c r="C21" s="733">
        <v>
73</v>
      </c>
      <c r="D21" s="1781">
        <v>
29</v>
      </c>
      <c r="E21" s="1801">
        <v>
44</v>
      </c>
      <c r="F21" s="2902" t="s">
        <v>
53</v>
      </c>
      <c r="G21" s="2903"/>
      <c r="H21" s="35"/>
    </row>
    <row r="22" spans="1:8" ht="15" customHeight="1">
      <c r="A22" s="2900" t="s">
        <v>
5209</v>
      </c>
      <c r="B22" s="2921"/>
      <c r="C22" s="733">
        <v>
142</v>
      </c>
      <c r="D22" s="1781">
        <v>
3010</v>
      </c>
      <c r="E22" s="1801">
        <v>
6071</v>
      </c>
      <c r="F22" s="2770" t="s">
        <v>
375</v>
      </c>
      <c r="G22" s="2922"/>
      <c r="H22" s="35"/>
    </row>
    <row r="23" spans="1:8" ht="15" customHeight="1">
      <c r="A23" s="2900" t="s">
        <v>
5208</v>
      </c>
      <c r="B23" s="2901"/>
      <c r="C23" s="1125" t="s">
        <v>
533</v>
      </c>
      <c r="D23" s="1781">
        <v>
129</v>
      </c>
      <c r="E23" s="1801">
        <v>
501</v>
      </c>
      <c r="F23" s="2770" t="s">
        <v>
375</v>
      </c>
      <c r="G23" s="2922"/>
      <c r="H23" s="35"/>
    </row>
    <row r="24" spans="1:8" ht="15" customHeight="1">
      <c r="A24" s="2900" t="s">
        <v>
5207</v>
      </c>
      <c r="B24" s="2921"/>
      <c r="C24" s="1800">
        <v>
19</v>
      </c>
      <c r="D24" s="1799">
        <v>
108</v>
      </c>
      <c r="E24" s="1798">
        <v>
283</v>
      </c>
      <c r="F24" s="2770" t="s">
        <v>
378</v>
      </c>
      <c r="G24" s="2922"/>
      <c r="H24" s="35"/>
    </row>
    <row r="25" spans="1:8" ht="15" customHeight="1">
      <c r="A25" s="2927" t="s">
        <v>
5206</v>
      </c>
      <c r="B25" s="1797" t="s">
        <v>
5205</v>
      </c>
      <c r="C25" s="1794">
        <v>
5</v>
      </c>
      <c r="D25" s="1776">
        <v>
75</v>
      </c>
      <c r="E25" s="1776">
        <v>
33</v>
      </c>
      <c r="F25" s="2925" t="s">
        <v>
208</v>
      </c>
      <c r="G25" s="2926"/>
    </row>
    <row r="26" spans="1:8" ht="15" customHeight="1">
      <c r="A26" s="2928"/>
      <c r="B26" s="1796" t="s">
        <v>
5204</v>
      </c>
      <c r="C26" s="1795">
        <v>
68</v>
      </c>
      <c r="D26" s="2923">
        <v>
6235</v>
      </c>
      <c r="E26" s="2924"/>
      <c r="F26" s="2925" t="s">
        <v>
53</v>
      </c>
      <c r="G26" s="2926"/>
    </row>
    <row r="27" spans="1:8" ht="15" customHeight="1">
      <c r="A27" s="2902" t="s">
        <v>
5203</v>
      </c>
      <c r="B27" s="2903"/>
      <c r="C27" s="1794">
        <v>
1</v>
      </c>
      <c r="D27" s="1776">
        <v>
30</v>
      </c>
      <c r="E27" s="1776">
        <v>
22</v>
      </c>
      <c r="F27" s="2902" t="s">
        <v>
208</v>
      </c>
      <c r="G27" s="2903"/>
    </row>
    <row r="28" spans="1:8" ht="15" customHeight="1">
      <c r="B28" s="5"/>
    </row>
    <row r="29" spans="1:8" s="77" customFormat="1" ht="15" customHeight="1">
      <c r="A29" s="1793" t="s">
        <v>
5202</v>
      </c>
    </row>
    <row r="30" spans="1:8" s="30" customFormat="1" ht="15" customHeight="1">
      <c r="A30" s="519" t="s">
        <v>
5201</v>
      </c>
    </row>
    <row r="31" spans="1:8" ht="15" customHeight="1">
      <c r="A31" s="1789" t="s">
        <v>
2773</v>
      </c>
      <c r="E31" s="4" t="s">
        <v>
1608</v>
      </c>
    </row>
    <row r="32" spans="1:8" ht="24.95" customHeight="1">
      <c r="A32" s="2456" t="s">
        <v>
767</v>
      </c>
      <c r="B32" s="2456"/>
      <c r="C32" s="1115" t="s">
        <v>
766</v>
      </c>
      <c r="D32" s="710" t="s">
        <v>
765</v>
      </c>
      <c r="E32" s="213" t="s">
        <v>
764</v>
      </c>
    </row>
    <row r="33" spans="1:12" s="1790" customFormat="1" ht="15" customHeight="1">
      <c r="A33" s="2450" t="s">
        <v>
2806</v>
      </c>
      <c r="B33" s="2450"/>
      <c r="C33" s="1770">
        <v>
32782</v>
      </c>
      <c r="D33" s="208" t="s">
        <v>
2805</v>
      </c>
      <c r="E33" s="1792">
        <v>
2394.06</v>
      </c>
      <c r="F33" s="2" t="s">
        <v>
5200</v>
      </c>
    </row>
    <row r="34" spans="1:12" s="1790" customFormat="1" ht="15" customHeight="1">
      <c r="A34" s="1439"/>
      <c r="B34" s="1439"/>
      <c r="C34" s="699"/>
      <c r="D34" s="699"/>
      <c r="F34" s="699"/>
      <c r="G34" s="1791"/>
      <c r="H34" s="1791"/>
    </row>
    <row r="35" spans="1:12" ht="15" customHeight="1">
      <c r="A35" s="1789" t="s">
        <v>
2771</v>
      </c>
      <c r="F35" s="504" t="s">
        <v>
972</v>
      </c>
    </row>
    <row r="36" spans="1:12" ht="15" customHeight="1">
      <c r="A36" s="2894" t="s">
        <v>
5189</v>
      </c>
      <c r="B36" s="2895"/>
      <c r="C36" s="2929" t="s">
        <v>
4312</v>
      </c>
      <c r="D36" s="2892" t="s">
        <v>
5199</v>
      </c>
      <c r="E36" s="2892" t="s">
        <v>
5198</v>
      </c>
      <c r="F36" s="2932" t="s">
        <v>
2801</v>
      </c>
    </row>
    <row r="37" spans="1:12" ht="15" customHeight="1">
      <c r="A37" s="2896"/>
      <c r="B37" s="2897"/>
      <c r="C37" s="2930"/>
      <c r="D37" s="2893"/>
      <c r="E37" s="2893"/>
      <c r="F37" s="2893"/>
    </row>
    <row r="38" spans="1:12" ht="15" customHeight="1">
      <c r="A38" s="2706" t="s">
        <v>
4298</v>
      </c>
      <c r="B38" s="2092"/>
      <c r="C38" s="1788">
        <v>
191</v>
      </c>
      <c r="D38" s="1781">
        <v>
443</v>
      </c>
      <c r="E38" s="1781">
        <v>
3</v>
      </c>
      <c r="F38" s="1781">
        <v>
396</v>
      </c>
    </row>
    <row r="39" spans="1:12" ht="15" customHeight="1">
      <c r="A39" s="2706" t="s">
        <v>
5193</v>
      </c>
      <c r="B39" s="2092"/>
      <c r="C39" s="1787">
        <v>
2718</v>
      </c>
      <c r="D39" s="1781">
        <v>
3853</v>
      </c>
      <c r="E39" s="1781">
        <v>
12</v>
      </c>
      <c r="F39" s="1781">
        <v>
15313</v>
      </c>
    </row>
    <row r="40" spans="1:12" ht="15" customHeight="1">
      <c r="A40" s="198"/>
      <c r="B40" s="198"/>
      <c r="C40" s="1786"/>
      <c r="D40" s="1785"/>
      <c r="E40" s="1785"/>
      <c r="F40" s="1785"/>
      <c r="G40" s="1784"/>
      <c r="H40" s="1784"/>
      <c r="I40" s="1779"/>
      <c r="J40" s="1779"/>
      <c r="K40" s="1779"/>
      <c r="L40" s="1779"/>
    </row>
    <row r="41" spans="1:12" ht="15" customHeight="1">
      <c r="A41" s="2894" t="s">
        <v>
5189</v>
      </c>
      <c r="B41" s="2895"/>
      <c r="C41" s="2913" t="s">
        <v>
2800</v>
      </c>
      <c r="D41" s="2914"/>
      <c r="E41" s="2914"/>
      <c r="F41" s="2914"/>
      <c r="G41" s="2931"/>
      <c r="H41" s="2892" t="s">
        <v>
912</v>
      </c>
      <c r="I41" s="1783"/>
      <c r="J41" s="5"/>
      <c r="K41" s="5"/>
      <c r="L41" s="5"/>
    </row>
    <row r="42" spans="1:12" ht="15" customHeight="1">
      <c r="A42" s="2896"/>
      <c r="B42" s="2897"/>
      <c r="C42" s="1782" t="s">
        <v>
5197</v>
      </c>
      <c r="D42" s="1782" t="s">
        <v>
5196</v>
      </c>
      <c r="E42" s="1782" t="s">
        <v>
5195</v>
      </c>
      <c r="F42" s="1782" t="s">
        <v>
5194</v>
      </c>
      <c r="G42" s="1782" t="s">
        <v>
2795</v>
      </c>
      <c r="H42" s="2893"/>
    </row>
    <row r="43" spans="1:12" ht="15" customHeight="1">
      <c r="A43" s="2706" t="s">
        <v>
4298</v>
      </c>
      <c r="B43" s="2092"/>
      <c r="C43" s="1781">
        <v>
405</v>
      </c>
      <c r="D43" s="1781">
        <v>
415</v>
      </c>
      <c r="E43" s="1781">
        <v>
378</v>
      </c>
      <c r="F43" s="1781">
        <v>
700</v>
      </c>
      <c r="G43" s="1781">
        <v>
281</v>
      </c>
      <c r="H43" s="1781">
        <f>
SUM(C38:F38,C43:G43)</f>
        <v>
3212</v>
      </c>
    </row>
    <row r="44" spans="1:12" ht="15" customHeight="1">
      <c r="A44" s="2706" t="s">
        <v>
5193</v>
      </c>
      <c r="B44" s="2092"/>
      <c r="C44" s="1781">
        <v>
6314</v>
      </c>
      <c r="D44" s="1781">
        <v>
3161</v>
      </c>
      <c r="E44" s="1781">
        <v>
2769</v>
      </c>
      <c r="F44" s="1781">
        <v>
11151</v>
      </c>
      <c r="G44" s="1781">
        <v>
2226</v>
      </c>
      <c r="H44" s="1781">
        <f>
SUM(C39:F39,C44:G44)</f>
        <v>
47517</v>
      </c>
    </row>
    <row r="45" spans="1:12" ht="15" customHeight="1">
      <c r="A45" s="1780" t="s">
        <v>
5192</v>
      </c>
      <c r="B45" s="6"/>
      <c r="C45" s="402"/>
      <c r="D45" s="1779"/>
      <c r="E45" s="1779"/>
      <c r="F45" s="1779"/>
      <c r="G45" s="1779"/>
      <c r="H45" s="1779"/>
      <c r="I45" s="1779"/>
      <c r="J45" s="1779"/>
      <c r="K45" s="1779"/>
    </row>
    <row r="46" spans="1:12" ht="15" customHeight="1">
      <c r="A46" s="16" t="s">
        <v>
5191</v>
      </c>
      <c r="B46" s="5"/>
      <c r="H46" s="4" t="s">
        <v>
5179</v>
      </c>
    </row>
    <row r="47" spans="1:12" ht="15" customHeight="1"/>
    <row r="48" spans="1:12" s="30" customFormat="1" ht="15" customHeight="1">
      <c r="A48" s="519" t="s">
        <v>
5190</v>
      </c>
      <c r="H48" s="504" t="s">
        <v>
2748</v>
      </c>
    </row>
    <row r="49" spans="1:8" ht="33.75">
      <c r="A49" s="2919" t="s">
        <v>
5189</v>
      </c>
      <c r="B49" s="2920"/>
      <c r="C49" s="1777" t="s">
        <v>
5188</v>
      </c>
      <c r="D49" s="1778" t="s">
        <v>
5187</v>
      </c>
      <c r="E49" s="914" t="s">
        <v>
5186</v>
      </c>
      <c r="F49" s="1777" t="s">
        <v>
5185</v>
      </c>
      <c r="G49" s="1777" t="s">
        <v>
5184</v>
      </c>
      <c r="H49" s="911" t="s">
        <v>
5183</v>
      </c>
    </row>
    <row r="50" spans="1:8" ht="15" customHeight="1">
      <c r="A50" s="2706" t="s">
        <v>
5182</v>
      </c>
      <c r="B50" s="2092"/>
      <c r="C50" s="1776">
        <v>
4</v>
      </c>
      <c r="D50" s="1776">
        <v>
3</v>
      </c>
      <c r="E50" s="1775">
        <f>
IFERROR(ROUND(D50/C50*100,2),"－")</f>
        <v>
75</v>
      </c>
      <c r="F50" s="1776">
        <v>
26</v>
      </c>
      <c r="G50" s="1776">
        <v>
5</v>
      </c>
      <c r="H50" s="1775">
        <f>
IFERROR(ROUND(G50/F50*100,2),"－")</f>
        <v>
19.23</v>
      </c>
    </row>
    <row r="51" spans="1:8" ht="15" customHeight="1">
      <c r="A51" s="2706" t="s">
        <v>
5181</v>
      </c>
      <c r="B51" s="2092"/>
      <c r="C51" s="1776">
        <v>
33</v>
      </c>
      <c r="D51" s="1776">
        <v>
33</v>
      </c>
      <c r="E51" s="1775">
        <f>
IFERROR(ROUND(D51/C51*100,2),"－")</f>
        <v>
100</v>
      </c>
      <c r="F51" s="1776">
        <v>
679</v>
      </c>
      <c r="G51" s="1776">
        <v>
210</v>
      </c>
      <c r="H51" s="1775">
        <f>
IFERROR(ROUND(G51/F51*100,2),"－")</f>
        <v>
30.93</v>
      </c>
    </row>
    <row r="52" spans="1:8" ht="15" customHeight="1">
      <c r="A52" s="2706" t="s">
        <v>
5180</v>
      </c>
      <c r="B52" s="2092"/>
      <c r="C52" s="1776">
        <v>
12</v>
      </c>
      <c r="D52" s="1776">
        <v>
11</v>
      </c>
      <c r="E52" s="1775">
        <f>
IFERROR(ROUND(D52/C52*100,2),"－")</f>
        <v>
91.67</v>
      </c>
      <c r="F52" s="1776">
        <v>
269</v>
      </c>
      <c r="G52" s="1776">
        <v>
72</v>
      </c>
      <c r="H52" s="1775">
        <f>
IFERROR(ROUND(G52/F52*100,2),"－")</f>
        <v>
26.77</v>
      </c>
    </row>
    <row r="53" spans="1:8" ht="15" customHeight="1">
      <c r="A53" s="2919" t="s">
        <v>
534</v>
      </c>
      <c r="B53" s="2920"/>
      <c r="C53" s="1776">
        <f>
SUM(C50:C52)</f>
        <v>
49</v>
      </c>
      <c r="D53" s="1776">
        <f>
SUM(D50:D52)</f>
        <v>
47</v>
      </c>
      <c r="E53" s="1775">
        <f>
IFERROR(ROUND(D53/C53*100,2),"－")</f>
        <v>
95.92</v>
      </c>
      <c r="F53" s="1776">
        <f>
SUM(F50:F52)</f>
        <v>
974</v>
      </c>
      <c r="G53" s="1776">
        <f>
SUM(G50:G52)</f>
        <v>
287</v>
      </c>
      <c r="H53" s="1775">
        <f>
IFERROR(ROUND(G53/F53*100,2),"－")</f>
        <v>
29.47</v>
      </c>
    </row>
    <row r="54" spans="1:8" ht="15" customHeight="1">
      <c r="B54" s="5"/>
      <c r="H54" s="4" t="s">
        <v>
5179</v>
      </c>
    </row>
    <row r="55" spans="1:8" ht="15" customHeight="1"/>
    <row r="56" spans="1:8" ht="15" customHeight="1"/>
    <row r="57" spans="1:8" ht="15" customHeight="1"/>
    <row r="58" spans="1:8" ht="15" customHeight="1"/>
    <row r="59" spans="1:8" ht="15" customHeight="1"/>
    <row r="60" spans="1:8" ht="15" customHeight="1"/>
    <row r="61" spans="1:8" ht="15" customHeight="1"/>
    <row r="62" spans="1:8" ht="15" customHeight="1"/>
  </sheetData>
  <mergeCells count="60">
    <mergeCell ref="A1:Z1"/>
    <mergeCell ref="A2:Z2"/>
    <mergeCell ref="A52:B52"/>
    <mergeCell ref="A38:B38"/>
    <mergeCell ref="A36:B37"/>
    <mergeCell ref="C36:C37"/>
    <mergeCell ref="A39:B39"/>
    <mergeCell ref="C41:G41"/>
    <mergeCell ref="A43:B43"/>
    <mergeCell ref="F36:F37"/>
    <mergeCell ref="A50:B50"/>
    <mergeCell ref="A51:B51"/>
    <mergeCell ref="A49:B49"/>
    <mergeCell ref="D36:D37"/>
    <mergeCell ref="A18:B18"/>
    <mergeCell ref="F18:G18"/>
    <mergeCell ref="A53:B53"/>
    <mergeCell ref="A44:B44"/>
    <mergeCell ref="F21:G21"/>
    <mergeCell ref="A22:B22"/>
    <mergeCell ref="F22:G22"/>
    <mergeCell ref="D26:E26"/>
    <mergeCell ref="A33:B33"/>
    <mergeCell ref="F24:G24"/>
    <mergeCell ref="F26:G26"/>
    <mergeCell ref="F23:G23"/>
    <mergeCell ref="F25:G25"/>
    <mergeCell ref="F27:G27"/>
    <mergeCell ref="A27:B27"/>
    <mergeCell ref="A25:A26"/>
    <mergeCell ref="A24:B24"/>
    <mergeCell ref="A23:B23"/>
    <mergeCell ref="A9:B9"/>
    <mergeCell ref="A41:B42"/>
    <mergeCell ref="F20:G20"/>
    <mergeCell ref="D14:E14"/>
    <mergeCell ref="F16:G16"/>
    <mergeCell ref="A14:B15"/>
    <mergeCell ref="C14:C15"/>
    <mergeCell ref="A17:B17"/>
    <mergeCell ref="F17:G17"/>
    <mergeCell ref="A21:B21"/>
    <mergeCell ref="A32:B32"/>
    <mergeCell ref="E36:E37"/>
    <mergeCell ref="F4:F5"/>
    <mergeCell ref="H41:H42"/>
    <mergeCell ref="A19:B19"/>
    <mergeCell ref="F14:G15"/>
    <mergeCell ref="A16:B16"/>
    <mergeCell ref="D16:E16"/>
    <mergeCell ref="A20:B20"/>
    <mergeCell ref="F19:G19"/>
    <mergeCell ref="G4:H4"/>
    <mergeCell ref="A4:B5"/>
    <mergeCell ref="A6:B6"/>
    <mergeCell ref="A7:B7"/>
    <mergeCell ref="A8:B8"/>
    <mergeCell ref="D4:D5"/>
    <mergeCell ref="E4:E5"/>
    <mergeCell ref="C4:C5"/>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Normal="75" zoomScaleSheetLayoutView="100" workbookViewId="0">
      <selection activeCell="B6" sqref="B6:B7"/>
    </sheetView>
  </sheetViews>
  <sheetFormatPr defaultRowHeight="19.5" customHeight="1"/>
  <cols>
    <col min="1" max="1" width="16.625" style="221" customWidth="1"/>
    <col min="2" max="2" width="6.625" style="221" customWidth="1"/>
    <col min="3" max="3" width="15.625" style="221" customWidth="1"/>
    <col min="4" max="13" width="5.625" style="221" customWidth="1"/>
    <col min="14" max="14" width="2.5" style="221" customWidth="1"/>
    <col min="15" max="15" width="25" style="221" customWidth="1"/>
    <col min="16" max="16" width="22.25" style="221" customWidth="1"/>
    <col min="17" max="17" width="15.625" style="221" customWidth="1"/>
    <col min="18" max="16384" width="9" style="221"/>
  </cols>
  <sheetData>
    <row r="1" spans="1:26" s="325" customFormat="1" ht="20.100000000000001" customHeight="1">
      <c r="A1" s="2024" t="str">
        <f>
HYPERLINK("#目次!A1","【目次に戻る】")</f>
        <v>
【目次に戻る】</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row>
    <row r="2" spans="1:26" s="325" customFormat="1" ht="20.100000000000001" customHeight="1">
      <c r="A2" s="2024" t="str">
        <f>
HYPERLINK("#業務所管課別目次!A1","【業務所管課別目次に戻る】")</f>
        <v>
【業務所管課別目次に戻る】</v>
      </c>
      <c r="B2" s="2024"/>
      <c r="C2" s="2024"/>
      <c r="D2" s="2024"/>
      <c r="E2" s="2024"/>
      <c r="F2" s="2024"/>
      <c r="G2" s="2024"/>
      <c r="H2" s="2024"/>
      <c r="I2" s="2024"/>
      <c r="J2" s="2024"/>
      <c r="K2" s="2024"/>
      <c r="L2" s="2024"/>
      <c r="M2" s="2024"/>
      <c r="N2" s="2024"/>
      <c r="O2" s="2024"/>
      <c r="P2" s="2024"/>
      <c r="Q2" s="2024"/>
      <c r="R2" s="2024"/>
      <c r="S2" s="2024"/>
      <c r="T2" s="2024"/>
      <c r="U2" s="2024"/>
      <c r="V2" s="2024"/>
      <c r="W2" s="2024"/>
      <c r="X2" s="2024"/>
      <c r="Y2" s="2024"/>
      <c r="Z2" s="2024"/>
    </row>
    <row r="3" spans="1:26" s="251" customFormat="1" ht="18" customHeight="1">
      <c r="A3" s="1830" t="s">
        <v>
5323</v>
      </c>
      <c r="B3" s="1830"/>
      <c r="C3" s="1829"/>
      <c r="D3" s="1829"/>
      <c r="E3" s="1829"/>
      <c r="F3" s="1829"/>
      <c r="G3" s="1829"/>
      <c r="H3" s="1829"/>
      <c r="I3" s="1829"/>
      <c r="J3" s="1829"/>
      <c r="K3" s="1829"/>
      <c r="L3" s="1829"/>
      <c r="M3" s="1829"/>
    </row>
    <row r="4" spans="1:26" s="243" customFormat="1" ht="15.95" customHeight="1">
      <c r="A4" s="599" t="s">
        <v>
5322</v>
      </c>
      <c r="B4" s="1828"/>
      <c r="C4" s="599"/>
      <c r="D4" s="599"/>
      <c r="E4" s="599"/>
      <c r="F4" s="599"/>
      <c r="G4" s="599"/>
      <c r="H4" s="599"/>
      <c r="I4" s="599"/>
      <c r="J4" s="599"/>
      <c r="K4" s="599"/>
      <c r="L4" s="599"/>
      <c r="M4" s="599"/>
    </row>
    <row r="5" spans="1:26" ht="15" customHeight="1">
      <c r="A5" s="459" t="s">
        <v>
5321</v>
      </c>
      <c r="B5" s="1827"/>
      <c r="C5" s="459"/>
      <c r="D5" s="459"/>
      <c r="E5" s="459"/>
      <c r="F5" s="459"/>
      <c r="G5" s="459"/>
      <c r="H5" s="459"/>
      <c r="I5" s="459"/>
      <c r="J5" s="459"/>
      <c r="K5" s="459"/>
      <c r="L5" s="459"/>
      <c r="M5" s="476" t="s">
        <v>
721</v>
      </c>
    </row>
    <row r="6" spans="1:26" ht="15" customHeight="1">
      <c r="A6" s="2944" t="s">
        <v>
5320</v>
      </c>
      <c r="B6" s="2943" t="s">
        <v>
5319</v>
      </c>
      <c r="C6" s="2944" t="s">
        <v>
5318</v>
      </c>
      <c r="D6" s="2546" t="s">
        <v>
5317</v>
      </c>
      <c r="E6" s="2546"/>
      <c r="F6" s="2546"/>
      <c r="G6" s="2546"/>
      <c r="H6" s="2546"/>
      <c r="I6" s="2546"/>
      <c r="J6" s="2546"/>
      <c r="K6" s="2546"/>
      <c r="L6" s="2546"/>
      <c r="M6" s="2546"/>
    </row>
    <row r="7" spans="1:26" ht="24">
      <c r="A7" s="2944"/>
      <c r="B7" s="2943"/>
      <c r="C7" s="2944"/>
      <c r="D7" s="563" t="s">
        <v>
719</v>
      </c>
      <c r="E7" s="577">
        <v>
24</v>
      </c>
      <c r="F7" s="577">
        <v>
25</v>
      </c>
      <c r="G7" s="577">
        <v>
26</v>
      </c>
      <c r="H7" s="577">
        <v>
27</v>
      </c>
      <c r="I7" s="577">
        <v>
28</v>
      </c>
      <c r="J7" s="577">
        <v>
29</v>
      </c>
      <c r="K7" s="577">
        <v>
30</v>
      </c>
      <c r="L7" s="563" t="s">
        <v>
647</v>
      </c>
      <c r="M7" s="563">
        <v>
2</v>
      </c>
      <c r="N7" s="403"/>
      <c r="O7" s="312" t="s">
        <v>
5316</v>
      </c>
      <c r="P7" s="312" t="s">
        <v>
5315</v>
      </c>
    </row>
    <row r="8" spans="1:26" ht="15" customHeight="1">
      <c r="A8" s="661" t="s">
        <v>
5255</v>
      </c>
      <c r="B8" s="661" t="s">
        <v>
5259</v>
      </c>
      <c r="C8" s="661" t="s">
        <v>
5314</v>
      </c>
      <c r="D8" s="1482">
        <v>
1632</v>
      </c>
      <c r="E8" s="1482">
        <v>
1658</v>
      </c>
      <c r="F8" s="1482">
        <v>
1635</v>
      </c>
      <c r="G8" s="1482">
        <v>
1636</v>
      </c>
      <c r="H8" s="1482">
        <v>
1626</v>
      </c>
      <c r="I8" s="1482">
        <v>
1672</v>
      </c>
      <c r="J8" s="1482">
        <v>
1590</v>
      </c>
      <c r="K8" s="1482">
        <v>
1829</v>
      </c>
      <c r="L8" s="1482">
        <v>
1770</v>
      </c>
      <c r="M8" s="1482">
        <v>
1470</v>
      </c>
      <c r="N8" s="1815"/>
      <c r="O8" s="661" t="s">
        <v>
5255</v>
      </c>
      <c r="P8" s="2945" t="s">
        <v>
247</v>
      </c>
    </row>
    <row r="9" spans="1:26" ht="15" customHeight="1">
      <c r="A9" s="661" t="s">
        <v>
5312</v>
      </c>
      <c r="B9" s="661" t="s">
        <v>
5313</v>
      </c>
      <c r="C9" s="661" t="s">
        <v>
5284</v>
      </c>
      <c r="D9" s="1482">
        <v>
192</v>
      </c>
      <c r="E9" s="1482">
        <v>
201</v>
      </c>
      <c r="F9" s="1482">
        <v>
209</v>
      </c>
      <c r="G9" s="1482">
        <v>
186</v>
      </c>
      <c r="H9" s="1482">
        <v>
257</v>
      </c>
      <c r="I9" s="1482">
        <v>
289</v>
      </c>
      <c r="J9" s="1482">
        <v>
307</v>
      </c>
      <c r="K9" s="1482">
        <v>
334</v>
      </c>
      <c r="L9" s="1482">
        <v>
314</v>
      </c>
      <c r="M9" s="1482">
        <v>
329</v>
      </c>
      <c r="N9" s="1815"/>
      <c r="O9" s="661" t="s">
        <v>
5312</v>
      </c>
      <c r="P9" s="2946"/>
    </row>
    <row r="10" spans="1:26" ht="23.1" customHeight="1">
      <c r="A10" s="958" t="s">
        <v>
5310</v>
      </c>
      <c r="B10" s="958" t="s">
        <v>
5311</v>
      </c>
      <c r="C10" s="661" t="s">
        <v>
5284</v>
      </c>
      <c r="D10" s="1482">
        <v>
28</v>
      </c>
      <c r="E10" s="1482">
        <v>
35</v>
      </c>
      <c r="F10" s="1482">
        <v>
45</v>
      </c>
      <c r="G10" s="1482">
        <v>
28</v>
      </c>
      <c r="H10" s="1482">
        <v>
36</v>
      </c>
      <c r="I10" s="1482">
        <v>
51</v>
      </c>
      <c r="J10" s="1482">
        <v>
43</v>
      </c>
      <c r="K10" s="1482">
        <v>
49</v>
      </c>
      <c r="L10" s="1482">
        <v>
52</v>
      </c>
      <c r="M10" s="1482">
        <v>
43</v>
      </c>
      <c r="N10" s="1815"/>
      <c r="O10" s="958" t="s">
        <v>
5310</v>
      </c>
      <c r="P10" s="2946"/>
    </row>
    <row r="11" spans="1:26" ht="15" customHeight="1">
      <c r="A11" s="661" t="s">
        <v>
5308</v>
      </c>
      <c r="B11" s="661" t="s">
        <v>
5309</v>
      </c>
      <c r="C11" s="661" t="s">
        <v>
5284</v>
      </c>
      <c r="D11" s="1482">
        <v>
15</v>
      </c>
      <c r="E11" s="1482">
        <v>
23</v>
      </c>
      <c r="F11" s="1482">
        <v>
12</v>
      </c>
      <c r="G11" s="1482">
        <v>
16</v>
      </c>
      <c r="H11" s="1482">
        <v>
11</v>
      </c>
      <c r="I11" s="1482">
        <v>
13</v>
      </c>
      <c r="J11" s="1482">
        <v>
14</v>
      </c>
      <c r="K11" s="1482">
        <v>
16</v>
      </c>
      <c r="L11" s="1482">
        <v>
7</v>
      </c>
      <c r="M11" s="1482" t="s">
        <v>
531</v>
      </c>
      <c r="N11" s="1815"/>
      <c r="O11" s="661" t="s">
        <v>
5308</v>
      </c>
      <c r="P11" s="323" t="s">
        <v>
128</v>
      </c>
    </row>
    <row r="12" spans="1:26" ht="15" customHeight="1">
      <c r="A12" s="661" t="s">
        <v>
5306</v>
      </c>
      <c r="B12" s="661" t="s">
        <v>
5307</v>
      </c>
      <c r="C12" s="661" t="s">
        <v>
5284</v>
      </c>
      <c r="D12" s="1482">
        <v>
29</v>
      </c>
      <c r="E12" s="1482">
        <v>
39</v>
      </c>
      <c r="F12" s="1482">
        <v>
35</v>
      </c>
      <c r="G12" s="1482">
        <v>
36</v>
      </c>
      <c r="H12" s="1482">
        <v>
45</v>
      </c>
      <c r="I12" s="1482">
        <v>
50</v>
      </c>
      <c r="J12" s="1482">
        <v>
48</v>
      </c>
      <c r="K12" s="1482">
        <v>
52</v>
      </c>
      <c r="L12" s="1482">
        <v>
64</v>
      </c>
      <c r="M12" s="1482" t="s">
        <v>
531</v>
      </c>
      <c r="N12" s="1815"/>
      <c r="O12" s="661" t="s">
        <v>
5306</v>
      </c>
      <c r="P12" s="2945" t="s">
        <v>
247</v>
      </c>
    </row>
    <row r="13" spans="1:26" ht="23.1" customHeight="1">
      <c r="A13" s="661" t="s">
        <v>
5304</v>
      </c>
      <c r="B13" s="987" t="s">
        <v>
5305</v>
      </c>
      <c r="C13" s="661" t="s">
        <v>
5284</v>
      </c>
      <c r="D13" s="1482">
        <v>
88</v>
      </c>
      <c r="E13" s="1482">
        <v>
92</v>
      </c>
      <c r="F13" s="1482">
        <v>
55</v>
      </c>
      <c r="G13" s="1482">
        <v>
79</v>
      </c>
      <c r="H13" s="1482">
        <v>
63</v>
      </c>
      <c r="I13" s="1482">
        <v>
78</v>
      </c>
      <c r="J13" s="1482">
        <v>
78</v>
      </c>
      <c r="K13" s="1482">
        <v>
59</v>
      </c>
      <c r="L13" s="1482">
        <v>
65</v>
      </c>
      <c r="M13" s="1482">
        <v>
19</v>
      </c>
      <c r="N13" s="1815"/>
      <c r="O13" s="661" t="s">
        <v>
5304</v>
      </c>
      <c r="P13" s="2946"/>
    </row>
    <row r="14" spans="1:26" ht="23.1" customHeight="1">
      <c r="A14" s="661" t="s">
        <v>
5302</v>
      </c>
      <c r="B14" s="958" t="s">
        <v>
5303</v>
      </c>
      <c r="C14" s="661" t="s">
        <v>
5284</v>
      </c>
      <c r="D14" s="1482">
        <v>
144</v>
      </c>
      <c r="E14" s="1482">
        <v>
147</v>
      </c>
      <c r="F14" s="1482">
        <v>
185</v>
      </c>
      <c r="G14" s="1482">
        <v>
157</v>
      </c>
      <c r="H14" s="1482">
        <v>
184</v>
      </c>
      <c r="I14" s="1482">
        <v>
171</v>
      </c>
      <c r="J14" s="1482">
        <v>
169</v>
      </c>
      <c r="K14" s="1482">
        <v>
204</v>
      </c>
      <c r="L14" s="1482">
        <v>
171</v>
      </c>
      <c r="M14" s="1482">
        <v>
124</v>
      </c>
      <c r="N14" s="1815"/>
      <c r="O14" s="661" t="s">
        <v>
5302</v>
      </c>
      <c r="P14" s="2946"/>
    </row>
    <row r="15" spans="1:26" ht="15" customHeight="1">
      <c r="A15" s="661" t="s">
        <v>
5300</v>
      </c>
      <c r="B15" s="661" t="s">
        <v>
5301</v>
      </c>
      <c r="C15" s="661" t="s">
        <v>
5284</v>
      </c>
      <c r="D15" s="1482">
        <v>
63</v>
      </c>
      <c r="E15" s="1482">
        <v>
55</v>
      </c>
      <c r="F15" s="1482">
        <v>
78</v>
      </c>
      <c r="G15" s="1482">
        <v>
59</v>
      </c>
      <c r="H15" s="1482">
        <v>
63</v>
      </c>
      <c r="I15" s="1482">
        <v>
87</v>
      </c>
      <c r="J15" s="1482">
        <v>
103</v>
      </c>
      <c r="K15" s="1482">
        <v>
88</v>
      </c>
      <c r="L15" s="1482">
        <v>
100</v>
      </c>
      <c r="M15" s="1482">
        <v>
67</v>
      </c>
      <c r="N15" s="1815"/>
      <c r="O15" s="661" t="s">
        <v>
5300</v>
      </c>
      <c r="P15" s="2946"/>
    </row>
    <row r="16" spans="1:26" ht="15" customHeight="1">
      <c r="A16" s="661" t="s">
        <v>
5298</v>
      </c>
      <c r="B16" s="661" t="s">
        <v>
5299</v>
      </c>
      <c r="C16" s="661" t="s">
        <v>
5284</v>
      </c>
      <c r="D16" s="1482">
        <v>
880</v>
      </c>
      <c r="E16" s="1482">
        <v>
724</v>
      </c>
      <c r="F16" s="1482">
        <v>
694</v>
      </c>
      <c r="G16" s="1482">
        <v>
633</v>
      </c>
      <c r="H16" s="1482">
        <v>
621</v>
      </c>
      <c r="I16" s="1482">
        <v>
615</v>
      </c>
      <c r="J16" s="1482">
        <v>
551</v>
      </c>
      <c r="K16" s="1482">
        <v>
460</v>
      </c>
      <c r="L16" s="1482">
        <v>
333</v>
      </c>
      <c r="M16" s="1482">
        <v>
261</v>
      </c>
      <c r="N16" s="1815"/>
      <c r="O16" s="661" t="s">
        <v>
5298</v>
      </c>
      <c r="P16" s="2946"/>
    </row>
    <row r="17" spans="1:16" ht="15" customHeight="1">
      <c r="A17" s="661" t="s">
        <v>
5297</v>
      </c>
      <c r="B17" s="661" t="s">
        <v>
5248</v>
      </c>
      <c r="C17" s="661" t="s">
        <v>
5284</v>
      </c>
      <c r="D17" s="1482">
        <v>
1</v>
      </c>
      <c r="E17" s="1482" t="s">
        <v>
531</v>
      </c>
      <c r="F17" s="1482">
        <v>
4</v>
      </c>
      <c r="G17" s="1482" t="s">
        <v>
531</v>
      </c>
      <c r="H17" s="1482">
        <v>
29</v>
      </c>
      <c r="I17" s="1482">
        <v>
49</v>
      </c>
      <c r="J17" s="1482">
        <v>
61</v>
      </c>
      <c r="K17" s="1482">
        <v>
140</v>
      </c>
      <c r="L17" s="1482">
        <v>
185</v>
      </c>
      <c r="M17" s="1482">
        <v>
135</v>
      </c>
      <c r="N17" s="1815"/>
      <c r="O17" s="661" t="s">
        <v>
5297</v>
      </c>
      <c r="P17" s="2946"/>
    </row>
    <row r="18" spans="1:16" ht="15" customHeight="1">
      <c r="A18" s="661" t="s">
        <v>
5296</v>
      </c>
      <c r="B18" s="661" t="s">
        <v>
5248</v>
      </c>
      <c r="C18" s="661" t="s">
        <v>
5284</v>
      </c>
      <c r="D18" s="1482">
        <v>
5710</v>
      </c>
      <c r="E18" s="1482">
        <v>
6445</v>
      </c>
      <c r="F18" s="1482">
        <v>
6598</v>
      </c>
      <c r="G18" s="1482">
        <v>
5120</v>
      </c>
      <c r="H18" s="1482">
        <v>
5220</v>
      </c>
      <c r="I18" s="1482">
        <v>
4118</v>
      </c>
      <c r="J18" s="1482">
        <v>
3938</v>
      </c>
      <c r="K18" s="1482">
        <v>
4453</v>
      </c>
      <c r="L18" s="1482">
        <v>
3875</v>
      </c>
      <c r="M18" s="1482">
        <v>
3337</v>
      </c>
      <c r="N18" s="1815"/>
      <c r="O18" s="661" t="s">
        <v>
5296</v>
      </c>
      <c r="P18" s="2947"/>
    </row>
    <row r="19" spans="1:16" ht="15" customHeight="1">
      <c r="A19" s="661" t="s">
        <v>
5294</v>
      </c>
      <c r="B19" s="661" t="s">
        <v>
5295</v>
      </c>
      <c r="C19" s="661" t="s">
        <v>
5284</v>
      </c>
      <c r="D19" s="1482">
        <v>
154</v>
      </c>
      <c r="E19" s="1482">
        <v>
194</v>
      </c>
      <c r="F19" s="1482">
        <v>
204</v>
      </c>
      <c r="G19" s="1482">
        <v>
243</v>
      </c>
      <c r="H19" s="1482">
        <v>
208</v>
      </c>
      <c r="I19" s="1482">
        <v>
236</v>
      </c>
      <c r="J19" s="1482">
        <v>
195</v>
      </c>
      <c r="K19" s="1482">
        <v>
188</v>
      </c>
      <c r="L19" s="1482">
        <v>
188</v>
      </c>
      <c r="M19" s="1482">
        <v>
166</v>
      </c>
      <c r="N19" s="1815"/>
      <c r="O19" s="661" t="s">
        <v>
5294</v>
      </c>
      <c r="P19" s="2939" t="s">
        <v>
5293</v>
      </c>
    </row>
    <row r="20" spans="1:16" ht="35.1" customHeight="1">
      <c r="A20" s="1819" t="s">
        <v>
5291</v>
      </c>
      <c r="B20" s="958" t="s">
        <v>
5292</v>
      </c>
      <c r="C20" s="661" t="s">
        <v>
5241</v>
      </c>
      <c r="D20" s="1482" t="s">
        <v>
531</v>
      </c>
      <c r="E20" s="1482" t="s">
        <v>
531</v>
      </c>
      <c r="F20" s="1482" t="s">
        <v>
531</v>
      </c>
      <c r="G20" s="1482" t="s">
        <v>
531</v>
      </c>
      <c r="H20" s="1482" t="s">
        <v>
531</v>
      </c>
      <c r="I20" s="1482" t="s">
        <v>
531</v>
      </c>
      <c r="J20" s="1482" t="s">
        <v>
531</v>
      </c>
      <c r="K20" s="1482" t="s">
        <v>
531</v>
      </c>
      <c r="L20" s="1482">
        <v>
23</v>
      </c>
      <c r="M20" s="1482">
        <v>
20</v>
      </c>
      <c r="N20" s="1815"/>
      <c r="O20" s="1819" t="s">
        <v>
5291</v>
      </c>
      <c r="P20" s="2941"/>
    </row>
    <row r="21" spans="1:16" ht="23.1" customHeight="1">
      <c r="A21" s="958" t="s">
        <v>
5289</v>
      </c>
      <c r="B21" s="661" t="s">
        <v>
5290</v>
      </c>
      <c r="C21" s="661" t="s">
        <v>
5284</v>
      </c>
      <c r="D21" s="1482">
        <v>
20</v>
      </c>
      <c r="E21" s="1482">
        <v>
26</v>
      </c>
      <c r="F21" s="1482">
        <v>
33</v>
      </c>
      <c r="G21" s="1482">
        <v>
29</v>
      </c>
      <c r="H21" s="1482">
        <v>
38</v>
      </c>
      <c r="I21" s="1482">
        <v>
41</v>
      </c>
      <c r="J21" s="1482">
        <v>
31</v>
      </c>
      <c r="K21" s="1482">
        <v>
50</v>
      </c>
      <c r="L21" s="1482">
        <v>
37</v>
      </c>
      <c r="M21" s="1482">
        <v>
9</v>
      </c>
      <c r="N21" s="1815"/>
      <c r="O21" s="958" t="s">
        <v>
5289</v>
      </c>
      <c r="P21" s="2939" t="s">
        <v>
247</v>
      </c>
    </row>
    <row r="22" spans="1:16" ht="23.1" customHeight="1">
      <c r="A22" s="1819" t="s">
        <v>
5287</v>
      </c>
      <c r="B22" s="958" t="s">
        <v>
5288</v>
      </c>
      <c r="C22" s="661" t="s">
        <v>
5284</v>
      </c>
      <c r="D22" s="950">
        <v>
94</v>
      </c>
      <c r="E22" s="950">
        <v>
95</v>
      </c>
      <c r="F22" s="950">
        <v>
143</v>
      </c>
      <c r="G22" s="950">
        <v>
119</v>
      </c>
      <c r="H22" s="950">
        <v>
95</v>
      </c>
      <c r="I22" s="950">
        <v>
121</v>
      </c>
      <c r="J22" s="950">
        <v>
131</v>
      </c>
      <c r="K22" s="950">
        <v>
145</v>
      </c>
      <c r="L22" s="950">
        <v>
134</v>
      </c>
      <c r="M22" s="950">
        <v>
128</v>
      </c>
      <c r="N22" s="1825"/>
      <c r="O22" s="1819" t="s">
        <v>
5287</v>
      </c>
      <c r="P22" s="2941"/>
    </row>
    <row r="23" spans="1:16" ht="23.1" customHeight="1">
      <c r="A23" s="958" t="s">
        <v>
5286</v>
      </c>
      <c r="B23" s="958" t="s">
        <v>
5285</v>
      </c>
      <c r="C23" s="661" t="s">
        <v>
5284</v>
      </c>
      <c r="D23" s="1482" t="s">
        <v>
531</v>
      </c>
      <c r="E23" s="1482" t="s">
        <v>
531</v>
      </c>
      <c r="F23" s="1482" t="s">
        <v>
531</v>
      </c>
      <c r="G23" s="1482" t="s">
        <v>
531</v>
      </c>
      <c r="H23" s="1482" t="s">
        <v>
531</v>
      </c>
      <c r="I23" s="950">
        <v>
8</v>
      </c>
      <c r="J23" s="950">
        <v>
6</v>
      </c>
      <c r="K23" s="950">
        <v>
13</v>
      </c>
      <c r="L23" s="950">
        <v>
6</v>
      </c>
      <c r="M23" s="950">
        <v>
4</v>
      </c>
      <c r="N23" s="1825"/>
      <c r="O23" s="958" t="s">
        <v>
5283</v>
      </c>
      <c r="P23" s="2939" t="s">
        <v>
5282</v>
      </c>
    </row>
    <row r="24" spans="1:16" ht="23.1" customHeight="1">
      <c r="A24" s="958" t="s">
        <v>
5279</v>
      </c>
      <c r="B24" s="958" t="s">
        <v>
5281</v>
      </c>
      <c r="C24" s="1826" t="s">
        <v>
5280</v>
      </c>
      <c r="D24" s="950">
        <v>
13</v>
      </c>
      <c r="E24" s="950">
        <v>
22</v>
      </c>
      <c r="F24" s="950">
        <v>
22</v>
      </c>
      <c r="G24" s="950">
        <v>
21</v>
      </c>
      <c r="H24" s="950">
        <v>
26</v>
      </c>
      <c r="I24" s="950">
        <v>
23</v>
      </c>
      <c r="J24" s="950">
        <v>
19</v>
      </c>
      <c r="K24" s="950">
        <v>
11</v>
      </c>
      <c r="L24" s="950">
        <v>
15</v>
      </c>
      <c r="M24" s="950">
        <v>
17</v>
      </c>
      <c r="N24" s="1820"/>
      <c r="O24" s="958" t="s">
        <v>
5279</v>
      </c>
      <c r="P24" s="2941"/>
    </row>
    <row r="25" spans="1:16" ht="23.1" customHeight="1">
      <c r="A25" s="661" t="s">
        <v>
5276</v>
      </c>
      <c r="B25" s="661" t="s">
        <v>
5278</v>
      </c>
      <c r="C25" s="1813" t="s">
        <v>
5277</v>
      </c>
      <c r="D25" s="950">
        <v>
395</v>
      </c>
      <c r="E25" s="950">
        <v>
258</v>
      </c>
      <c r="F25" s="950">
        <v>
292</v>
      </c>
      <c r="G25" s="950">
        <v>
251</v>
      </c>
      <c r="H25" s="950">
        <v>
213</v>
      </c>
      <c r="I25" s="950">
        <v>
173</v>
      </c>
      <c r="J25" s="950">
        <v>
185</v>
      </c>
      <c r="K25" s="950">
        <v>
123</v>
      </c>
      <c r="L25" s="950">
        <v>
117</v>
      </c>
      <c r="M25" s="950">
        <v>
100</v>
      </c>
      <c r="N25" s="1825"/>
      <c r="O25" s="661" t="s">
        <v>
5276</v>
      </c>
      <c r="P25" s="2939" t="s">
        <v>
5275</v>
      </c>
    </row>
    <row r="26" spans="1:16" ht="15" customHeight="1">
      <c r="A26" s="661" t="s">
        <v>
5273</v>
      </c>
      <c r="B26" s="661" t="s">
        <v>
5248</v>
      </c>
      <c r="C26" s="661" t="s">
        <v>
5274</v>
      </c>
      <c r="D26" s="1482">
        <v>
2816</v>
      </c>
      <c r="E26" s="1482">
        <v>
2582</v>
      </c>
      <c r="F26" s="1482">
        <v>
2880</v>
      </c>
      <c r="G26" s="1482">
        <v>
2966</v>
      </c>
      <c r="H26" s="1482">
        <v>
2950</v>
      </c>
      <c r="I26" s="1482">
        <v>
3046</v>
      </c>
      <c r="J26" s="1482">
        <v>
2868</v>
      </c>
      <c r="K26" s="1482">
        <v>
3587</v>
      </c>
      <c r="L26" s="1489">
        <v>
3769</v>
      </c>
      <c r="M26" s="1489">
        <v>
3869</v>
      </c>
      <c r="N26" s="1815"/>
      <c r="O26" s="661" t="s">
        <v>
5273</v>
      </c>
      <c r="P26" s="2940"/>
    </row>
    <row r="27" spans="1:16" ht="15" customHeight="1">
      <c r="A27" s="661" t="s">
        <v>
5271</v>
      </c>
      <c r="B27" s="661" t="s">
        <v>
5248</v>
      </c>
      <c r="C27" s="1813" t="s">
        <v>
5272</v>
      </c>
      <c r="D27" s="1482">
        <v>
876</v>
      </c>
      <c r="E27" s="1482">
        <v>
1822</v>
      </c>
      <c r="F27" s="1482">
        <v>
1766</v>
      </c>
      <c r="G27" s="1482">
        <v>
1240</v>
      </c>
      <c r="H27" s="1482">
        <v>
1285</v>
      </c>
      <c r="I27" s="1482">
        <v>
1170</v>
      </c>
      <c r="J27" s="1482">
        <v>
1166</v>
      </c>
      <c r="K27" s="1482">
        <v>
1244</v>
      </c>
      <c r="L27" s="1482">
        <v>
1705</v>
      </c>
      <c r="M27" s="1482">
        <v>
8363</v>
      </c>
      <c r="N27" s="1815"/>
      <c r="O27" s="661" t="s">
        <v>
5271</v>
      </c>
      <c r="P27" s="2940"/>
    </row>
    <row r="28" spans="1:16" ht="15" customHeight="1">
      <c r="A28" s="2527" t="s">
        <v>
5269</v>
      </c>
      <c r="B28" s="2527" t="s">
        <v>
5248</v>
      </c>
      <c r="C28" s="1822" t="s">
        <v>
5270</v>
      </c>
      <c r="D28" s="1482">
        <v>
81</v>
      </c>
      <c r="E28" s="1482">
        <v>
97</v>
      </c>
      <c r="F28" s="1482">
        <v>
78</v>
      </c>
      <c r="G28" s="1482">
        <v>
112</v>
      </c>
      <c r="H28" s="1482">
        <v>
80</v>
      </c>
      <c r="I28" s="1482">
        <v>
91</v>
      </c>
      <c r="J28" s="1482">
        <v>
139</v>
      </c>
      <c r="K28" s="1482">
        <v>
99</v>
      </c>
      <c r="L28" s="1482">
        <v>
188</v>
      </c>
      <c r="M28" s="1482">
        <v>
6</v>
      </c>
      <c r="N28" s="1815"/>
      <c r="O28" s="2527" t="s">
        <v>
5269</v>
      </c>
      <c r="P28" s="2940"/>
    </row>
    <row r="29" spans="1:16" ht="15" customHeight="1">
      <c r="A29" s="2938"/>
      <c r="B29" s="2942"/>
      <c r="C29" s="661" t="s">
        <v>
5268</v>
      </c>
      <c r="D29" s="1482">
        <v>
274</v>
      </c>
      <c r="E29" s="1482">
        <v>
291</v>
      </c>
      <c r="F29" s="1482">
        <v>
318</v>
      </c>
      <c r="G29" s="1482">
        <v>
160</v>
      </c>
      <c r="H29" s="1482">
        <v>
195</v>
      </c>
      <c r="I29" s="1482">
        <v>
185</v>
      </c>
      <c r="J29" s="1482">
        <v>
652</v>
      </c>
      <c r="K29" s="1482">
        <v>
686</v>
      </c>
      <c r="L29" s="1482">
        <v>
642</v>
      </c>
      <c r="M29" s="1482">
        <v>
82</v>
      </c>
      <c r="N29" s="1815"/>
      <c r="O29" s="2938"/>
      <c r="P29" s="2941"/>
    </row>
    <row r="30" spans="1:16" ht="15" customHeight="1">
      <c r="A30" s="661" t="s">
        <v>
5265</v>
      </c>
      <c r="B30" s="661" t="s">
        <v>
5267</v>
      </c>
      <c r="C30" s="1824" t="s">
        <v>
5266</v>
      </c>
      <c r="D30" s="1482">
        <v>
2211</v>
      </c>
      <c r="E30" s="1482">
        <v>
2807</v>
      </c>
      <c r="F30" s="1482">
        <v>
3028</v>
      </c>
      <c r="G30" s="1482">
        <v>
3017</v>
      </c>
      <c r="H30" s="1482">
        <v>
2957</v>
      </c>
      <c r="I30" s="1482">
        <v>
3068</v>
      </c>
      <c r="J30" s="1482">
        <v>
2831</v>
      </c>
      <c r="K30" s="1482">
        <v>
2917</v>
      </c>
      <c r="L30" s="1482">
        <v>
2748</v>
      </c>
      <c r="M30" s="1482">
        <v>
3243</v>
      </c>
      <c r="N30" s="1815"/>
      <c r="O30" s="661" t="s">
        <v>
5265</v>
      </c>
      <c r="P30" s="323" t="s">
        <v>
183</v>
      </c>
    </row>
    <row r="31" spans="1:16" ht="23.1" customHeight="1">
      <c r="A31" s="958" t="s">
        <v>
5264</v>
      </c>
      <c r="B31" s="661" t="s">
        <v>
5248</v>
      </c>
      <c r="C31" s="661" t="s">
        <v>
213</v>
      </c>
      <c r="D31" s="950">
        <v>
4413</v>
      </c>
      <c r="E31" s="950">
        <v>
4909</v>
      </c>
      <c r="F31" s="950">
        <v>
4561</v>
      </c>
      <c r="G31" s="950">
        <v>
1630</v>
      </c>
      <c r="H31" s="950">
        <v>
1674</v>
      </c>
      <c r="I31" s="950">
        <v>
1474</v>
      </c>
      <c r="J31" s="950">
        <v>
964</v>
      </c>
      <c r="K31" s="950">
        <v>
366</v>
      </c>
      <c r="L31" s="950">
        <v>
297</v>
      </c>
      <c r="M31" s="950">
        <v>
348</v>
      </c>
      <c r="N31" s="1815"/>
      <c r="O31" s="958" t="s">
        <v>
5264</v>
      </c>
      <c r="P31" s="1725" t="s">
        <v>
5263</v>
      </c>
    </row>
    <row r="32" spans="1:16" ht="23.1" customHeight="1">
      <c r="A32" s="661" t="s">
        <v>
5260</v>
      </c>
      <c r="B32" s="661" t="s">
        <v>
5262</v>
      </c>
      <c r="C32" s="1813" t="s">
        <v>
5261</v>
      </c>
      <c r="D32" s="950">
        <v>
1023</v>
      </c>
      <c r="E32" s="950">
        <v>
996</v>
      </c>
      <c r="F32" s="950">
        <v>
1166</v>
      </c>
      <c r="G32" s="950">
        <v>
1573</v>
      </c>
      <c r="H32" s="950">
        <v>
1411</v>
      </c>
      <c r="I32" s="950">
        <v>
1174</v>
      </c>
      <c r="J32" s="950">
        <v>
1495</v>
      </c>
      <c r="K32" s="950">
        <v>
1589</v>
      </c>
      <c r="L32" s="950">
        <v>
1764</v>
      </c>
      <c r="M32" s="950">
        <v>
2562</v>
      </c>
      <c r="N32" s="1815"/>
      <c r="O32" s="661" t="s">
        <v>
5260</v>
      </c>
      <c r="P32" s="2934" t="s">
        <v>
190</v>
      </c>
    </row>
    <row r="33" spans="1:16" ht="23.1" customHeight="1">
      <c r="A33" s="958" t="s">
        <v>
5258</v>
      </c>
      <c r="B33" s="661" t="s">
        <v>
5259</v>
      </c>
      <c r="C33" s="1819" t="s">
        <v>
2109</v>
      </c>
      <c r="D33" s="1482" t="s">
        <v>
531</v>
      </c>
      <c r="E33" s="950">
        <v>
37</v>
      </c>
      <c r="F33" s="950">
        <v>
68</v>
      </c>
      <c r="G33" s="950">
        <v>
76</v>
      </c>
      <c r="H33" s="950">
        <v>
76</v>
      </c>
      <c r="I33" s="950">
        <v>
54</v>
      </c>
      <c r="J33" s="950">
        <v>
51</v>
      </c>
      <c r="K33" s="950">
        <v>
64</v>
      </c>
      <c r="L33" s="950">
        <v>
72</v>
      </c>
      <c r="M33" s="950">
        <v>
52</v>
      </c>
      <c r="N33" s="1820"/>
      <c r="O33" s="958" t="s">
        <v>
5258</v>
      </c>
      <c r="P33" s="2935"/>
    </row>
    <row r="34" spans="1:16" ht="15" customHeight="1">
      <c r="A34" s="661" t="s">
        <v>
5257</v>
      </c>
      <c r="B34" s="661" t="s">
        <v>
5248</v>
      </c>
      <c r="C34" s="949" t="s">
        <v>
5251</v>
      </c>
      <c r="D34" s="1482">
        <v>
984</v>
      </c>
      <c r="E34" s="1482">
        <v>
872</v>
      </c>
      <c r="F34" s="1482">
        <v>
903</v>
      </c>
      <c r="G34" s="1482">
        <v>
956</v>
      </c>
      <c r="H34" s="1482">
        <v>
871</v>
      </c>
      <c r="I34" s="1482">
        <v>
816</v>
      </c>
      <c r="J34" s="1482">
        <v>
804</v>
      </c>
      <c r="K34" s="1482">
        <v>
809</v>
      </c>
      <c r="L34" s="1482">
        <v>
764</v>
      </c>
      <c r="M34" s="1482">
        <v>
879</v>
      </c>
      <c r="N34" s="1815"/>
      <c r="O34" s="661" t="s">
        <v>
5257</v>
      </c>
      <c r="P34" s="2939" t="s">
        <v>
128</v>
      </c>
    </row>
    <row r="35" spans="1:16" ht="15" customHeight="1">
      <c r="A35" s="661" t="s">
        <v>
5255</v>
      </c>
      <c r="B35" s="661" t="s">
        <v>
5256</v>
      </c>
      <c r="C35" s="949" t="s">
        <v>
5251</v>
      </c>
      <c r="D35" s="1482">
        <v>
161</v>
      </c>
      <c r="E35" s="1482">
        <v>
142</v>
      </c>
      <c r="F35" s="1482">
        <v>
166</v>
      </c>
      <c r="G35" s="1482">
        <v>
148</v>
      </c>
      <c r="H35" s="1482">
        <v>
163</v>
      </c>
      <c r="I35" s="1482">
        <v>
143</v>
      </c>
      <c r="J35" s="1482">
        <v>
151</v>
      </c>
      <c r="K35" s="1482">
        <v>
144</v>
      </c>
      <c r="L35" s="1482">
        <v>
135</v>
      </c>
      <c r="M35" s="1482">
        <v>
133</v>
      </c>
      <c r="N35" s="1815"/>
      <c r="O35" s="661" t="s">
        <v>
5255</v>
      </c>
      <c r="P35" s="2940"/>
    </row>
    <row r="36" spans="1:16" ht="23.1" customHeight="1">
      <c r="A36" s="958" t="s">
        <v>
5253</v>
      </c>
      <c r="B36" s="1818" t="s">
        <v>
5254</v>
      </c>
      <c r="C36" s="949" t="s">
        <v>
5251</v>
      </c>
      <c r="D36" s="950">
        <v>
449</v>
      </c>
      <c r="E36" s="950">
        <v>
399</v>
      </c>
      <c r="F36" s="950">
        <v>
365</v>
      </c>
      <c r="G36" s="950">
        <v>
705</v>
      </c>
      <c r="H36" s="950">
        <v>
658</v>
      </c>
      <c r="I36" s="950">
        <v>
516</v>
      </c>
      <c r="J36" s="950">
        <v>
422</v>
      </c>
      <c r="K36" s="950">
        <v>
422</v>
      </c>
      <c r="L36" s="950">
        <v>
498</v>
      </c>
      <c r="M36" s="1482">
        <v>
626</v>
      </c>
      <c r="N36" s="1821"/>
      <c r="O36" s="958" t="s">
        <v>
5253</v>
      </c>
      <c r="P36" s="2941"/>
    </row>
    <row r="37" spans="1:16" ht="23.1" customHeight="1">
      <c r="A37" s="760" t="s">
        <v>
5250</v>
      </c>
      <c r="B37" s="985" t="s">
        <v>
5252</v>
      </c>
      <c r="C37" s="762" t="s">
        <v>
5251</v>
      </c>
      <c r="D37" s="1482" t="s">
        <v>
531</v>
      </c>
      <c r="E37" s="1482" t="s">
        <v>
531</v>
      </c>
      <c r="F37" s="1482" t="s">
        <v>
531</v>
      </c>
      <c r="G37" s="1482" t="s">
        <v>
531</v>
      </c>
      <c r="H37" s="1482" t="s">
        <v>
531</v>
      </c>
      <c r="I37" s="1482" t="s">
        <v>
531</v>
      </c>
      <c r="J37" s="1482" t="s">
        <v>
531</v>
      </c>
      <c r="K37" s="1482" t="s">
        <v>
531</v>
      </c>
      <c r="L37" s="1482" t="s">
        <v>
531</v>
      </c>
      <c r="M37" s="225">
        <v>
6</v>
      </c>
      <c r="N37" s="1821"/>
      <c r="O37" s="760" t="s">
        <v>
5250</v>
      </c>
      <c r="P37" s="1823" t="s">
        <v>
128</v>
      </c>
    </row>
    <row r="38" spans="1:16" ht="15" customHeight="1">
      <c r="A38" s="949" t="s">
        <v>
5249</v>
      </c>
      <c r="B38" s="661" t="s">
        <v>
5248</v>
      </c>
      <c r="C38" s="1822" t="s">
        <v>
185</v>
      </c>
      <c r="D38" s="1482">
        <v>
16</v>
      </c>
      <c r="E38" s="1482">
        <v>
15</v>
      </c>
      <c r="F38" s="1482">
        <v>
13</v>
      </c>
      <c r="G38" s="1482">
        <v>
17</v>
      </c>
      <c r="H38" s="1482">
        <v>
11</v>
      </c>
      <c r="I38" s="1482">
        <v>
6</v>
      </c>
      <c r="J38" s="1482" t="s">
        <v>
531</v>
      </c>
      <c r="K38" s="1482" t="s">
        <v>
531</v>
      </c>
      <c r="L38" s="1482" t="s">
        <v>
531</v>
      </c>
      <c r="M38" s="1482" t="s">
        <v>
531</v>
      </c>
      <c r="N38" s="1821"/>
      <c r="O38" s="949" t="s">
        <v>
5249</v>
      </c>
      <c r="P38" s="2224" t="s">
        <v>
375</v>
      </c>
    </row>
    <row r="39" spans="1:16" ht="23.1" customHeight="1">
      <c r="A39" s="1819" t="s">
        <v>
5247</v>
      </c>
      <c r="B39" s="661" t="s">
        <v>
5248</v>
      </c>
      <c r="C39" s="1822" t="s">
        <v>
185</v>
      </c>
      <c r="D39" s="1482">
        <v>
34</v>
      </c>
      <c r="E39" s="1482">
        <v>
36</v>
      </c>
      <c r="F39" s="1482">
        <v>
28</v>
      </c>
      <c r="G39" s="1482">
        <v>
35</v>
      </c>
      <c r="H39" s="1482">
        <v>
20</v>
      </c>
      <c r="I39" s="1482">
        <v>
11</v>
      </c>
      <c r="J39" s="1482" t="s">
        <v>
531</v>
      </c>
      <c r="K39" s="1482" t="s">
        <v>
531</v>
      </c>
      <c r="L39" s="1482" t="s">
        <v>
531</v>
      </c>
      <c r="M39" s="1482" t="s">
        <v>
531</v>
      </c>
      <c r="N39" s="1821"/>
      <c r="O39" s="1819" t="s">
        <v>
5247</v>
      </c>
      <c r="P39" s="2224"/>
    </row>
    <row r="40" spans="1:16" ht="23.1" customHeight="1">
      <c r="A40" s="1819" t="s">
        <v>
5244</v>
      </c>
      <c r="B40" s="661" t="s">
        <v>
5246</v>
      </c>
      <c r="C40" s="1813" t="s">
        <v>
5245</v>
      </c>
      <c r="D40" s="950">
        <v>
4395</v>
      </c>
      <c r="E40" s="950">
        <v>
3137</v>
      </c>
      <c r="F40" s="950">
        <v>
2347</v>
      </c>
      <c r="G40" s="950">
        <v>
2343</v>
      </c>
      <c r="H40" s="950">
        <v>
1750</v>
      </c>
      <c r="I40" s="950">
        <v>
1790</v>
      </c>
      <c r="J40" s="950">
        <v>
1699</v>
      </c>
      <c r="K40" s="225">
        <v>
1470</v>
      </c>
      <c r="L40" s="225">
        <v>
1445</v>
      </c>
      <c r="M40" s="225">
        <v>
1467</v>
      </c>
      <c r="N40" s="1820"/>
      <c r="O40" s="1819" t="s">
        <v>
5244</v>
      </c>
      <c r="P40" s="2224"/>
    </row>
    <row r="41" spans="1:16" ht="15" customHeight="1">
      <c r="A41" s="2936" t="s">
        <v>
5243</v>
      </c>
      <c r="B41" s="958" t="s">
        <v>
5242</v>
      </c>
      <c r="C41" s="1818" t="s">
        <v>
5241</v>
      </c>
      <c r="D41" s="1482" t="s">
        <v>
531</v>
      </c>
      <c r="E41" s="1482" t="s">
        <v>
531</v>
      </c>
      <c r="F41" s="1482" t="s">
        <v>
531</v>
      </c>
      <c r="G41" s="1482" t="s">
        <v>
531</v>
      </c>
      <c r="H41" s="1482" t="s">
        <v>
531</v>
      </c>
      <c r="I41" s="1482" t="s">
        <v>
531</v>
      </c>
      <c r="J41" s="1482" t="s">
        <v>
531</v>
      </c>
      <c r="K41" s="1482" t="s">
        <v>
531</v>
      </c>
      <c r="L41" s="1482">
        <v>
10</v>
      </c>
      <c r="M41" s="1482">
        <v>
15</v>
      </c>
      <c r="N41" s="1815"/>
      <c r="O41" s="2933" t="s">
        <v>
5240</v>
      </c>
      <c r="P41" s="2224" t="s">
        <v>
225</v>
      </c>
    </row>
    <row r="42" spans="1:16" ht="23.1" customHeight="1">
      <c r="A42" s="2937"/>
      <c r="B42" s="1817" t="s">
        <v>
5239</v>
      </c>
      <c r="C42" s="1816" t="s">
        <v>
5238</v>
      </c>
      <c r="D42" s="1482" t="s">
        <v>
531</v>
      </c>
      <c r="E42" s="1482" t="s">
        <v>
531</v>
      </c>
      <c r="F42" s="1482" t="s">
        <v>
531</v>
      </c>
      <c r="G42" s="1482" t="s">
        <v>
531</v>
      </c>
      <c r="H42" s="1482" t="s">
        <v>
531</v>
      </c>
      <c r="I42" s="1482" t="s">
        <v>
531</v>
      </c>
      <c r="J42" s="1482" t="s">
        <v>
531</v>
      </c>
      <c r="K42" s="1482" t="s">
        <v>
531</v>
      </c>
      <c r="L42" s="1482">
        <v>
17</v>
      </c>
      <c r="M42" s="1482">
        <v>
51</v>
      </c>
      <c r="N42" s="1815"/>
      <c r="O42" s="2933"/>
      <c r="P42" s="2224"/>
    </row>
    <row r="43" spans="1:16" ht="23.1" customHeight="1">
      <c r="A43" s="2938"/>
      <c r="B43" s="1814" t="s">
        <v>
5237</v>
      </c>
      <c r="C43" s="1813" t="s">
        <v>
5236</v>
      </c>
      <c r="D43" s="1482" t="s">
        <v>
531</v>
      </c>
      <c r="E43" s="1482" t="s">
        <v>
531</v>
      </c>
      <c r="F43" s="1482" t="s">
        <v>
531</v>
      </c>
      <c r="G43" s="1482" t="s">
        <v>
531</v>
      </c>
      <c r="H43" s="1482" t="s">
        <v>
531</v>
      </c>
      <c r="I43" s="1482" t="s">
        <v>
531</v>
      </c>
      <c r="J43" s="1482" t="s">
        <v>
531</v>
      </c>
      <c r="K43" s="1482" t="s">
        <v>
531</v>
      </c>
      <c r="L43" s="1482">
        <v>
31</v>
      </c>
      <c r="M43" s="1482">
        <v>
75</v>
      </c>
      <c r="O43" s="2933"/>
      <c r="P43" s="2224"/>
    </row>
    <row r="44" spans="1:16" ht="12.95" customHeight="1"/>
    <row r="45" spans="1:16" ht="12.95" customHeight="1"/>
    <row r="46" spans="1:16" ht="12.95" customHeight="1"/>
    <row r="47" spans="1:16" ht="12.95" customHeight="1"/>
    <row r="48" spans="1:16" ht="12.95" customHeight="1"/>
    <row r="49" ht="12.95" customHeight="1"/>
    <row r="50" ht="12.95" customHeight="1"/>
    <row r="51" ht="12.95" customHeight="1"/>
  </sheetData>
  <mergeCells count="21">
    <mergeCell ref="A1:Z1"/>
    <mergeCell ref="A2:Z2"/>
    <mergeCell ref="B28:B29"/>
    <mergeCell ref="O28:O29"/>
    <mergeCell ref="P19:P20"/>
    <mergeCell ref="B6:B7"/>
    <mergeCell ref="A6:A7"/>
    <mergeCell ref="P21:P22"/>
    <mergeCell ref="P23:P24"/>
    <mergeCell ref="P25:P29"/>
    <mergeCell ref="D6:M6"/>
    <mergeCell ref="C6:C7"/>
    <mergeCell ref="P8:P10"/>
    <mergeCell ref="P12:P18"/>
    <mergeCell ref="A28:A29"/>
    <mergeCell ref="P41:P43"/>
    <mergeCell ref="O41:O43"/>
    <mergeCell ref="P32:P33"/>
    <mergeCell ref="A41:A43"/>
    <mergeCell ref="P34:P36"/>
    <mergeCell ref="P38:P40"/>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showGridLines="0" view="pageBreakPreview" zoomScaleNormal="100" zoomScaleSheetLayoutView="100" workbookViewId="0">
      <selection activeCell="A6" sqref="A6:B6"/>
    </sheetView>
  </sheetViews>
  <sheetFormatPr defaultRowHeight="13.5"/>
  <cols>
    <col min="1" max="1" width="8.625" style="2" customWidth="1"/>
    <col min="2" max="2" width="15.625" style="2" customWidth="1"/>
    <col min="3" max="3" width="13.625" style="2" customWidth="1"/>
    <col min="4" max="4" width="10.625" style="1831" customWidth="1"/>
    <col min="5" max="5" width="10.625" style="1734" customWidth="1"/>
    <col min="6" max="6" width="29.875" style="2" customWidth="1"/>
    <col min="7" max="7" width="2.875" style="2" customWidth="1"/>
    <col min="8" max="8" width="9" style="2"/>
    <col min="9" max="9" width="14.25" style="2" customWidth="1"/>
    <col min="10" max="10" width="15.75" style="2" customWidth="1"/>
    <col min="11"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ht="19.5" customHeight="1">
      <c r="A3" s="77" t="s">
        <v>
5394</v>
      </c>
      <c r="B3" s="1842"/>
    </row>
    <row r="4" spans="1:26" ht="17.100000000000001" customHeight="1">
      <c r="A4" s="77"/>
      <c r="B4" s="1842"/>
      <c r="F4" s="4" t="s">
        <v>
439</v>
      </c>
    </row>
    <row r="5" spans="1:26" ht="30" customHeight="1">
      <c r="A5" s="2072" t="s">
        <v>
768</v>
      </c>
      <c r="B5" s="2074"/>
      <c r="C5" s="207" t="s">
        <v>
767</v>
      </c>
      <c r="D5" s="1841" t="s">
        <v>
1522</v>
      </c>
      <c r="E5" s="1840" t="s">
        <v>
1463</v>
      </c>
      <c r="F5" s="207" t="s">
        <v>
708</v>
      </c>
      <c r="H5" s="2952" t="s">
        <v>
768</v>
      </c>
      <c r="I5" s="2952"/>
      <c r="J5" s="208" t="s">
        <v>
5315</v>
      </c>
    </row>
    <row r="6" spans="1:26" ht="30" customHeight="1">
      <c r="A6" s="2582" t="s">
        <v>
5392</v>
      </c>
      <c r="B6" s="2582"/>
      <c r="C6" s="1737" t="s">
        <v>
4115</v>
      </c>
      <c r="D6" s="1736">
        <v>
11963</v>
      </c>
      <c r="E6" s="1838">
        <v>
17093.43</v>
      </c>
      <c r="F6" s="1839" t="s">
        <v>
5393</v>
      </c>
      <c r="H6" s="2950" t="s">
        <v>
5392</v>
      </c>
      <c r="I6" s="2950"/>
      <c r="J6" s="2948" t="s">
        <v>
256</v>
      </c>
    </row>
    <row r="7" spans="1:26" ht="17.100000000000001" customHeight="1">
      <c r="A7" s="2331" t="s">
        <v>
5390</v>
      </c>
      <c r="B7" s="2331"/>
      <c r="C7" s="1737" t="s">
        <v>
4115</v>
      </c>
      <c r="D7" s="1736">
        <v>
11963</v>
      </c>
      <c r="E7" s="1838">
        <v>
1403.75</v>
      </c>
      <c r="F7" s="1737" t="s">
        <v>
5391</v>
      </c>
      <c r="H7" s="2220" t="s">
        <v>
5390</v>
      </c>
      <c r="I7" s="2220"/>
      <c r="J7" s="2948"/>
    </row>
    <row r="8" spans="1:26" ht="17.100000000000001" customHeight="1">
      <c r="A8" s="200" t="s">
        <v>
739</v>
      </c>
      <c r="B8" s="205" t="s">
        <v>
202</v>
      </c>
      <c r="C8" s="1737" t="s">
        <v>
5389</v>
      </c>
      <c r="D8" s="1736">
        <v>
36982</v>
      </c>
      <c r="E8" s="1838">
        <v>
153.44999999999999</v>
      </c>
      <c r="F8" s="1737" t="s">
        <v>
5388</v>
      </c>
      <c r="H8" s="414" t="s">
        <v>
739</v>
      </c>
      <c r="I8" s="208" t="s">
        <v>
202</v>
      </c>
      <c r="J8" s="2948" t="s">
        <v>
398</v>
      </c>
    </row>
    <row r="9" spans="1:26" ht="17.100000000000001" customHeight="1">
      <c r="A9" s="200" t="s">
        <v>
1901</v>
      </c>
      <c r="B9" s="205" t="s">
        <v>
202</v>
      </c>
      <c r="C9" s="1737" t="s">
        <v>
4954</v>
      </c>
      <c r="D9" s="1736">
        <v>
36982</v>
      </c>
      <c r="E9" s="1838">
        <v>
315.32</v>
      </c>
      <c r="F9" s="1737" t="s">
        <v>
5387</v>
      </c>
      <c r="H9" s="414" t="s">
        <v>
1901</v>
      </c>
      <c r="I9" s="208" t="s">
        <v>
202</v>
      </c>
      <c r="J9" s="2948"/>
    </row>
    <row r="10" spans="1:26" ht="17.100000000000001" customHeight="1">
      <c r="A10" s="769" t="s">
        <v>
5021</v>
      </c>
      <c r="B10" s="205" t="s">
        <v>
202</v>
      </c>
      <c r="C10" s="1737" t="s">
        <v>
5386</v>
      </c>
      <c r="D10" s="1736">
        <v>
36982</v>
      </c>
      <c r="E10" s="1838">
        <v>
264.10000000000002</v>
      </c>
      <c r="F10" s="1737" t="s">
        <v>
5385</v>
      </c>
      <c r="H10" s="414" t="s">
        <v>
5021</v>
      </c>
      <c r="I10" s="208" t="s">
        <v>
202</v>
      </c>
      <c r="J10" s="2948"/>
    </row>
    <row r="11" spans="1:26" ht="17.100000000000001" customHeight="1">
      <c r="A11" s="200" t="s">
        <v>
1885</v>
      </c>
      <c r="B11" s="205" t="s">
        <v>
202</v>
      </c>
      <c r="C11" s="1737" t="s">
        <v>
5384</v>
      </c>
      <c r="D11" s="1736">
        <v>
36982</v>
      </c>
      <c r="E11" s="1838">
        <v>
329</v>
      </c>
      <c r="F11" s="1737" t="s">
        <v>
5382</v>
      </c>
      <c r="H11" s="414" t="s">
        <v>
1885</v>
      </c>
      <c r="I11" s="208" t="s">
        <v>
202</v>
      </c>
      <c r="J11" s="2948"/>
    </row>
    <row r="12" spans="1:26" ht="17.100000000000001" customHeight="1">
      <c r="A12" s="200" t="s">
        <v>
1929</v>
      </c>
      <c r="B12" s="205" t="s">
        <v>
202</v>
      </c>
      <c r="C12" s="1737" t="s">
        <v>
5383</v>
      </c>
      <c r="D12" s="1736">
        <v>
36982</v>
      </c>
      <c r="E12" s="1838">
        <v>
297</v>
      </c>
      <c r="F12" s="1737" t="s">
        <v>
5382</v>
      </c>
      <c r="H12" s="414" t="s">
        <v>
1929</v>
      </c>
      <c r="I12" s="208" t="s">
        <v>
202</v>
      </c>
      <c r="J12" s="2948"/>
    </row>
    <row r="13" spans="1:26" ht="17.100000000000001" customHeight="1">
      <c r="A13" s="200" t="s">
        <v>
4123</v>
      </c>
      <c r="B13" s="205" t="s">
        <v>
202</v>
      </c>
      <c r="C13" s="1737" t="s">
        <v>
5381</v>
      </c>
      <c r="D13" s="1736">
        <v>
36982</v>
      </c>
      <c r="E13" s="1838">
        <v>
259.08</v>
      </c>
      <c r="F13" s="1737" t="s">
        <v>
5380</v>
      </c>
      <c r="H13" s="414" t="s">
        <v>
4123</v>
      </c>
      <c r="I13" s="208" t="s">
        <v>
202</v>
      </c>
      <c r="J13" s="2948"/>
    </row>
    <row r="14" spans="1:26" ht="17.100000000000001" customHeight="1">
      <c r="A14" s="200" t="s">
        <v>
1949</v>
      </c>
      <c r="B14" s="1738" t="s">
        <v>
5370</v>
      </c>
      <c r="C14" s="1737" t="s">
        <v>
5379</v>
      </c>
      <c r="D14" s="1736">
        <v>
36982</v>
      </c>
      <c r="E14" s="1838">
        <v>
252.6</v>
      </c>
      <c r="F14" s="1737" t="s">
        <v>
5378</v>
      </c>
      <c r="H14" s="414" t="s">
        <v>
1949</v>
      </c>
      <c r="I14" s="208" t="s">
        <v>
5370</v>
      </c>
      <c r="J14" s="2948"/>
    </row>
    <row r="15" spans="1:26" ht="17.100000000000001" customHeight="1">
      <c r="A15" s="200" t="s">
        <v>
3106</v>
      </c>
      <c r="B15" s="1738" t="s">
        <v>
5370</v>
      </c>
      <c r="C15" s="1737" t="s">
        <v>
5377</v>
      </c>
      <c r="D15" s="1736">
        <v>
36982</v>
      </c>
      <c r="E15" s="1838">
        <v>
257</v>
      </c>
      <c r="F15" s="1737" t="s">
        <v>
5376</v>
      </c>
      <c r="H15" s="414" t="s">
        <v>
3106</v>
      </c>
      <c r="I15" s="208" t="s">
        <v>
5370</v>
      </c>
      <c r="J15" s="2948"/>
    </row>
    <row r="16" spans="1:26" ht="17.100000000000001" customHeight="1">
      <c r="A16" s="769" t="s">
        <v>
5373</v>
      </c>
      <c r="B16" s="1738" t="s">
        <v>
5370</v>
      </c>
      <c r="C16" s="1737" t="s">
        <v>
5375</v>
      </c>
      <c r="D16" s="1736">
        <v>
37747</v>
      </c>
      <c r="E16" s="1838">
        <v>
72.25</v>
      </c>
      <c r="F16" s="1737" t="s">
        <v>
5374</v>
      </c>
      <c r="H16" s="414" t="s">
        <v>
5373</v>
      </c>
      <c r="I16" s="208" t="s">
        <v>
5370</v>
      </c>
      <c r="J16" s="2948"/>
    </row>
    <row r="17" spans="1:10" ht="17.100000000000001" customHeight="1">
      <c r="A17" s="200" t="s">
        <v>
4390</v>
      </c>
      <c r="B17" s="1738" t="s">
        <v>
5370</v>
      </c>
      <c r="C17" s="1737" t="s">
        <v>
5372</v>
      </c>
      <c r="D17" s="1736">
        <v>
36982</v>
      </c>
      <c r="E17" s="1838">
        <v>
227.1</v>
      </c>
      <c r="F17" s="1737" t="s">
        <v>
5371</v>
      </c>
      <c r="H17" s="414" t="s">
        <v>
4390</v>
      </c>
      <c r="I17" s="208" t="s">
        <v>
5370</v>
      </c>
      <c r="J17" s="2948"/>
    </row>
    <row r="18" spans="1:10" ht="17.100000000000001" customHeight="1">
      <c r="A18" s="2582" t="s">
        <v>
5368</v>
      </c>
      <c r="B18" s="104" t="s">
        <v>
239</v>
      </c>
      <c r="C18" s="1737" t="s">
        <v>
4115</v>
      </c>
      <c r="D18" s="1736">
        <v>
34516</v>
      </c>
      <c r="E18" s="1834" t="s">
        <v>
4186</v>
      </c>
      <c r="F18" s="1737" t="s">
        <v>
5369</v>
      </c>
      <c r="H18" s="2950" t="s">
        <v>
5368</v>
      </c>
      <c r="I18" s="414" t="s">
        <v>
239</v>
      </c>
      <c r="J18" s="2948" t="s">
        <v>
239</v>
      </c>
    </row>
    <row r="19" spans="1:10" ht="17.100000000000001" customHeight="1">
      <c r="A19" s="2331"/>
      <c r="B19" s="104" t="s">
        <v>
5365</v>
      </c>
      <c r="C19" s="1737" t="s">
        <v>
5367</v>
      </c>
      <c r="D19" s="1736">
        <v>
34516</v>
      </c>
      <c r="E19" s="1838">
        <v>
1094.44</v>
      </c>
      <c r="F19" s="1737" t="s">
        <v>
5366</v>
      </c>
      <c r="H19" s="2220"/>
      <c r="I19" s="414" t="s">
        <v>
5365</v>
      </c>
      <c r="J19" s="2948"/>
    </row>
    <row r="20" spans="1:10" ht="17.100000000000001" customHeight="1">
      <c r="A20" s="2331" t="s">
        <v>
5363</v>
      </c>
      <c r="B20" s="2331"/>
      <c r="C20" s="1737" t="s">
        <v>
2806</v>
      </c>
      <c r="D20" s="1736">
        <v>
32801</v>
      </c>
      <c r="E20" s="1838">
        <v>
1120.75</v>
      </c>
      <c r="F20" s="1737" t="s">
        <v>
5364</v>
      </c>
      <c r="H20" s="2220" t="s">
        <v>
5363</v>
      </c>
      <c r="I20" s="2220"/>
      <c r="J20" s="849" t="s">
        <v>
210</v>
      </c>
    </row>
    <row r="21" spans="1:10" ht="17.100000000000001" customHeight="1">
      <c r="A21" s="2331" t="s">
        <v>
5361</v>
      </c>
      <c r="B21" s="2331"/>
      <c r="C21" s="1737" t="s">
        <v>
5359</v>
      </c>
      <c r="D21" s="1736">
        <v>
31168</v>
      </c>
      <c r="E21" s="1838">
        <v>
1160.17</v>
      </c>
      <c r="F21" s="1737" t="s">
        <v>
5362</v>
      </c>
      <c r="H21" s="2220" t="s">
        <v>
5361</v>
      </c>
      <c r="I21" s="2220"/>
      <c r="J21" s="2948" t="s">
        <v>
5360</v>
      </c>
    </row>
    <row r="22" spans="1:10" ht="30" customHeight="1">
      <c r="A22" s="2949" t="s">
        <v>
184</v>
      </c>
      <c r="B22" s="2949"/>
      <c r="C22" s="1737" t="s">
        <v>
5359</v>
      </c>
      <c r="D22" s="1736">
        <v>
31586</v>
      </c>
      <c r="E22" s="1834" t="s">
        <v>
4186</v>
      </c>
      <c r="F22" s="1839" t="s">
        <v>
5358</v>
      </c>
      <c r="H22" s="2951" t="s">
        <v>
184</v>
      </c>
      <c r="I22" s="2951"/>
      <c r="J22" s="2948"/>
    </row>
    <row r="23" spans="1:10" ht="17.100000000000001" customHeight="1">
      <c r="A23" s="2331" t="s">
        <v>
5356</v>
      </c>
      <c r="B23" s="2331"/>
      <c r="C23" s="1737" t="s">
        <v>
5354</v>
      </c>
      <c r="D23" s="1736">
        <v>
30382</v>
      </c>
      <c r="E23" s="1838">
        <v>
1512.91</v>
      </c>
      <c r="F23" s="1737" t="s">
        <v>
5357</v>
      </c>
      <c r="H23" s="2220" t="s">
        <v>
5356</v>
      </c>
      <c r="I23" s="2220"/>
      <c r="J23" s="2948" t="s">
        <v>
5355</v>
      </c>
    </row>
    <row r="24" spans="1:10" ht="17.100000000000001" customHeight="1">
      <c r="A24" s="2331" t="s">
        <v>
180</v>
      </c>
      <c r="B24" s="2331"/>
      <c r="C24" s="1737" t="s">
        <v>
5354</v>
      </c>
      <c r="D24" s="1736">
        <v>
30382</v>
      </c>
      <c r="E24" s="1834" t="s">
        <v>
4186</v>
      </c>
      <c r="F24" s="1737" t="s">
        <v>
5353</v>
      </c>
      <c r="H24" s="2220" t="s">
        <v>
180</v>
      </c>
      <c r="I24" s="2220"/>
      <c r="J24" s="2948"/>
    </row>
    <row r="25" spans="1:10" ht="17.100000000000001" customHeight="1">
      <c r="A25" s="2350" t="s">
        <v>
5351</v>
      </c>
      <c r="B25" s="2350"/>
      <c r="C25" s="1835" t="s">
        <v>
4115</v>
      </c>
      <c r="D25" s="1837">
        <v>
15888</v>
      </c>
      <c r="E25" s="1836">
        <v>
732.96</v>
      </c>
      <c r="F25" s="1835" t="s">
        <v>
5352</v>
      </c>
      <c r="H25" s="2111" t="s">
        <v>
5351</v>
      </c>
      <c r="I25" s="2111"/>
      <c r="J25" s="2954" t="s">
        <v>
5350</v>
      </c>
    </row>
    <row r="26" spans="1:10" ht="17.100000000000001" customHeight="1">
      <c r="A26" s="2350" t="s">
        <v>
5347</v>
      </c>
      <c r="B26" s="2350"/>
      <c r="C26" s="1835" t="s">
        <v>
5349</v>
      </c>
      <c r="D26" s="1837">
        <v>
26390</v>
      </c>
      <c r="E26" s="1836">
        <v>
1405.52</v>
      </c>
      <c r="F26" s="1835" t="s">
        <v>
5348</v>
      </c>
      <c r="H26" s="2111" t="s">
        <v>
5347</v>
      </c>
      <c r="I26" s="2111"/>
      <c r="J26" s="2954"/>
    </row>
    <row r="27" spans="1:10" ht="17.100000000000001" customHeight="1">
      <c r="A27" s="2350" t="s">
        <v>
5345</v>
      </c>
      <c r="B27" s="2350"/>
      <c r="C27" s="1835" t="s">
        <v>
4843</v>
      </c>
      <c r="D27" s="1837">
        <v>
32813</v>
      </c>
      <c r="E27" s="1836">
        <v>
1321.08</v>
      </c>
      <c r="F27" s="1835" t="s">
        <v>
5346</v>
      </c>
      <c r="H27" s="2111" t="s">
        <v>
5345</v>
      </c>
      <c r="I27" s="2111"/>
      <c r="J27" s="2954"/>
    </row>
    <row r="28" spans="1:10" ht="17.100000000000001" customHeight="1">
      <c r="A28" s="2331" t="s">
        <v>
5342</v>
      </c>
      <c r="B28" s="2331"/>
      <c r="C28" s="1737" t="s">
        <v>
5344</v>
      </c>
      <c r="D28" s="1736">
        <v>
33420</v>
      </c>
      <c r="E28" s="1834">
        <v>
252.72</v>
      </c>
      <c r="F28" s="1737" t="s">
        <v>
5343</v>
      </c>
      <c r="H28" s="2220" t="s">
        <v>
5342</v>
      </c>
      <c r="I28" s="2220"/>
      <c r="J28" s="2950" t="s">
        <v>
5341</v>
      </c>
    </row>
    <row r="29" spans="1:10" ht="17.100000000000001" customHeight="1">
      <c r="A29" s="2948" t="s">
        <v>
5338</v>
      </c>
      <c r="B29" s="2948"/>
      <c r="C29" s="1737" t="s">
        <v>
5340</v>
      </c>
      <c r="D29" s="1736">
        <v>
40724</v>
      </c>
      <c r="E29" s="1834">
        <v>
1052</v>
      </c>
      <c r="F29" s="1737" t="s">
        <v>
5339</v>
      </c>
      <c r="H29" s="2948" t="s">
        <v>
5338</v>
      </c>
      <c r="I29" s="2948"/>
      <c r="J29" s="2950"/>
    </row>
    <row r="30" spans="1:10" ht="17.100000000000001" customHeight="1"/>
    <row r="31" spans="1:10" ht="19.5" customHeight="1">
      <c r="A31" s="1793" t="s">
        <v>
5337</v>
      </c>
      <c r="B31" s="5"/>
      <c r="D31" s="1833"/>
      <c r="E31" s="1179"/>
    </row>
    <row r="32" spans="1:10" ht="17.100000000000001" customHeight="1">
      <c r="A32" s="1793"/>
      <c r="B32" s="5"/>
      <c r="D32" s="1833"/>
      <c r="E32" s="1179"/>
      <c r="F32" s="231" t="s">
        <v>
439</v>
      </c>
    </row>
    <row r="33" spans="1:6" ht="17.100000000000001" customHeight="1">
      <c r="A33" s="2331" t="s">
        <v>
145</v>
      </c>
      <c r="B33" s="2331"/>
      <c r="C33" s="2739" t="s">
        <v>
5336</v>
      </c>
      <c r="D33" s="2739"/>
      <c r="E33" s="2739"/>
      <c r="F33" s="2739"/>
    </row>
    <row r="34" spans="1:6" ht="17.100000000000001" customHeight="1">
      <c r="A34" s="2331" t="s">
        <v>
5335</v>
      </c>
      <c r="B34" s="2331"/>
      <c r="C34" s="2953">
        <v>
32241</v>
      </c>
      <c r="D34" s="2739"/>
      <c r="E34" s="2739"/>
      <c r="F34" s="2739"/>
    </row>
    <row r="35" spans="1:6" ht="30" customHeight="1">
      <c r="A35" s="2070" t="s">
        <v>
5334</v>
      </c>
      <c r="B35" s="2071"/>
      <c r="C35" s="2395" t="s">
        <v>
5333</v>
      </c>
      <c r="D35" s="2955"/>
      <c r="E35" s="2955"/>
      <c r="F35" s="2396"/>
    </row>
    <row r="36" spans="1:6" ht="30" customHeight="1">
      <c r="A36" s="2070" t="s">
        <v>
5332</v>
      </c>
      <c r="B36" s="2071"/>
      <c r="C36" s="2395" t="s">
        <v>
5331</v>
      </c>
      <c r="D36" s="2955"/>
      <c r="E36" s="2955"/>
      <c r="F36" s="2396"/>
    </row>
    <row r="37" spans="1:6" ht="17.100000000000001" customHeight="1">
      <c r="A37" s="2331" t="s">
        <v>
5330</v>
      </c>
      <c r="B37" s="2331"/>
      <c r="C37" s="2739" t="s">
        <v>
5329</v>
      </c>
      <c r="D37" s="2739"/>
      <c r="E37" s="2739"/>
      <c r="F37" s="2739"/>
    </row>
    <row r="38" spans="1:6" ht="17.100000000000001" customHeight="1">
      <c r="A38" s="2331" t="s">
        <v>
5328</v>
      </c>
      <c r="B38" s="2331"/>
      <c r="C38" s="2739" t="s">
        <v>
5327</v>
      </c>
      <c r="D38" s="2739"/>
      <c r="E38" s="2739"/>
      <c r="F38" s="2739"/>
    </row>
    <row r="39" spans="1:6" ht="17.100000000000001" customHeight="1">
      <c r="A39" s="2331" t="s">
        <v>
5326</v>
      </c>
      <c r="B39" s="2331"/>
      <c r="C39" s="2739" t="s">
        <v>
5325</v>
      </c>
      <c r="D39" s="2739"/>
      <c r="E39" s="2739"/>
      <c r="F39" s="2739"/>
    </row>
    <row r="40" spans="1:6" ht="17.100000000000001" customHeight="1">
      <c r="F40" s="1832" t="s">
        <v>
5324</v>
      </c>
    </row>
  </sheetData>
  <mergeCells count="51">
    <mergeCell ref="A1:Z1"/>
    <mergeCell ref="A2:Z2"/>
    <mergeCell ref="C39:F39"/>
    <mergeCell ref="A39:B39"/>
    <mergeCell ref="C35:F35"/>
    <mergeCell ref="A38:B38"/>
    <mergeCell ref="A36:B36"/>
    <mergeCell ref="A37:B37"/>
    <mergeCell ref="C38:F38"/>
    <mergeCell ref="C37:F37"/>
    <mergeCell ref="C36:F36"/>
    <mergeCell ref="A35:B35"/>
    <mergeCell ref="J28:J29"/>
    <mergeCell ref="A29:B29"/>
    <mergeCell ref="A23:B23"/>
    <mergeCell ref="J23:J24"/>
    <mergeCell ref="J25:J27"/>
    <mergeCell ref="H24:I24"/>
    <mergeCell ref="A24:B24"/>
    <mergeCell ref="A27:B27"/>
    <mergeCell ref="A25:B25"/>
    <mergeCell ref="A26:B26"/>
    <mergeCell ref="H25:I25"/>
    <mergeCell ref="H26:I26"/>
    <mergeCell ref="H23:I23"/>
    <mergeCell ref="H27:I27"/>
    <mergeCell ref="C34:F34"/>
    <mergeCell ref="H29:I29"/>
    <mergeCell ref="A33:B33"/>
    <mergeCell ref="A34:B34"/>
    <mergeCell ref="A28:B28"/>
    <mergeCell ref="H28:I28"/>
    <mergeCell ref="C33:F33"/>
    <mergeCell ref="A6:B6"/>
    <mergeCell ref="A7:B7"/>
    <mergeCell ref="A5:B5"/>
    <mergeCell ref="J6:J7"/>
    <mergeCell ref="J18:J19"/>
    <mergeCell ref="J8:J17"/>
    <mergeCell ref="H5:I5"/>
    <mergeCell ref="H6:I6"/>
    <mergeCell ref="H7:I7"/>
    <mergeCell ref="J21:J22"/>
    <mergeCell ref="A22:B22"/>
    <mergeCell ref="A18:A19"/>
    <mergeCell ref="A21:B21"/>
    <mergeCell ref="A20:B20"/>
    <mergeCell ref="H18:H19"/>
    <mergeCell ref="H20:I20"/>
    <mergeCell ref="H21:I21"/>
    <mergeCell ref="H22:I2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3"/>
  <sheetViews>
    <sheetView view="pageBreakPreview" zoomScaleNormal="100" zoomScaleSheetLayoutView="100" workbookViewId="0">
      <selection sqref="A1:Z1"/>
    </sheetView>
  </sheetViews>
  <sheetFormatPr defaultRowHeight="12"/>
  <cols>
    <col min="1" max="1" width="3.375" style="1843" customWidth="1"/>
    <col min="2" max="2" width="23.25" style="1847" customWidth="1"/>
    <col min="3" max="3" width="2.5" style="1843" customWidth="1"/>
    <col min="4" max="4" width="20.625" style="1846" customWidth="1"/>
    <col min="5" max="5" width="2" style="1845" customWidth="1"/>
    <col min="6" max="6" width="75.125" style="1844" customWidth="1"/>
    <col min="7" max="256" width="9" style="1843"/>
    <col min="257" max="257" width="3.375" style="1843" customWidth="1"/>
    <col min="258" max="258" width="23.25" style="1843" customWidth="1"/>
    <col min="259" max="259" width="2.5" style="1843" customWidth="1"/>
    <col min="260" max="260" width="20.625" style="1843" customWidth="1"/>
    <col min="261" max="261" width="2" style="1843" customWidth="1"/>
    <col min="262" max="262" width="75.125" style="1843" customWidth="1"/>
    <col min="263" max="512" width="9" style="1843"/>
    <col min="513" max="513" width="3.375" style="1843" customWidth="1"/>
    <col min="514" max="514" width="23.25" style="1843" customWidth="1"/>
    <col min="515" max="515" width="2.5" style="1843" customWidth="1"/>
    <col min="516" max="516" width="20.625" style="1843" customWidth="1"/>
    <col min="517" max="517" width="2" style="1843" customWidth="1"/>
    <col min="518" max="518" width="75.125" style="1843" customWidth="1"/>
    <col min="519" max="768" width="9" style="1843"/>
    <col min="769" max="769" width="3.375" style="1843" customWidth="1"/>
    <col min="770" max="770" width="23.25" style="1843" customWidth="1"/>
    <col min="771" max="771" width="2.5" style="1843" customWidth="1"/>
    <col min="772" max="772" width="20.625" style="1843" customWidth="1"/>
    <col min="773" max="773" width="2" style="1843" customWidth="1"/>
    <col min="774" max="774" width="75.125" style="1843" customWidth="1"/>
    <col min="775" max="1024" width="9" style="1843"/>
    <col min="1025" max="1025" width="3.375" style="1843" customWidth="1"/>
    <col min="1026" max="1026" width="23.25" style="1843" customWidth="1"/>
    <col min="1027" max="1027" width="2.5" style="1843" customWidth="1"/>
    <col min="1028" max="1028" width="20.625" style="1843" customWidth="1"/>
    <col min="1029" max="1029" width="2" style="1843" customWidth="1"/>
    <col min="1030" max="1030" width="75.125" style="1843" customWidth="1"/>
    <col min="1031" max="1280" width="9" style="1843"/>
    <col min="1281" max="1281" width="3.375" style="1843" customWidth="1"/>
    <col min="1282" max="1282" width="23.25" style="1843" customWidth="1"/>
    <col min="1283" max="1283" width="2.5" style="1843" customWidth="1"/>
    <col min="1284" max="1284" width="20.625" style="1843" customWidth="1"/>
    <col min="1285" max="1285" width="2" style="1843" customWidth="1"/>
    <col min="1286" max="1286" width="75.125" style="1843" customWidth="1"/>
    <col min="1287" max="1536" width="9" style="1843"/>
    <col min="1537" max="1537" width="3.375" style="1843" customWidth="1"/>
    <col min="1538" max="1538" width="23.25" style="1843" customWidth="1"/>
    <col min="1539" max="1539" width="2.5" style="1843" customWidth="1"/>
    <col min="1540" max="1540" width="20.625" style="1843" customWidth="1"/>
    <col min="1541" max="1541" width="2" style="1843" customWidth="1"/>
    <col min="1542" max="1542" width="75.125" style="1843" customWidth="1"/>
    <col min="1543" max="1792" width="9" style="1843"/>
    <col min="1793" max="1793" width="3.375" style="1843" customWidth="1"/>
    <col min="1794" max="1794" width="23.25" style="1843" customWidth="1"/>
    <col min="1795" max="1795" width="2.5" style="1843" customWidth="1"/>
    <col min="1796" max="1796" width="20.625" style="1843" customWidth="1"/>
    <col min="1797" max="1797" width="2" style="1843" customWidth="1"/>
    <col min="1798" max="1798" width="75.125" style="1843" customWidth="1"/>
    <col min="1799" max="2048" width="9" style="1843"/>
    <col min="2049" max="2049" width="3.375" style="1843" customWidth="1"/>
    <col min="2050" max="2050" width="23.25" style="1843" customWidth="1"/>
    <col min="2051" max="2051" width="2.5" style="1843" customWidth="1"/>
    <col min="2052" max="2052" width="20.625" style="1843" customWidth="1"/>
    <col min="2053" max="2053" width="2" style="1843" customWidth="1"/>
    <col min="2054" max="2054" width="75.125" style="1843" customWidth="1"/>
    <col min="2055" max="2304" width="9" style="1843"/>
    <col min="2305" max="2305" width="3.375" style="1843" customWidth="1"/>
    <col min="2306" max="2306" width="23.25" style="1843" customWidth="1"/>
    <col min="2307" max="2307" width="2.5" style="1843" customWidth="1"/>
    <col min="2308" max="2308" width="20.625" style="1843" customWidth="1"/>
    <col min="2309" max="2309" width="2" style="1843" customWidth="1"/>
    <col min="2310" max="2310" width="75.125" style="1843" customWidth="1"/>
    <col min="2311" max="2560" width="9" style="1843"/>
    <col min="2561" max="2561" width="3.375" style="1843" customWidth="1"/>
    <col min="2562" max="2562" width="23.25" style="1843" customWidth="1"/>
    <col min="2563" max="2563" width="2.5" style="1843" customWidth="1"/>
    <col min="2564" max="2564" width="20.625" style="1843" customWidth="1"/>
    <col min="2565" max="2565" width="2" style="1843" customWidth="1"/>
    <col min="2566" max="2566" width="75.125" style="1843" customWidth="1"/>
    <col min="2567" max="2816" width="9" style="1843"/>
    <col min="2817" max="2817" width="3.375" style="1843" customWidth="1"/>
    <col min="2818" max="2818" width="23.25" style="1843" customWidth="1"/>
    <col min="2819" max="2819" width="2.5" style="1843" customWidth="1"/>
    <col min="2820" max="2820" width="20.625" style="1843" customWidth="1"/>
    <col min="2821" max="2821" width="2" style="1843" customWidth="1"/>
    <col min="2822" max="2822" width="75.125" style="1843" customWidth="1"/>
    <col min="2823" max="3072" width="9" style="1843"/>
    <col min="3073" max="3073" width="3.375" style="1843" customWidth="1"/>
    <col min="3074" max="3074" width="23.25" style="1843" customWidth="1"/>
    <col min="3075" max="3075" width="2.5" style="1843" customWidth="1"/>
    <col min="3076" max="3076" width="20.625" style="1843" customWidth="1"/>
    <col min="3077" max="3077" width="2" style="1843" customWidth="1"/>
    <col min="3078" max="3078" width="75.125" style="1843" customWidth="1"/>
    <col min="3079" max="3328" width="9" style="1843"/>
    <col min="3329" max="3329" width="3.375" style="1843" customWidth="1"/>
    <col min="3330" max="3330" width="23.25" style="1843" customWidth="1"/>
    <col min="3331" max="3331" width="2.5" style="1843" customWidth="1"/>
    <col min="3332" max="3332" width="20.625" style="1843" customWidth="1"/>
    <col min="3333" max="3333" width="2" style="1843" customWidth="1"/>
    <col min="3334" max="3334" width="75.125" style="1843" customWidth="1"/>
    <col min="3335" max="3584" width="9" style="1843"/>
    <col min="3585" max="3585" width="3.375" style="1843" customWidth="1"/>
    <col min="3586" max="3586" width="23.25" style="1843" customWidth="1"/>
    <col min="3587" max="3587" width="2.5" style="1843" customWidth="1"/>
    <col min="3588" max="3588" width="20.625" style="1843" customWidth="1"/>
    <col min="3589" max="3589" width="2" style="1843" customWidth="1"/>
    <col min="3590" max="3590" width="75.125" style="1843" customWidth="1"/>
    <col min="3591" max="3840" width="9" style="1843"/>
    <col min="3841" max="3841" width="3.375" style="1843" customWidth="1"/>
    <col min="3842" max="3842" width="23.25" style="1843" customWidth="1"/>
    <col min="3843" max="3843" width="2.5" style="1843" customWidth="1"/>
    <col min="3844" max="3844" width="20.625" style="1843" customWidth="1"/>
    <col min="3845" max="3845" width="2" style="1843" customWidth="1"/>
    <col min="3846" max="3846" width="75.125" style="1843" customWidth="1"/>
    <col min="3847" max="4096" width="9" style="1843"/>
    <col min="4097" max="4097" width="3.375" style="1843" customWidth="1"/>
    <col min="4098" max="4098" width="23.25" style="1843" customWidth="1"/>
    <col min="4099" max="4099" width="2.5" style="1843" customWidth="1"/>
    <col min="4100" max="4100" width="20.625" style="1843" customWidth="1"/>
    <col min="4101" max="4101" width="2" style="1843" customWidth="1"/>
    <col min="4102" max="4102" width="75.125" style="1843" customWidth="1"/>
    <col min="4103" max="4352" width="9" style="1843"/>
    <col min="4353" max="4353" width="3.375" style="1843" customWidth="1"/>
    <col min="4354" max="4354" width="23.25" style="1843" customWidth="1"/>
    <col min="4355" max="4355" width="2.5" style="1843" customWidth="1"/>
    <col min="4356" max="4356" width="20.625" style="1843" customWidth="1"/>
    <col min="4357" max="4357" width="2" style="1843" customWidth="1"/>
    <col min="4358" max="4358" width="75.125" style="1843" customWidth="1"/>
    <col min="4359" max="4608" width="9" style="1843"/>
    <col min="4609" max="4609" width="3.375" style="1843" customWidth="1"/>
    <col min="4610" max="4610" width="23.25" style="1843" customWidth="1"/>
    <col min="4611" max="4611" width="2.5" style="1843" customWidth="1"/>
    <col min="4612" max="4612" width="20.625" style="1843" customWidth="1"/>
    <col min="4613" max="4613" width="2" style="1843" customWidth="1"/>
    <col min="4614" max="4614" width="75.125" style="1843" customWidth="1"/>
    <col min="4615" max="4864" width="9" style="1843"/>
    <col min="4865" max="4865" width="3.375" style="1843" customWidth="1"/>
    <col min="4866" max="4866" width="23.25" style="1843" customWidth="1"/>
    <col min="4867" max="4867" width="2.5" style="1843" customWidth="1"/>
    <col min="4868" max="4868" width="20.625" style="1843" customWidth="1"/>
    <col min="4869" max="4869" width="2" style="1843" customWidth="1"/>
    <col min="4870" max="4870" width="75.125" style="1843" customWidth="1"/>
    <col min="4871" max="5120" width="9" style="1843"/>
    <col min="5121" max="5121" width="3.375" style="1843" customWidth="1"/>
    <col min="5122" max="5122" width="23.25" style="1843" customWidth="1"/>
    <col min="5123" max="5123" width="2.5" style="1843" customWidth="1"/>
    <col min="5124" max="5124" width="20.625" style="1843" customWidth="1"/>
    <col min="5125" max="5125" width="2" style="1843" customWidth="1"/>
    <col min="5126" max="5126" width="75.125" style="1843" customWidth="1"/>
    <col min="5127" max="5376" width="9" style="1843"/>
    <col min="5377" max="5377" width="3.375" style="1843" customWidth="1"/>
    <col min="5378" max="5378" width="23.25" style="1843" customWidth="1"/>
    <col min="5379" max="5379" width="2.5" style="1843" customWidth="1"/>
    <col min="5380" max="5380" width="20.625" style="1843" customWidth="1"/>
    <col min="5381" max="5381" width="2" style="1843" customWidth="1"/>
    <col min="5382" max="5382" width="75.125" style="1843" customWidth="1"/>
    <col min="5383" max="5632" width="9" style="1843"/>
    <col min="5633" max="5633" width="3.375" style="1843" customWidth="1"/>
    <col min="5634" max="5634" width="23.25" style="1843" customWidth="1"/>
    <col min="5635" max="5635" width="2.5" style="1843" customWidth="1"/>
    <col min="5636" max="5636" width="20.625" style="1843" customWidth="1"/>
    <col min="5637" max="5637" width="2" style="1843" customWidth="1"/>
    <col min="5638" max="5638" width="75.125" style="1843" customWidth="1"/>
    <col min="5639" max="5888" width="9" style="1843"/>
    <col min="5889" max="5889" width="3.375" style="1843" customWidth="1"/>
    <col min="5890" max="5890" width="23.25" style="1843" customWidth="1"/>
    <col min="5891" max="5891" width="2.5" style="1843" customWidth="1"/>
    <col min="5892" max="5892" width="20.625" style="1843" customWidth="1"/>
    <col min="5893" max="5893" width="2" style="1843" customWidth="1"/>
    <col min="5894" max="5894" width="75.125" style="1843" customWidth="1"/>
    <col min="5895" max="6144" width="9" style="1843"/>
    <col min="6145" max="6145" width="3.375" style="1843" customWidth="1"/>
    <col min="6146" max="6146" width="23.25" style="1843" customWidth="1"/>
    <col min="6147" max="6147" width="2.5" style="1843" customWidth="1"/>
    <col min="6148" max="6148" width="20.625" style="1843" customWidth="1"/>
    <col min="6149" max="6149" width="2" style="1843" customWidth="1"/>
    <col min="6150" max="6150" width="75.125" style="1843" customWidth="1"/>
    <col min="6151" max="6400" width="9" style="1843"/>
    <col min="6401" max="6401" width="3.375" style="1843" customWidth="1"/>
    <col min="6402" max="6402" width="23.25" style="1843" customWidth="1"/>
    <col min="6403" max="6403" width="2.5" style="1843" customWidth="1"/>
    <col min="6404" max="6404" width="20.625" style="1843" customWidth="1"/>
    <col min="6405" max="6405" width="2" style="1843" customWidth="1"/>
    <col min="6406" max="6406" width="75.125" style="1843" customWidth="1"/>
    <col min="6407" max="6656" width="9" style="1843"/>
    <col min="6657" max="6657" width="3.375" style="1843" customWidth="1"/>
    <col min="6658" max="6658" width="23.25" style="1843" customWidth="1"/>
    <col min="6659" max="6659" width="2.5" style="1843" customWidth="1"/>
    <col min="6660" max="6660" width="20.625" style="1843" customWidth="1"/>
    <col min="6661" max="6661" width="2" style="1843" customWidth="1"/>
    <col min="6662" max="6662" width="75.125" style="1843" customWidth="1"/>
    <col min="6663" max="6912" width="9" style="1843"/>
    <col min="6913" max="6913" width="3.375" style="1843" customWidth="1"/>
    <col min="6914" max="6914" width="23.25" style="1843" customWidth="1"/>
    <col min="6915" max="6915" width="2.5" style="1843" customWidth="1"/>
    <col min="6916" max="6916" width="20.625" style="1843" customWidth="1"/>
    <col min="6917" max="6917" width="2" style="1843" customWidth="1"/>
    <col min="6918" max="6918" width="75.125" style="1843" customWidth="1"/>
    <col min="6919" max="7168" width="9" style="1843"/>
    <col min="7169" max="7169" width="3.375" style="1843" customWidth="1"/>
    <col min="7170" max="7170" width="23.25" style="1843" customWidth="1"/>
    <col min="7171" max="7171" width="2.5" style="1843" customWidth="1"/>
    <col min="7172" max="7172" width="20.625" style="1843" customWidth="1"/>
    <col min="7173" max="7173" width="2" style="1843" customWidth="1"/>
    <col min="7174" max="7174" width="75.125" style="1843" customWidth="1"/>
    <col min="7175" max="7424" width="9" style="1843"/>
    <col min="7425" max="7425" width="3.375" style="1843" customWidth="1"/>
    <col min="7426" max="7426" width="23.25" style="1843" customWidth="1"/>
    <col min="7427" max="7427" width="2.5" style="1843" customWidth="1"/>
    <col min="7428" max="7428" width="20.625" style="1843" customWidth="1"/>
    <col min="7429" max="7429" width="2" style="1843" customWidth="1"/>
    <col min="7430" max="7430" width="75.125" style="1843" customWidth="1"/>
    <col min="7431" max="7680" width="9" style="1843"/>
    <col min="7681" max="7681" width="3.375" style="1843" customWidth="1"/>
    <col min="7682" max="7682" width="23.25" style="1843" customWidth="1"/>
    <col min="7683" max="7683" width="2.5" style="1843" customWidth="1"/>
    <col min="7684" max="7684" width="20.625" style="1843" customWidth="1"/>
    <col min="7685" max="7685" width="2" style="1843" customWidth="1"/>
    <col min="7686" max="7686" width="75.125" style="1843" customWidth="1"/>
    <col min="7687" max="7936" width="9" style="1843"/>
    <col min="7937" max="7937" width="3.375" style="1843" customWidth="1"/>
    <col min="7938" max="7938" width="23.25" style="1843" customWidth="1"/>
    <col min="7939" max="7939" width="2.5" style="1843" customWidth="1"/>
    <col min="7940" max="7940" width="20.625" style="1843" customWidth="1"/>
    <col min="7941" max="7941" width="2" style="1843" customWidth="1"/>
    <col min="7942" max="7942" width="75.125" style="1843" customWidth="1"/>
    <col min="7943" max="8192" width="9" style="1843"/>
    <col min="8193" max="8193" width="3.375" style="1843" customWidth="1"/>
    <col min="8194" max="8194" width="23.25" style="1843" customWidth="1"/>
    <col min="8195" max="8195" width="2.5" style="1843" customWidth="1"/>
    <col min="8196" max="8196" width="20.625" style="1843" customWidth="1"/>
    <col min="8197" max="8197" width="2" style="1843" customWidth="1"/>
    <col min="8198" max="8198" width="75.125" style="1843" customWidth="1"/>
    <col min="8199" max="8448" width="9" style="1843"/>
    <col min="8449" max="8449" width="3.375" style="1843" customWidth="1"/>
    <col min="8450" max="8450" width="23.25" style="1843" customWidth="1"/>
    <col min="8451" max="8451" width="2.5" style="1843" customWidth="1"/>
    <col min="8452" max="8452" width="20.625" style="1843" customWidth="1"/>
    <col min="8453" max="8453" width="2" style="1843" customWidth="1"/>
    <col min="8454" max="8454" width="75.125" style="1843" customWidth="1"/>
    <col min="8455" max="8704" width="9" style="1843"/>
    <col min="8705" max="8705" width="3.375" style="1843" customWidth="1"/>
    <col min="8706" max="8706" width="23.25" style="1843" customWidth="1"/>
    <col min="8707" max="8707" width="2.5" style="1843" customWidth="1"/>
    <col min="8708" max="8708" width="20.625" style="1843" customWidth="1"/>
    <col min="8709" max="8709" width="2" style="1843" customWidth="1"/>
    <col min="8710" max="8710" width="75.125" style="1843" customWidth="1"/>
    <col min="8711" max="8960" width="9" style="1843"/>
    <col min="8961" max="8961" width="3.375" style="1843" customWidth="1"/>
    <col min="8962" max="8962" width="23.25" style="1843" customWidth="1"/>
    <col min="8963" max="8963" width="2.5" style="1843" customWidth="1"/>
    <col min="8964" max="8964" width="20.625" style="1843" customWidth="1"/>
    <col min="8965" max="8965" width="2" style="1843" customWidth="1"/>
    <col min="8966" max="8966" width="75.125" style="1843" customWidth="1"/>
    <col min="8967" max="9216" width="9" style="1843"/>
    <col min="9217" max="9217" width="3.375" style="1843" customWidth="1"/>
    <col min="9218" max="9218" width="23.25" style="1843" customWidth="1"/>
    <col min="9219" max="9219" width="2.5" style="1843" customWidth="1"/>
    <col min="9220" max="9220" width="20.625" style="1843" customWidth="1"/>
    <col min="9221" max="9221" width="2" style="1843" customWidth="1"/>
    <col min="9222" max="9222" width="75.125" style="1843" customWidth="1"/>
    <col min="9223" max="9472" width="9" style="1843"/>
    <col min="9473" max="9473" width="3.375" style="1843" customWidth="1"/>
    <col min="9474" max="9474" width="23.25" style="1843" customWidth="1"/>
    <col min="9475" max="9475" width="2.5" style="1843" customWidth="1"/>
    <col min="9476" max="9476" width="20.625" style="1843" customWidth="1"/>
    <col min="9477" max="9477" width="2" style="1843" customWidth="1"/>
    <col min="9478" max="9478" width="75.125" style="1843" customWidth="1"/>
    <col min="9479" max="9728" width="9" style="1843"/>
    <col min="9729" max="9729" width="3.375" style="1843" customWidth="1"/>
    <col min="9730" max="9730" width="23.25" style="1843" customWidth="1"/>
    <col min="9731" max="9731" width="2.5" style="1843" customWidth="1"/>
    <col min="9732" max="9732" width="20.625" style="1843" customWidth="1"/>
    <col min="9733" max="9733" width="2" style="1843" customWidth="1"/>
    <col min="9734" max="9734" width="75.125" style="1843" customWidth="1"/>
    <col min="9735" max="9984" width="9" style="1843"/>
    <col min="9985" max="9985" width="3.375" style="1843" customWidth="1"/>
    <col min="9986" max="9986" width="23.25" style="1843" customWidth="1"/>
    <col min="9987" max="9987" width="2.5" style="1843" customWidth="1"/>
    <col min="9988" max="9988" width="20.625" style="1843" customWidth="1"/>
    <col min="9989" max="9989" width="2" style="1843" customWidth="1"/>
    <col min="9990" max="9990" width="75.125" style="1843" customWidth="1"/>
    <col min="9991" max="10240" width="9" style="1843"/>
    <col min="10241" max="10241" width="3.375" style="1843" customWidth="1"/>
    <col min="10242" max="10242" width="23.25" style="1843" customWidth="1"/>
    <col min="10243" max="10243" width="2.5" style="1843" customWidth="1"/>
    <col min="10244" max="10244" width="20.625" style="1843" customWidth="1"/>
    <col min="10245" max="10245" width="2" style="1843" customWidth="1"/>
    <col min="10246" max="10246" width="75.125" style="1843" customWidth="1"/>
    <col min="10247" max="10496" width="9" style="1843"/>
    <col min="10497" max="10497" width="3.375" style="1843" customWidth="1"/>
    <col min="10498" max="10498" width="23.25" style="1843" customWidth="1"/>
    <col min="10499" max="10499" width="2.5" style="1843" customWidth="1"/>
    <col min="10500" max="10500" width="20.625" style="1843" customWidth="1"/>
    <col min="10501" max="10501" width="2" style="1843" customWidth="1"/>
    <col min="10502" max="10502" width="75.125" style="1843" customWidth="1"/>
    <col min="10503" max="10752" width="9" style="1843"/>
    <col min="10753" max="10753" width="3.375" style="1843" customWidth="1"/>
    <col min="10754" max="10754" width="23.25" style="1843" customWidth="1"/>
    <col min="10755" max="10755" width="2.5" style="1843" customWidth="1"/>
    <col min="10756" max="10756" width="20.625" style="1843" customWidth="1"/>
    <col min="10757" max="10757" width="2" style="1843" customWidth="1"/>
    <col min="10758" max="10758" width="75.125" style="1843" customWidth="1"/>
    <col min="10759" max="11008" width="9" style="1843"/>
    <col min="11009" max="11009" width="3.375" style="1843" customWidth="1"/>
    <col min="11010" max="11010" width="23.25" style="1843" customWidth="1"/>
    <col min="11011" max="11011" width="2.5" style="1843" customWidth="1"/>
    <col min="11012" max="11012" width="20.625" style="1843" customWidth="1"/>
    <col min="11013" max="11013" width="2" style="1843" customWidth="1"/>
    <col min="11014" max="11014" width="75.125" style="1843" customWidth="1"/>
    <col min="11015" max="11264" width="9" style="1843"/>
    <col min="11265" max="11265" width="3.375" style="1843" customWidth="1"/>
    <col min="11266" max="11266" width="23.25" style="1843" customWidth="1"/>
    <col min="11267" max="11267" width="2.5" style="1843" customWidth="1"/>
    <col min="11268" max="11268" width="20.625" style="1843" customWidth="1"/>
    <col min="11269" max="11269" width="2" style="1843" customWidth="1"/>
    <col min="11270" max="11270" width="75.125" style="1843" customWidth="1"/>
    <col min="11271" max="11520" width="9" style="1843"/>
    <col min="11521" max="11521" width="3.375" style="1843" customWidth="1"/>
    <col min="11522" max="11522" width="23.25" style="1843" customWidth="1"/>
    <col min="11523" max="11523" width="2.5" style="1843" customWidth="1"/>
    <col min="11524" max="11524" width="20.625" style="1843" customWidth="1"/>
    <col min="11525" max="11525" width="2" style="1843" customWidth="1"/>
    <col min="11526" max="11526" width="75.125" style="1843" customWidth="1"/>
    <col min="11527" max="11776" width="9" style="1843"/>
    <col min="11777" max="11777" width="3.375" style="1843" customWidth="1"/>
    <col min="11778" max="11778" width="23.25" style="1843" customWidth="1"/>
    <col min="11779" max="11779" width="2.5" style="1843" customWidth="1"/>
    <col min="11780" max="11780" width="20.625" style="1843" customWidth="1"/>
    <col min="11781" max="11781" width="2" style="1843" customWidth="1"/>
    <col min="11782" max="11782" width="75.125" style="1843" customWidth="1"/>
    <col min="11783" max="12032" width="9" style="1843"/>
    <col min="12033" max="12033" width="3.375" style="1843" customWidth="1"/>
    <col min="12034" max="12034" width="23.25" style="1843" customWidth="1"/>
    <col min="12035" max="12035" width="2.5" style="1843" customWidth="1"/>
    <col min="12036" max="12036" width="20.625" style="1843" customWidth="1"/>
    <col min="12037" max="12037" width="2" style="1843" customWidth="1"/>
    <col min="12038" max="12038" width="75.125" style="1843" customWidth="1"/>
    <col min="12039" max="12288" width="9" style="1843"/>
    <col min="12289" max="12289" width="3.375" style="1843" customWidth="1"/>
    <col min="12290" max="12290" width="23.25" style="1843" customWidth="1"/>
    <col min="12291" max="12291" width="2.5" style="1843" customWidth="1"/>
    <col min="12292" max="12292" width="20.625" style="1843" customWidth="1"/>
    <col min="12293" max="12293" width="2" style="1843" customWidth="1"/>
    <col min="12294" max="12294" width="75.125" style="1843" customWidth="1"/>
    <col min="12295" max="12544" width="9" style="1843"/>
    <col min="12545" max="12545" width="3.375" style="1843" customWidth="1"/>
    <col min="12546" max="12546" width="23.25" style="1843" customWidth="1"/>
    <col min="12547" max="12547" width="2.5" style="1843" customWidth="1"/>
    <col min="12548" max="12548" width="20.625" style="1843" customWidth="1"/>
    <col min="12549" max="12549" width="2" style="1843" customWidth="1"/>
    <col min="12550" max="12550" width="75.125" style="1843" customWidth="1"/>
    <col min="12551" max="12800" width="9" style="1843"/>
    <col min="12801" max="12801" width="3.375" style="1843" customWidth="1"/>
    <col min="12802" max="12802" width="23.25" style="1843" customWidth="1"/>
    <col min="12803" max="12803" width="2.5" style="1843" customWidth="1"/>
    <col min="12804" max="12804" width="20.625" style="1843" customWidth="1"/>
    <col min="12805" max="12805" width="2" style="1843" customWidth="1"/>
    <col min="12806" max="12806" width="75.125" style="1843" customWidth="1"/>
    <col min="12807" max="13056" width="9" style="1843"/>
    <col min="13057" max="13057" width="3.375" style="1843" customWidth="1"/>
    <col min="13058" max="13058" width="23.25" style="1843" customWidth="1"/>
    <col min="13059" max="13059" width="2.5" style="1843" customWidth="1"/>
    <col min="13060" max="13060" width="20.625" style="1843" customWidth="1"/>
    <col min="13061" max="13061" width="2" style="1843" customWidth="1"/>
    <col min="13062" max="13062" width="75.125" style="1843" customWidth="1"/>
    <col min="13063" max="13312" width="9" style="1843"/>
    <col min="13313" max="13313" width="3.375" style="1843" customWidth="1"/>
    <col min="13314" max="13314" width="23.25" style="1843" customWidth="1"/>
    <col min="13315" max="13315" width="2.5" style="1843" customWidth="1"/>
    <col min="13316" max="13316" width="20.625" style="1843" customWidth="1"/>
    <col min="13317" max="13317" width="2" style="1843" customWidth="1"/>
    <col min="13318" max="13318" width="75.125" style="1843" customWidth="1"/>
    <col min="13319" max="13568" width="9" style="1843"/>
    <col min="13569" max="13569" width="3.375" style="1843" customWidth="1"/>
    <col min="13570" max="13570" width="23.25" style="1843" customWidth="1"/>
    <col min="13571" max="13571" width="2.5" style="1843" customWidth="1"/>
    <col min="13572" max="13572" width="20.625" style="1843" customWidth="1"/>
    <col min="13573" max="13573" width="2" style="1843" customWidth="1"/>
    <col min="13574" max="13574" width="75.125" style="1843" customWidth="1"/>
    <col min="13575" max="13824" width="9" style="1843"/>
    <col min="13825" max="13825" width="3.375" style="1843" customWidth="1"/>
    <col min="13826" max="13826" width="23.25" style="1843" customWidth="1"/>
    <col min="13827" max="13827" width="2.5" style="1843" customWidth="1"/>
    <col min="13828" max="13828" width="20.625" style="1843" customWidth="1"/>
    <col min="13829" max="13829" width="2" style="1843" customWidth="1"/>
    <col min="13830" max="13830" width="75.125" style="1843" customWidth="1"/>
    <col min="13831" max="14080" width="9" style="1843"/>
    <col min="14081" max="14081" width="3.375" style="1843" customWidth="1"/>
    <col min="14082" max="14082" width="23.25" style="1843" customWidth="1"/>
    <col min="14083" max="14083" width="2.5" style="1843" customWidth="1"/>
    <col min="14084" max="14084" width="20.625" style="1843" customWidth="1"/>
    <col min="14085" max="14085" width="2" style="1843" customWidth="1"/>
    <col min="14086" max="14086" width="75.125" style="1843" customWidth="1"/>
    <col min="14087" max="14336" width="9" style="1843"/>
    <col min="14337" max="14337" width="3.375" style="1843" customWidth="1"/>
    <col min="14338" max="14338" width="23.25" style="1843" customWidth="1"/>
    <col min="14339" max="14339" width="2.5" style="1843" customWidth="1"/>
    <col min="14340" max="14340" width="20.625" style="1843" customWidth="1"/>
    <col min="14341" max="14341" width="2" style="1843" customWidth="1"/>
    <col min="14342" max="14342" width="75.125" style="1843" customWidth="1"/>
    <col min="14343" max="14592" width="9" style="1843"/>
    <col min="14593" max="14593" width="3.375" style="1843" customWidth="1"/>
    <col min="14594" max="14594" width="23.25" style="1843" customWidth="1"/>
    <col min="14595" max="14595" width="2.5" style="1843" customWidth="1"/>
    <col min="14596" max="14596" width="20.625" style="1843" customWidth="1"/>
    <col min="14597" max="14597" width="2" style="1843" customWidth="1"/>
    <col min="14598" max="14598" width="75.125" style="1843" customWidth="1"/>
    <col min="14599" max="14848" width="9" style="1843"/>
    <col min="14849" max="14849" width="3.375" style="1843" customWidth="1"/>
    <col min="14850" max="14850" width="23.25" style="1843" customWidth="1"/>
    <col min="14851" max="14851" width="2.5" style="1843" customWidth="1"/>
    <col min="14852" max="14852" width="20.625" style="1843" customWidth="1"/>
    <col min="14853" max="14853" width="2" style="1843" customWidth="1"/>
    <col min="14854" max="14854" width="75.125" style="1843" customWidth="1"/>
    <col min="14855" max="15104" width="9" style="1843"/>
    <col min="15105" max="15105" width="3.375" style="1843" customWidth="1"/>
    <col min="15106" max="15106" width="23.25" style="1843" customWidth="1"/>
    <col min="15107" max="15107" width="2.5" style="1843" customWidth="1"/>
    <col min="15108" max="15108" width="20.625" style="1843" customWidth="1"/>
    <col min="15109" max="15109" width="2" style="1843" customWidth="1"/>
    <col min="15110" max="15110" width="75.125" style="1843" customWidth="1"/>
    <col min="15111" max="15360" width="9" style="1843"/>
    <col min="15361" max="15361" width="3.375" style="1843" customWidth="1"/>
    <col min="15362" max="15362" width="23.25" style="1843" customWidth="1"/>
    <col min="15363" max="15363" width="2.5" style="1843" customWidth="1"/>
    <col min="15364" max="15364" width="20.625" style="1843" customWidth="1"/>
    <col min="15365" max="15365" width="2" style="1843" customWidth="1"/>
    <col min="15366" max="15366" width="75.125" style="1843" customWidth="1"/>
    <col min="15367" max="15616" width="9" style="1843"/>
    <col min="15617" max="15617" width="3.375" style="1843" customWidth="1"/>
    <col min="15618" max="15618" width="23.25" style="1843" customWidth="1"/>
    <col min="15619" max="15619" width="2.5" style="1843" customWidth="1"/>
    <col min="15620" max="15620" width="20.625" style="1843" customWidth="1"/>
    <col min="15621" max="15621" width="2" style="1843" customWidth="1"/>
    <col min="15622" max="15622" width="75.125" style="1843" customWidth="1"/>
    <col min="15623" max="15872" width="9" style="1843"/>
    <col min="15873" max="15873" width="3.375" style="1843" customWidth="1"/>
    <col min="15874" max="15874" width="23.25" style="1843" customWidth="1"/>
    <col min="15875" max="15875" width="2.5" style="1843" customWidth="1"/>
    <col min="15876" max="15876" width="20.625" style="1843" customWidth="1"/>
    <col min="15877" max="15877" width="2" style="1843" customWidth="1"/>
    <col min="15878" max="15878" width="75.125" style="1843" customWidth="1"/>
    <col min="15879" max="16128" width="9" style="1843"/>
    <col min="16129" max="16129" width="3.375" style="1843" customWidth="1"/>
    <col min="16130" max="16130" width="23.25" style="1843" customWidth="1"/>
    <col min="16131" max="16131" width="2.5" style="1843" customWidth="1"/>
    <col min="16132" max="16132" width="20.625" style="1843" customWidth="1"/>
    <col min="16133" max="16133" width="2" style="1843" customWidth="1"/>
    <col min="16134" max="16134" width="75.125" style="1843" customWidth="1"/>
    <col min="16135" max="16384" width="9" style="1843"/>
  </cols>
  <sheetData>
    <row r="1" spans="1:26" s="1980" customFormat="1" ht="20.100000000000001" customHeight="1">
      <c r="A1" s="2960" t="str">
        <f>
HYPERLINK("#目次!A1","【目次に戻る】")</f>
        <v>
【目次に戻る】</v>
      </c>
      <c r="B1" s="2960"/>
      <c r="C1" s="2960"/>
      <c r="D1" s="2960"/>
      <c r="E1" s="2960"/>
      <c r="F1" s="2960"/>
      <c r="G1" s="2960"/>
      <c r="H1" s="2960"/>
      <c r="I1" s="2960"/>
      <c r="J1" s="2960"/>
      <c r="K1" s="2960"/>
      <c r="L1" s="2960"/>
      <c r="M1" s="2960"/>
      <c r="N1" s="2960"/>
      <c r="O1" s="2960"/>
      <c r="P1" s="2960"/>
      <c r="Q1" s="2960"/>
      <c r="R1" s="2960"/>
      <c r="S1" s="2960"/>
      <c r="T1" s="2960"/>
      <c r="U1" s="2960"/>
      <c r="V1" s="2960"/>
      <c r="W1" s="2960"/>
      <c r="X1" s="2960"/>
      <c r="Y1" s="2960"/>
      <c r="Z1" s="2960"/>
    </row>
    <row r="2" spans="1:26" s="1980" customFormat="1" ht="20.100000000000001" customHeight="1">
      <c r="A2" s="2960" t="str">
        <f>
HYPERLINK("#業務所管課別目次!A1","【業務所管課別目次に戻る】")</f>
        <v>
【業務所管課別目次に戻る】</v>
      </c>
      <c r="B2" s="2960"/>
      <c r="C2" s="2960"/>
      <c r="D2" s="2960"/>
      <c r="E2" s="2960"/>
      <c r="F2" s="2960"/>
      <c r="G2" s="2960"/>
      <c r="H2" s="2960"/>
      <c r="I2" s="2960"/>
      <c r="J2" s="2960"/>
      <c r="K2" s="2960"/>
      <c r="L2" s="2960"/>
      <c r="M2" s="2960"/>
      <c r="N2" s="2960"/>
      <c r="O2" s="2960"/>
      <c r="P2" s="2960"/>
      <c r="Q2" s="2960"/>
      <c r="R2" s="2960"/>
      <c r="S2" s="2960"/>
      <c r="T2" s="2960"/>
      <c r="U2" s="2960"/>
      <c r="V2" s="2960"/>
      <c r="W2" s="2960"/>
      <c r="X2" s="2960"/>
      <c r="Y2" s="2960"/>
      <c r="Z2" s="2960"/>
    </row>
    <row r="3" spans="1:26" ht="26.25" customHeight="1">
      <c r="A3" s="1885" t="s">
        <v>
5905</v>
      </c>
      <c r="B3" s="1884"/>
      <c r="C3" s="1875"/>
      <c r="D3" s="1883"/>
      <c r="E3" s="1882"/>
      <c r="F3" s="1881"/>
    </row>
    <row r="4" spans="1:26" ht="18.75">
      <c r="A4" s="2956" t="s">
        <v>
5904</v>
      </c>
      <c r="B4" s="2957"/>
      <c r="C4" s="1863"/>
      <c r="D4" s="1862"/>
      <c r="E4" s="1861"/>
      <c r="F4" s="1860"/>
    </row>
    <row r="5" spans="1:26" ht="18.75">
      <c r="A5" s="2958" t="s">
        <v>
5903</v>
      </c>
      <c r="B5" s="2959"/>
      <c r="C5" s="1866"/>
      <c r="D5" s="1856"/>
      <c r="E5" s="1855"/>
      <c r="F5" s="1854"/>
    </row>
    <row r="6" spans="1:26" ht="18.75">
      <c r="A6" s="2958" t="s">
        <v>
465</v>
      </c>
      <c r="B6" s="2959"/>
      <c r="C6" s="1866"/>
      <c r="D6" s="1856"/>
      <c r="E6" s="1855"/>
      <c r="F6" s="1854"/>
    </row>
    <row r="7" spans="1:26" ht="36">
      <c r="A7" s="1859"/>
      <c r="B7" s="1858" t="s">
        <v>
430</v>
      </c>
      <c r="C7" s="1857"/>
      <c r="D7" s="1856" t="s">
        <v>
5902</v>
      </c>
      <c r="E7" s="1855"/>
      <c r="F7" s="1854" t="s">
        <v>
5901</v>
      </c>
    </row>
    <row r="8" spans="1:26">
      <c r="A8" s="1859"/>
      <c r="B8" s="1858"/>
      <c r="C8" s="1857"/>
      <c r="D8" s="1856" t="s">
        <v>
5900</v>
      </c>
      <c r="E8" s="1855"/>
      <c r="F8" s="1854" t="s">
        <v>
5899</v>
      </c>
    </row>
    <row r="9" spans="1:26">
      <c r="A9" s="1859"/>
      <c r="B9" s="1858"/>
      <c r="C9" s="1857"/>
      <c r="D9" s="1856" t="s">
        <v>
5898</v>
      </c>
      <c r="E9" s="1855"/>
      <c r="F9" s="1854" t="s">
        <v>
5897</v>
      </c>
    </row>
    <row r="10" spans="1:26">
      <c r="A10" s="1859"/>
      <c r="B10" s="1858" t="s">
        <v>
428</v>
      </c>
      <c r="C10" s="1857"/>
      <c r="D10" s="1856"/>
      <c r="E10" s="1855"/>
      <c r="F10" s="1854"/>
    </row>
    <row r="11" spans="1:26">
      <c r="A11" s="1859"/>
      <c r="B11" s="1858" t="s">
        <v>
427</v>
      </c>
      <c r="C11" s="1857"/>
      <c r="D11" s="1856"/>
      <c r="E11" s="1855"/>
      <c r="F11" s="1854"/>
    </row>
    <row r="12" spans="1:26">
      <c r="A12" s="1859"/>
      <c r="B12" s="1858" t="s">
        <v>
464</v>
      </c>
      <c r="C12" s="1857"/>
      <c r="D12" s="1856"/>
      <c r="E12" s="1855"/>
      <c r="F12" s="1854"/>
    </row>
    <row r="13" spans="1:26">
      <c r="A13" s="1859"/>
      <c r="B13" s="1874" t="s">
        <v>
5896</v>
      </c>
      <c r="C13" s="1857"/>
      <c r="D13" s="1856"/>
      <c r="E13" s="1855"/>
      <c r="F13" s="1854"/>
    </row>
    <row r="14" spans="1:26">
      <c r="A14" s="1859"/>
      <c r="B14" s="1858" t="s">
        <v>
5895</v>
      </c>
      <c r="C14" s="1857"/>
      <c r="D14" s="1856"/>
      <c r="E14" s="1855"/>
      <c r="F14" s="1854"/>
    </row>
    <row r="15" spans="1:26">
      <c r="A15" s="1859"/>
      <c r="B15" s="1858"/>
      <c r="C15" s="1857"/>
      <c r="D15" s="1856"/>
      <c r="E15" s="1855"/>
      <c r="F15" s="1854"/>
    </row>
    <row r="16" spans="1:26" ht="24">
      <c r="A16" s="1859"/>
      <c r="B16" s="1858" t="s">
        <v>
5894</v>
      </c>
      <c r="C16" s="1857"/>
      <c r="D16" s="1856" t="s">
        <v>
5893</v>
      </c>
      <c r="E16" s="1855"/>
      <c r="F16" s="1854" t="s">
        <v>
5892</v>
      </c>
    </row>
    <row r="17" spans="1:6">
      <c r="A17" s="1859"/>
      <c r="B17" s="1858"/>
      <c r="C17" s="1857"/>
      <c r="D17" s="1856"/>
      <c r="E17" s="1855"/>
      <c r="F17" s="1854"/>
    </row>
    <row r="18" spans="1:6" ht="24">
      <c r="A18" s="1859"/>
      <c r="B18" s="1858" t="s">
        <v>
5891</v>
      </c>
      <c r="C18" s="1857"/>
      <c r="D18" s="1856" t="s">
        <v>
5609</v>
      </c>
      <c r="E18" s="1855"/>
      <c r="F18" s="1854" t="s">
        <v>
5890</v>
      </c>
    </row>
    <row r="19" spans="1:6">
      <c r="A19" s="1859"/>
      <c r="B19" s="1858"/>
      <c r="C19" s="1857"/>
      <c r="D19" s="1856" t="s">
        <v>
5889</v>
      </c>
      <c r="E19" s="1855"/>
      <c r="F19" s="1854" t="s">
        <v>
5888</v>
      </c>
    </row>
    <row r="20" spans="1:6">
      <c r="A20" s="1859"/>
      <c r="B20" s="1858"/>
      <c r="C20" s="1857"/>
      <c r="D20" s="1856"/>
      <c r="E20" s="1855"/>
      <c r="F20" s="1854"/>
    </row>
    <row r="21" spans="1:6">
      <c r="A21" s="1853"/>
      <c r="B21" s="1852"/>
      <c r="C21" s="1851"/>
      <c r="D21" s="1850"/>
      <c r="E21" s="1849"/>
      <c r="F21" s="1848"/>
    </row>
    <row r="22" spans="1:6" ht="18.75">
      <c r="A22" s="2956" t="s">
        <v>
5887</v>
      </c>
      <c r="B22" s="2957"/>
      <c r="C22" s="1863"/>
      <c r="D22" s="1862"/>
      <c r="E22" s="1861"/>
      <c r="F22" s="1860"/>
    </row>
    <row r="23" spans="1:6" ht="18.75">
      <c r="A23" s="2958" t="s">
        <v>
470</v>
      </c>
      <c r="B23" s="2959"/>
      <c r="C23" s="1857"/>
      <c r="D23" s="1856"/>
      <c r="E23" s="1855"/>
      <c r="F23" s="1854"/>
    </row>
    <row r="24" spans="1:6" ht="18.75">
      <c r="A24" s="2958" t="s">
        <v>
5886</v>
      </c>
      <c r="B24" s="2959"/>
      <c r="C24" s="1857"/>
      <c r="D24" s="1856"/>
      <c r="E24" s="1855"/>
      <c r="F24" s="1854"/>
    </row>
    <row r="25" spans="1:6" ht="36">
      <c r="A25" s="1859"/>
      <c r="B25" s="1858" t="s">
        <v>
131</v>
      </c>
      <c r="C25" s="1857"/>
      <c r="D25" s="1856" t="s">
        <v>
5885</v>
      </c>
      <c r="E25" s="1855"/>
      <c r="F25" s="1854" t="s">
        <v>
5884</v>
      </c>
    </row>
    <row r="26" spans="1:6" ht="36">
      <c r="A26" s="1859"/>
      <c r="B26" s="1858"/>
      <c r="C26" s="1857"/>
      <c r="D26" s="1856" t="s">
        <v>
5883</v>
      </c>
      <c r="E26" s="1855"/>
      <c r="F26" s="1880" t="s">
        <v>
5882</v>
      </c>
    </row>
    <row r="27" spans="1:6" ht="36">
      <c r="A27" s="1859"/>
      <c r="B27" s="1858"/>
      <c r="C27" s="1857"/>
      <c r="D27" s="1856" t="s">
        <v>
5881</v>
      </c>
      <c r="E27" s="1855"/>
      <c r="F27" s="1854" t="s">
        <v>
5880</v>
      </c>
    </row>
    <row r="28" spans="1:6">
      <c r="A28" s="1859"/>
      <c r="B28" s="1858"/>
      <c r="C28" s="1857"/>
      <c r="D28" s="1856" t="s">
        <v>
5879</v>
      </c>
      <c r="E28" s="1855"/>
      <c r="F28" s="1854" t="s">
        <v>
5878</v>
      </c>
    </row>
    <row r="29" spans="1:6">
      <c r="A29" s="1859"/>
      <c r="B29" s="1858" t="s">
        <v>
5877</v>
      </c>
      <c r="C29" s="1857"/>
      <c r="D29" s="1856"/>
      <c r="E29" s="1855"/>
      <c r="F29" s="1854"/>
    </row>
    <row r="30" spans="1:6">
      <c r="A30" s="1859"/>
      <c r="B30" s="1858" t="s">
        <v>
5876</v>
      </c>
      <c r="C30" s="1857"/>
      <c r="D30" s="1856"/>
      <c r="E30" s="1855"/>
      <c r="F30" s="1854"/>
    </row>
    <row r="31" spans="1:6">
      <c r="A31" s="1859"/>
      <c r="B31" s="1858"/>
      <c r="C31" s="1857"/>
      <c r="D31" s="1856"/>
      <c r="E31" s="1855"/>
      <c r="F31" s="1854"/>
    </row>
    <row r="32" spans="1:6">
      <c r="A32" s="1859"/>
      <c r="B32" s="1858" t="s">
        <v>
5875</v>
      </c>
      <c r="C32" s="1857"/>
      <c r="D32" s="1856" t="s">
        <v>
5874</v>
      </c>
      <c r="E32" s="1855"/>
      <c r="F32" s="1854" t="s">
        <v>
5873</v>
      </c>
    </row>
    <row r="33" spans="1:6">
      <c r="A33" s="1859"/>
      <c r="B33" s="1858"/>
      <c r="C33" s="1857"/>
      <c r="D33" s="1856"/>
      <c r="E33" s="1855"/>
      <c r="F33" s="1854"/>
    </row>
    <row r="34" spans="1:6" ht="24">
      <c r="A34" s="1859"/>
      <c r="B34" s="1858" t="s">
        <v>
5872</v>
      </c>
      <c r="C34" s="1857"/>
      <c r="D34" s="1856" t="s">
        <v>
5871</v>
      </c>
      <c r="E34" s="1855"/>
      <c r="F34" s="1854" t="s">
        <v>
5870</v>
      </c>
    </row>
    <row r="35" spans="1:6" ht="24">
      <c r="A35" s="1859"/>
      <c r="B35" s="1858"/>
      <c r="C35" s="1857"/>
      <c r="D35" s="1856" t="s">
        <v>
5869</v>
      </c>
      <c r="E35" s="1855"/>
      <c r="F35" s="1854" t="s">
        <v>
5868</v>
      </c>
    </row>
    <row r="36" spans="1:6">
      <c r="A36" s="1859"/>
      <c r="B36" s="1858"/>
      <c r="C36" s="1857"/>
      <c r="D36" s="1856"/>
      <c r="E36" s="1855"/>
      <c r="F36" s="1854"/>
    </row>
    <row r="37" spans="1:6" ht="36">
      <c r="A37" s="1859"/>
      <c r="B37" s="1858" t="s">
        <v>
5867</v>
      </c>
      <c r="C37" s="1857"/>
      <c r="D37" s="1856" t="s">
        <v>
5866</v>
      </c>
      <c r="E37" s="1855"/>
      <c r="F37" s="1854" t="s">
        <v>
5865</v>
      </c>
    </row>
    <row r="38" spans="1:6">
      <c r="A38" s="1859"/>
      <c r="B38" s="1858"/>
      <c r="C38" s="1857"/>
      <c r="D38" s="1856"/>
      <c r="E38" s="1855"/>
      <c r="F38" s="1854"/>
    </row>
    <row r="39" spans="1:6">
      <c r="A39" s="1859"/>
      <c r="B39" s="1858" t="s">
        <v>
5864</v>
      </c>
      <c r="C39" s="1857"/>
      <c r="D39" s="1856" t="s">
        <v>
5863</v>
      </c>
      <c r="E39" s="1855"/>
      <c r="F39" s="1854" t="s">
        <v>
5862</v>
      </c>
    </row>
    <row r="40" spans="1:6" ht="24">
      <c r="A40" s="1859"/>
      <c r="B40" s="1858"/>
      <c r="C40" s="1857"/>
      <c r="D40" s="1856" t="s">
        <v>
5861</v>
      </c>
      <c r="E40" s="1855"/>
      <c r="F40" s="1854" t="s">
        <v>
5860</v>
      </c>
    </row>
    <row r="41" spans="1:6">
      <c r="A41" s="1859"/>
      <c r="B41" s="1858"/>
      <c r="C41" s="1857"/>
      <c r="D41" s="1856"/>
      <c r="E41" s="1855"/>
      <c r="F41" s="1854"/>
    </row>
    <row r="42" spans="1:6">
      <c r="A42" s="1859"/>
      <c r="B42" s="1858" t="s">
        <v>
5859</v>
      </c>
      <c r="C42" s="1857"/>
      <c r="D42" s="1856" t="s">
        <v>
5858</v>
      </c>
      <c r="E42" s="1855"/>
      <c r="F42" s="1854" t="s">
        <v>
5857</v>
      </c>
    </row>
    <row r="43" spans="1:6" ht="24">
      <c r="A43" s="1859"/>
      <c r="B43" s="1858"/>
      <c r="C43" s="1857"/>
      <c r="D43" s="1856" t="s">
        <v>
5856</v>
      </c>
      <c r="E43" s="1855"/>
      <c r="F43" s="1854" t="s">
        <v>
5855</v>
      </c>
    </row>
    <row r="44" spans="1:6">
      <c r="A44" s="1859"/>
      <c r="B44" s="1858"/>
      <c r="C44" s="1857"/>
      <c r="D44" s="1856" t="s">
        <v>
5854</v>
      </c>
      <c r="E44" s="1855"/>
      <c r="F44" s="1854" t="s">
        <v>
5853</v>
      </c>
    </row>
    <row r="45" spans="1:6">
      <c r="A45" s="1859"/>
      <c r="B45" s="1858"/>
      <c r="C45" s="1857"/>
      <c r="D45" s="1856" t="s">
        <v>
5852</v>
      </c>
      <c r="E45" s="1855"/>
      <c r="F45" s="1854" t="s">
        <v>
5851</v>
      </c>
    </row>
    <row r="46" spans="1:6">
      <c r="A46" s="1859"/>
      <c r="B46" s="1858"/>
      <c r="C46" s="1857"/>
      <c r="D46" s="1856"/>
      <c r="E46" s="1855"/>
      <c r="F46" s="1854"/>
    </row>
    <row r="47" spans="1:6">
      <c r="A47" s="1859"/>
      <c r="B47" s="1858" t="s">
        <v>
210</v>
      </c>
      <c r="C47" s="1857"/>
      <c r="D47" s="1856" t="s">
        <v>
5850</v>
      </c>
      <c r="E47" s="1855"/>
      <c r="F47" s="1854" t="s">
        <v>
5849</v>
      </c>
    </row>
    <row r="48" spans="1:6">
      <c r="A48" s="1859"/>
      <c r="B48" s="1858"/>
      <c r="C48" s="1857"/>
      <c r="D48" s="1856" t="s">
        <v>
5848</v>
      </c>
      <c r="E48" s="1855"/>
      <c r="F48" s="1854" t="s">
        <v>
5847</v>
      </c>
    </row>
    <row r="49" spans="1:6">
      <c r="A49" s="1859"/>
      <c r="B49" s="1858"/>
      <c r="C49" s="1857"/>
      <c r="D49" s="1856"/>
      <c r="E49" s="1855"/>
      <c r="F49" s="1854"/>
    </row>
    <row r="50" spans="1:6">
      <c r="A50" s="1859"/>
      <c r="B50" s="1858" t="s">
        <v>
416</v>
      </c>
      <c r="C50" s="1857"/>
      <c r="D50" s="1856" t="s">
        <v>
5846</v>
      </c>
      <c r="E50" s="1855"/>
      <c r="F50" s="1854" t="s">
        <v>
5845</v>
      </c>
    </row>
    <row r="51" spans="1:6" ht="36">
      <c r="A51" s="1859"/>
      <c r="B51" s="1858"/>
      <c r="C51" s="1857"/>
      <c r="D51" s="1856" t="s">
        <v>
5844</v>
      </c>
      <c r="E51" s="1855"/>
      <c r="F51" s="1854" t="s">
        <v>
5843</v>
      </c>
    </row>
    <row r="52" spans="1:6">
      <c r="A52" s="1865"/>
      <c r="B52" s="1858"/>
      <c r="C52" s="1857"/>
      <c r="D52" s="1856" t="s">
        <v>
5842</v>
      </c>
      <c r="E52" s="1855"/>
      <c r="F52" s="1854" t="s">
        <v>
5841</v>
      </c>
    </row>
    <row r="53" spans="1:6">
      <c r="A53" s="1865"/>
      <c r="B53" s="1858"/>
      <c r="C53" s="1857"/>
      <c r="D53" s="1856"/>
      <c r="E53" s="1855"/>
      <c r="F53" s="1854"/>
    </row>
    <row r="54" spans="1:6">
      <c r="A54" s="1865"/>
      <c r="B54" s="1858" t="s">
        <v>
5840</v>
      </c>
      <c r="C54" s="1857"/>
      <c r="D54" s="1856" t="s">
        <v>
5839</v>
      </c>
      <c r="E54" s="1855"/>
      <c r="F54" s="1854" t="s">
        <v>
5838</v>
      </c>
    </row>
    <row r="55" spans="1:6">
      <c r="A55" s="1865"/>
      <c r="B55" s="1858"/>
      <c r="C55" s="1857"/>
      <c r="D55" s="1856" t="s">
        <v>
5837</v>
      </c>
      <c r="E55" s="1855"/>
      <c r="F55" s="1854" t="s">
        <v>
5836</v>
      </c>
    </row>
    <row r="56" spans="1:6">
      <c r="A56" s="1865"/>
      <c r="B56" s="1858"/>
      <c r="C56" s="1857"/>
      <c r="D56" s="1856"/>
      <c r="E56" s="1855"/>
      <c r="F56" s="1854"/>
    </row>
    <row r="57" spans="1:6" ht="24">
      <c r="A57" s="1865"/>
      <c r="B57" s="1858" t="s">
        <v>
5835</v>
      </c>
      <c r="C57" s="1857"/>
      <c r="D57" s="1856" t="s">
        <v>
5834</v>
      </c>
      <c r="E57" s="1855"/>
      <c r="F57" s="1854" t="s">
        <v>
5833</v>
      </c>
    </row>
    <row r="58" spans="1:6">
      <c r="A58" s="1865"/>
      <c r="B58" s="1858"/>
      <c r="C58" s="1857"/>
      <c r="D58" s="1856" t="s">
        <v>
5832</v>
      </c>
      <c r="E58" s="1855"/>
      <c r="F58" s="1854" t="s">
        <v>
5831</v>
      </c>
    </row>
    <row r="59" spans="1:6">
      <c r="A59" s="1865"/>
      <c r="B59" s="1858"/>
      <c r="C59" s="1857"/>
      <c r="D59" s="1856" t="s">
        <v>
5830</v>
      </c>
      <c r="E59" s="1855"/>
      <c r="F59" s="1868" t="s">
        <v>
5495</v>
      </c>
    </row>
    <row r="60" spans="1:6">
      <c r="A60" s="1865"/>
      <c r="B60" s="1858"/>
      <c r="C60" s="1857"/>
      <c r="D60" s="1856" t="s">
        <v>
5829</v>
      </c>
      <c r="E60" s="1855"/>
      <c r="F60" s="1868" t="s">
        <v>
5495</v>
      </c>
    </row>
    <row r="61" spans="1:6" ht="24">
      <c r="A61" s="1865"/>
      <c r="B61" s="1858"/>
      <c r="C61" s="1857"/>
      <c r="D61" s="1856" t="s">
        <v>
5828</v>
      </c>
      <c r="E61" s="1855"/>
      <c r="F61" s="1854" t="s">
        <v>
5827</v>
      </c>
    </row>
    <row r="62" spans="1:6">
      <c r="A62" s="1865"/>
      <c r="B62" s="1858"/>
      <c r="C62" s="1857"/>
      <c r="D62" s="1856" t="s">
        <v>
5826</v>
      </c>
      <c r="E62" s="1855"/>
      <c r="F62" s="1854" t="s">
        <v>
5825</v>
      </c>
    </row>
    <row r="63" spans="1:6">
      <c r="A63" s="1865"/>
      <c r="B63" s="1858"/>
      <c r="C63" s="1857"/>
      <c r="D63" s="1856"/>
      <c r="E63" s="1855"/>
      <c r="F63" s="1854"/>
    </row>
    <row r="64" spans="1:6">
      <c r="A64" s="1864"/>
      <c r="B64" s="1852"/>
      <c r="C64" s="1851"/>
      <c r="D64" s="1850"/>
      <c r="E64" s="1849"/>
      <c r="F64" s="1848"/>
    </row>
    <row r="65" spans="1:6" ht="18.75">
      <c r="A65" s="2956" t="s">
        <v>
410</v>
      </c>
      <c r="B65" s="2957"/>
      <c r="C65" s="1863"/>
      <c r="D65" s="1862"/>
      <c r="E65" s="1861"/>
      <c r="F65" s="1860"/>
    </row>
    <row r="66" spans="1:6">
      <c r="A66" s="1867"/>
      <c r="B66" s="1858" t="s">
        <v>
234</v>
      </c>
      <c r="C66" s="1857"/>
      <c r="D66" s="1856" t="s">
        <v>
5824</v>
      </c>
      <c r="E66" s="1855"/>
      <c r="F66" s="1854" t="s">
        <v>
5823</v>
      </c>
    </row>
    <row r="67" spans="1:6">
      <c r="A67" s="1867"/>
      <c r="B67" s="1858"/>
      <c r="C67" s="1857"/>
      <c r="D67" s="1856" t="s">
        <v>
5822</v>
      </c>
      <c r="E67" s="1855"/>
      <c r="F67" s="1854" t="s">
        <v>
5821</v>
      </c>
    </row>
    <row r="68" spans="1:6">
      <c r="A68" s="1867"/>
      <c r="B68" s="1858"/>
      <c r="C68" s="1857"/>
      <c r="D68" s="1856" t="s">
        <v>
5820</v>
      </c>
      <c r="E68" s="1855"/>
      <c r="F68" s="1854" t="s">
        <v>
5819</v>
      </c>
    </row>
    <row r="69" spans="1:6">
      <c r="A69" s="1867"/>
      <c r="B69" s="1858" t="s">
        <v>
408</v>
      </c>
      <c r="C69" s="1857"/>
      <c r="D69" s="1856"/>
      <c r="E69" s="1855"/>
      <c r="F69" s="1854"/>
    </row>
    <row r="70" spans="1:6">
      <c r="A70" s="1867"/>
      <c r="B70" s="1858"/>
      <c r="C70" s="1857"/>
      <c r="D70" s="1856"/>
      <c r="E70" s="1855"/>
      <c r="F70" s="1854"/>
    </row>
    <row r="71" spans="1:6">
      <c r="A71" s="1867"/>
      <c r="B71" s="1858" t="s">
        <v>
5818</v>
      </c>
      <c r="C71" s="1857"/>
      <c r="D71" s="1856" t="s">
        <v>
5817</v>
      </c>
      <c r="E71" s="1855"/>
      <c r="F71" s="1854" t="s">
        <v>
5816</v>
      </c>
    </row>
    <row r="72" spans="1:6" ht="24">
      <c r="A72" s="1865"/>
      <c r="B72" s="1858"/>
      <c r="C72" s="1857"/>
      <c r="D72" s="1856" t="s">
        <v>
5815</v>
      </c>
      <c r="E72" s="1855"/>
      <c r="F72" s="1854" t="s">
        <v>
5814</v>
      </c>
    </row>
    <row r="73" spans="1:6">
      <c r="A73" s="1865"/>
      <c r="B73" s="1858"/>
      <c r="C73" s="1857"/>
      <c r="D73" s="1856" t="s">
        <v>
5813</v>
      </c>
      <c r="E73" s="1855"/>
      <c r="F73" s="1854" t="s">
        <v>
5812</v>
      </c>
    </row>
    <row r="74" spans="1:6">
      <c r="A74" s="1859"/>
      <c r="B74" s="1858"/>
      <c r="C74" s="1857"/>
      <c r="D74" s="1856" t="s">
        <v>
5811</v>
      </c>
      <c r="E74" s="1855"/>
      <c r="F74" s="1868" t="s">
        <v>
5495</v>
      </c>
    </row>
    <row r="75" spans="1:6">
      <c r="A75" s="1859"/>
      <c r="B75" s="1858"/>
      <c r="C75" s="1857"/>
      <c r="D75" s="1856" t="s">
        <v>
5810</v>
      </c>
      <c r="E75" s="1855"/>
      <c r="F75" s="1868" t="s">
        <v>
5495</v>
      </c>
    </row>
    <row r="76" spans="1:6">
      <c r="A76" s="1859"/>
      <c r="B76" s="1858"/>
      <c r="C76" s="1857"/>
      <c r="D76" s="1856" t="s">
        <v>
5809</v>
      </c>
      <c r="E76" s="1855"/>
      <c r="F76" s="1854" t="s">
        <v>
5808</v>
      </c>
    </row>
    <row r="77" spans="1:6">
      <c r="A77" s="1859"/>
      <c r="B77" s="1858"/>
      <c r="C77" s="1857"/>
      <c r="D77" s="1856" t="s">
        <v>
5807</v>
      </c>
      <c r="E77" s="1855"/>
      <c r="F77" s="1854" t="s">
        <v>
5806</v>
      </c>
    </row>
    <row r="78" spans="1:6">
      <c r="A78" s="1859"/>
      <c r="B78" s="1858" t="s">
        <v>
404</v>
      </c>
      <c r="C78" s="1857"/>
      <c r="D78" s="1856"/>
      <c r="E78" s="1855"/>
      <c r="F78" s="1854"/>
    </row>
    <row r="79" spans="1:6">
      <c r="A79" s="1859"/>
      <c r="B79" s="1858"/>
      <c r="C79" s="1857"/>
      <c r="D79" s="1856"/>
      <c r="E79" s="1855"/>
      <c r="F79" s="1854"/>
    </row>
    <row r="80" spans="1:6">
      <c r="A80" s="1859"/>
      <c r="B80" s="1858" t="s">
        <v>
207</v>
      </c>
      <c r="C80" s="1857"/>
      <c r="D80" s="1856" t="s">
        <v>
5805</v>
      </c>
      <c r="E80" s="1855"/>
      <c r="F80" s="1854" t="s">
        <v>
5804</v>
      </c>
    </row>
    <row r="81" spans="1:6">
      <c r="A81" s="1853"/>
      <c r="B81" s="1852"/>
      <c r="C81" s="1851"/>
      <c r="D81" s="1850" t="s">
        <v>
5803</v>
      </c>
      <c r="E81" s="1849"/>
      <c r="F81" s="1848" t="s">
        <v>
5802</v>
      </c>
    </row>
    <row r="82" spans="1:6" ht="18.75">
      <c r="A82" s="2956" t="s">
        <v>
5801</v>
      </c>
      <c r="B82" s="2957"/>
      <c r="C82" s="1863"/>
      <c r="D82" s="1862"/>
      <c r="E82" s="1861"/>
      <c r="F82" s="1860"/>
    </row>
    <row r="83" spans="1:6" ht="18.75">
      <c r="A83" s="2958" t="s">
        <v>
5800</v>
      </c>
      <c r="B83" s="2959"/>
      <c r="C83" s="1857"/>
      <c r="D83" s="1856"/>
      <c r="E83" s="1855"/>
      <c r="F83" s="1854"/>
    </row>
    <row r="84" spans="1:6" ht="24">
      <c r="A84" s="1859"/>
      <c r="B84" s="1858" t="s">
        <v>
226</v>
      </c>
      <c r="C84" s="1857"/>
      <c r="D84" s="1856" t="s">
        <v>
5799</v>
      </c>
      <c r="E84" s="1855"/>
      <c r="F84" s="1854" t="s">
        <v>
5798</v>
      </c>
    </row>
    <row r="85" spans="1:6" ht="24">
      <c r="A85" s="1859"/>
      <c r="B85" s="1858"/>
      <c r="C85" s="1857"/>
      <c r="D85" s="1856" t="s">
        <v>
5797</v>
      </c>
      <c r="E85" s="1855"/>
      <c r="F85" s="1854" t="s">
        <v>
5796</v>
      </c>
    </row>
    <row r="86" spans="1:6">
      <c r="A86" s="1859"/>
      <c r="B86" s="1858"/>
      <c r="C86" s="1857"/>
      <c r="D86" s="1856" t="s">
        <v>
5795</v>
      </c>
      <c r="E86" s="1855"/>
      <c r="F86" s="1854" t="s">
        <v>
5794</v>
      </c>
    </row>
    <row r="87" spans="1:6" ht="24">
      <c r="A87" s="1859"/>
      <c r="B87" s="1858"/>
      <c r="C87" s="1857"/>
      <c r="D87" s="1856" t="s">
        <v>
5793</v>
      </c>
      <c r="E87" s="1855"/>
      <c r="F87" s="1854" t="s">
        <v>
5792</v>
      </c>
    </row>
    <row r="88" spans="1:6">
      <c r="A88" s="1859"/>
      <c r="B88" s="1858"/>
      <c r="C88" s="1857"/>
      <c r="D88" s="1856"/>
      <c r="E88" s="1855"/>
      <c r="F88" s="1854"/>
    </row>
    <row r="89" spans="1:6" ht="24">
      <c r="A89" s="1859"/>
      <c r="B89" s="1858" t="s">
        <v>
223</v>
      </c>
      <c r="C89" s="1857"/>
      <c r="D89" s="1856" t="s">
        <v>
5791</v>
      </c>
      <c r="E89" s="1855"/>
      <c r="F89" s="1854" t="s">
        <v>
5790</v>
      </c>
    </row>
    <row r="90" spans="1:6" ht="120">
      <c r="A90" s="1859"/>
      <c r="B90" s="1858"/>
      <c r="C90" s="1857"/>
      <c r="D90" s="1856" t="s">
        <v>
5789</v>
      </c>
      <c r="E90" s="1855"/>
      <c r="F90" s="1879" t="s">
        <v>
5788</v>
      </c>
    </row>
    <row r="91" spans="1:6" ht="60">
      <c r="A91" s="1865"/>
      <c r="B91" s="1858"/>
      <c r="C91" s="1857"/>
      <c r="D91" s="1856" t="s">
        <v>
5787</v>
      </c>
      <c r="E91" s="1855"/>
      <c r="F91" s="1854" t="s">
        <v>
5786</v>
      </c>
    </row>
    <row r="92" spans="1:6" ht="108">
      <c r="A92" s="1865"/>
      <c r="B92" s="1858"/>
      <c r="C92" s="1857"/>
      <c r="D92" s="1856" t="s">
        <v>
202</v>
      </c>
      <c r="E92" s="1855"/>
      <c r="F92" s="1854" t="s">
        <v>
5785</v>
      </c>
    </row>
    <row r="93" spans="1:6">
      <c r="A93" s="1865"/>
      <c r="B93" s="1858"/>
      <c r="C93" s="1857"/>
      <c r="D93" s="1856"/>
      <c r="E93" s="1855"/>
      <c r="F93" s="1854"/>
    </row>
    <row r="94" spans="1:6">
      <c r="A94" s="1859"/>
      <c r="B94" s="1858" t="s">
        <v>
112</v>
      </c>
      <c r="C94" s="1857"/>
      <c r="D94" s="1856" t="s">
        <v>
5609</v>
      </c>
      <c r="E94" s="1855"/>
      <c r="F94" s="1854" t="s">
        <v>
5784</v>
      </c>
    </row>
    <row r="95" spans="1:6" ht="36">
      <c r="A95" s="1859"/>
      <c r="B95" s="1858"/>
      <c r="C95" s="1857"/>
      <c r="D95" s="1856" t="s">
        <v>
5783</v>
      </c>
      <c r="E95" s="1855"/>
      <c r="F95" s="1854" t="s">
        <v>
5782</v>
      </c>
    </row>
    <row r="96" spans="1:6">
      <c r="A96" s="1859"/>
      <c r="B96" s="1858"/>
      <c r="C96" s="1857"/>
      <c r="D96" s="1856"/>
      <c r="E96" s="1855"/>
      <c r="F96" s="1854"/>
    </row>
    <row r="97" spans="1:6">
      <c r="A97" s="1859"/>
      <c r="B97" s="1858" t="s">
        <v>
5781</v>
      </c>
      <c r="C97" s="1857"/>
      <c r="D97" s="1856" t="s">
        <v>
5780</v>
      </c>
      <c r="E97" s="1855"/>
      <c r="F97" s="1854" t="s">
        <v>
5779</v>
      </c>
    </row>
    <row r="98" spans="1:6">
      <c r="A98" s="1859"/>
      <c r="B98" s="1858"/>
      <c r="C98" s="1857"/>
      <c r="D98" s="1856" t="s">
        <v>
5778</v>
      </c>
      <c r="E98" s="1855"/>
      <c r="F98" s="1854" t="s">
        <v>
5777</v>
      </c>
    </row>
    <row r="99" spans="1:6">
      <c r="A99" s="1859"/>
      <c r="B99" s="1858"/>
      <c r="C99" s="1857"/>
      <c r="D99" s="1856"/>
      <c r="E99" s="1855"/>
      <c r="F99" s="1854"/>
    </row>
    <row r="100" spans="1:6" ht="24">
      <c r="A100" s="1859"/>
      <c r="B100" s="1858" t="s">
        <v>
5776</v>
      </c>
      <c r="C100" s="1857"/>
      <c r="D100" s="1856" t="s">
        <v>
5775</v>
      </c>
      <c r="E100" s="1855"/>
      <c r="F100" s="1854" t="s">
        <v>
5774</v>
      </c>
    </row>
    <row r="101" spans="1:6">
      <c r="A101" s="1859"/>
      <c r="B101" s="1858"/>
      <c r="C101" s="1857"/>
      <c r="D101" s="1856" t="s">
        <v>
5773</v>
      </c>
      <c r="E101" s="1855"/>
      <c r="F101" s="1854" t="s">
        <v>
5772</v>
      </c>
    </row>
    <row r="102" spans="1:6">
      <c r="A102" s="1859"/>
      <c r="B102" s="1858"/>
      <c r="C102" s="1857"/>
      <c r="D102" s="1856"/>
      <c r="E102" s="1855"/>
      <c r="F102" s="1854"/>
    </row>
    <row r="103" spans="1:6">
      <c r="A103" s="1859"/>
      <c r="B103" s="1858" t="s">
        <v>
5293</v>
      </c>
      <c r="C103" s="1857"/>
      <c r="D103" s="1856" t="s">
        <v>
5771</v>
      </c>
      <c r="E103" s="1855"/>
      <c r="F103" s="1854" t="s">
        <v>
5770</v>
      </c>
    </row>
    <row r="104" spans="1:6">
      <c r="A104" s="1859"/>
      <c r="B104" s="1858"/>
      <c r="C104" s="1857"/>
      <c r="D104" s="1856"/>
      <c r="E104" s="1855"/>
      <c r="F104" s="1854"/>
    </row>
    <row r="105" spans="1:6">
      <c r="A105" s="1853"/>
      <c r="B105" s="1852"/>
      <c r="C105" s="1851"/>
      <c r="D105" s="1850"/>
      <c r="E105" s="1849"/>
      <c r="F105" s="1848"/>
    </row>
    <row r="106" spans="1:6" ht="18.75">
      <c r="A106" s="2956" t="s">
        <v>
5769</v>
      </c>
      <c r="B106" s="2957"/>
      <c r="C106" s="1863"/>
      <c r="D106" s="1862"/>
      <c r="E106" s="1861"/>
      <c r="F106" s="1860"/>
    </row>
    <row r="107" spans="1:6" ht="36">
      <c r="A107" s="1867"/>
      <c r="B107" s="1858" t="s">
        <v>
482</v>
      </c>
      <c r="C107" s="1857"/>
      <c r="D107" s="1856" t="s">
        <v>
5768</v>
      </c>
      <c r="E107" s="1855"/>
      <c r="F107" s="1854" t="s">
        <v>
5767</v>
      </c>
    </row>
    <row r="108" spans="1:6" ht="24">
      <c r="A108" s="1867"/>
      <c r="B108" s="1858"/>
      <c r="C108" s="1857"/>
      <c r="D108" s="1856" t="s">
        <v>
5766</v>
      </c>
      <c r="E108" s="1855"/>
      <c r="F108" s="1854" t="s">
        <v>
5765</v>
      </c>
    </row>
    <row r="109" spans="1:6" ht="36">
      <c r="A109" s="1867"/>
      <c r="B109" s="1858"/>
      <c r="C109" s="1857"/>
      <c r="D109" s="1856" t="s">
        <v>
5274</v>
      </c>
      <c r="E109" s="1855"/>
      <c r="F109" s="1854" t="s">
        <v>
5764</v>
      </c>
    </row>
    <row r="110" spans="1:6">
      <c r="A110" s="1867"/>
      <c r="B110" s="1858"/>
      <c r="C110" s="1857"/>
      <c r="D110" s="1856"/>
      <c r="E110" s="1855"/>
      <c r="F110" s="1854"/>
    </row>
    <row r="111" spans="1:6">
      <c r="A111" s="1867"/>
      <c r="B111" s="1858" t="s">
        <v>
5763</v>
      </c>
      <c r="C111" s="1857"/>
      <c r="D111" s="1856" t="s">
        <v>
5762</v>
      </c>
      <c r="E111" s="1855"/>
      <c r="F111" s="1854" t="s">
        <v>
5761</v>
      </c>
    </row>
    <row r="112" spans="1:6">
      <c r="A112" s="1867"/>
      <c r="B112" s="1858"/>
      <c r="C112" s="1857"/>
      <c r="D112" s="1856" t="s">
        <v>
5760</v>
      </c>
      <c r="E112" s="1855"/>
      <c r="F112" s="1854" t="s">
        <v>
5759</v>
      </c>
    </row>
    <row r="113" spans="1:14">
      <c r="A113" s="1867"/>
      <c r="B113" s="1858"/>
      <c r="C113" s="1857"/>
      <c r="D113" s="1856"/>
      <c r="E113" s="1855"/>
      <c r="F113" s="1854"/>
    </row>
    <row r="114" spans="1:14">
      <c r="A114" s="1867"/>
      <c r="B114" s="1858" t="s">
        <v>
5758</v>
      </c>
      <c r="C114" s="1857"/>
      <c r="D114" s="1856" t="s">
        <v>
5757</v>
      </c>
      <c r="E114" s="1855"/>
      <c r="F114" s="1854" t="s">
        <v>
5756</v>
      </c>
    </row>
    <row r="115" spans="1:14">
      <c r="A115" s="1867"/>
      <c r="B115" s="1858"/>
      <c r="C115" s="1857"/>
      <c r="D115" s="1856"/>
      <c r="E115" s="1855"/>
      <c r="F115" s="1854"/>
    </row>
    <row r="116" spans="1:14">
      <c r="A116" s="1878"/>
      <c r="B116" s="1852"/>
      <c r="C116" s="1851"/>
      <c r="D116" s="1850"/>
      <c r="E116" s="1849"/>
      <c r="F116" s="1848"/>
    </row>
    <row r="117" spans="1:14" ht="18.75">
      <c r="A117" s="2956" t="s">
        <v>
5755</v>
      </c>
      <c r="B117" s="2957"/>
      <c r="C117" s="1863"/>
      <c r="D117" s="1862"/>
      <c r="E117" s="1861"/>
      <c r="F117" s="1860"/>
    </row>
    <row r="118" spans="1:14" ht="36">
      <c r="A118" s="1859"/>
      <c r="B118" s="1858" t="s">
        <v>
5754</v>
      </c>
      <c r="C118" s="1857"/>
      <c r="D118" s="1856" t="s">
        <v>
5753</v>
      </c>
      <c r="E118" s="1855"/>
      <c r="F118" s="1854" t="s">
        <v>
5752</v>
      </c>
    </row>
    <row r="119" spans="1:14">
      <c r="A119" s="1859"/>
      <c r="B119" s="1858"/>
      <c r="C119" s="1857"/>
      <c r="D119" s="1856" t="s">
        <v>
5751</v>
      </c>
      <c r="E119" s="1855"/>
      <c r="F119" s="1854" t="s">
        <v>
5750</v>
      </c>
    </row>
    <row r="120" spans="1:14" ht="60">
      <c r="A120" s="1865"/>
      <c r="B120" s="1858"/>
      <c r="C120" s="1857"/>
      <c r="D120" s="1856" t="s">
        <v>
5749</v>
      </c>
      <c r="E120" s="1855"/>
      <c r="F120" s="1854" t="s">
        <v>
5748</v>
      </c>
      <c r="G120" s="1875"/>
      <c r="H120" s="1875"/>
      <c r="I120" s="1875"/>
      <c r="J120" s="1875"/>
      <c r="K120" s="1875"/>
      <c r="L120" s="1875"/>
      <c r="M120" s="1875"/>
      <c r="N120" s="1875"/>
    </row>
    <row r="121" spans="1:14">
      <c r="A121" s="1865"/>
      <c r="B121" s="1858"/>
      <c r="C121" s="1857"/>
      <c r="D121" s="1856" t="s">
        <v>
5747</v>
      </c>
      <c r="E121" s="1855"/>
      <c r="F121" s="1854" t="s">
        <v>
5746</v>
      </c>
    </row>
    <row r="122" spans="1:14">
      <c r="A122" s="1865"/>
      <c r="B122" s="1858"/>
      <c r="C122" s="1857"/>
      <c r="D122" s="1856"/>
      <c r="E122" s="1855"/>
      <c r="F122" s="1854"/>
    </row>
    <row r="123" spans="1:14" ht="48">
      <c r="A123" s="1865"/>
      <c r="B123" s="1858" t="s">
        <v>
5745</v>
      </c>
      <c r="C123" s="1857"/>
      <c r="D123" s="1856" t="s">
        <v>
5744</v>
      </c>
      <c r="E123" s="1855"/>
      <c r="F123" s="1854" t="s">
        <v>
5743</v>
      </c>
    </row>
    <row r="124" spans="1:14">
      <c r="A124" s="1865"/>
      <c r="B124" s="1858"/>
      <c r="C124" s="1857"/>
      <c r="D124" s="1856" t="s">
        <v>
5742</v>
      </c>
      <c r="E124" s="1855"/>
      <c r="F124" s="1854" t="s">
        <v>
5741</v>
      </c>
    </row>
    <row r="125" spans="1:14">
      <c r="A125" s="1865"/>
      <c r="B125" s="1858"/>
      <c r="C125" s="1857"/>
      <c r="D125" s="1856"/>
      <c r="E125" s="1855"/>
      <c r="F125" s="1854"/>
    </row>
    <row r="126" spans="1:14" ht="24">
      <c r="A126" s="1865"/>
      <c r="B126" s="1858" t="s">
        <v>
187</v>
      </c>
      <c r="C126" s="1857"/>
      <c r="D126" s="1856" t="s">
        <v>
5413</v>
      </c>
      <c r="E126" s="1855"/>
      <c r="F126" s="1854" t="s">
        <v>
5740</v>
      </c>
    </row>
    <row r="127" spans="1:14" ht="48">
      <c r="A127" s="1865"/>
      <c r="B127" s="1858"/>
      <c r="C127" s="1857"/>
      <c r="D127" s="1856" t="s">
        <v>
5739</v>
      </c>
      <c r="E127" s="1855"/>
      <c r="F127" s="1854" t="s">
        <v>
5738</v>
      </c>
    </row>
    <row r="128" spans="1:14" ht="36">
      <c r="A128" s="1853"/>
      <c r="B128" s="1852"/>
      <c r="C128" s="1851"/>
      <c r="D128" s="1850" t="s">
        <v>
5737</v>
      </c>
      <c r="E128" s="1849"/>
      <c r="F128" s="1848" t="s">
        <v>
5736</v>
      </c>
    </row>
    <row r="129" spans="1:6" ht="18.75">
      <c r="A129" s="2956" t="s">
        <v>
5735</v>
      </c>
      <c r="B129" s="2957"/>
      <c r="C129" s="1863"/>
      <c r="D129" s="1871" t="s">
        <v>
5610</v>
      </c>
      <c r="E129" s="1861"/>
      <c r="F129" s="1860"/>
    </row>
    <row r="130" spans="1:6" ht="36">
      <c r="A130" s="1859"/>
      <c r="B130" s="1858" t="s">
        <v>
5734</v>
      </c>
      <c r="C130" s="1857"/>
      <c r="D130" s="1856" t="s">
        <v>
5733</v>
      </c>
      <c r="E130" s="1855"/>
      <c r="F130" s="1854" t="s">
        <v>
5732</v>
      </c>
    </row>
    <row r="131" spans="1:6" ht="24">
      <c r="A131" s="1859"/>
      <c r="B131" s="1858"/>
      <c r="C131" s="1857"/>
      <c r="D131" s="1856" t="s">
        <v>
5731</v>
      </c>
      <c r="E131" s="1855"/>
      <c r="F131" s="1854" t="s">
        <v>
5730</v>
      </c>
    </row>
    <row r="132" spans="1:6" ht="48">
      <c r="A132" s="1859"/>
      <c r="B132" s="1858"/>
      <c r="C132" s="1857"/>
      <c r="D132" s="1856" t="s">
        <v>
5729</v>
      </c>
      <c r="E132" s="1855"/>
      <c r="F132" s="1854" t="s">
        <v>
5728</v>
      </c>
    </row>
    <row r="133" spans="1:6">
      <c r="A133" s="1859"/>
      <c r="B133" s="1858"/>
      <c r="C133" s="1857"/>
      <c r="D133" s="1856" t="s">
        <v>
377</v>
      </c>
      <c r="E133" s="1855"/>
      <c r="F133" s="1854" t="s">
        <v>
5727</v>
      </c>
    </row>
    <row r="134" spans="1:6">
      <c r="A134" s="1859"/>
      <c r="B134" s="1858" t="s">
        <v>
375</v>
      </c>
      <c r="C134" s="1857"/>
      <c r="D134" s="1856" t="s">
        <v>
5418</v>
      </c>
      <c r="E134" s="1855"/>
      <c r="F134" s="1854" t="s">
        <v>
5726</v>
      </c>
    </row>
    <row r="135" spans="1:6">
      <c r="A135" s="1859"/>
      <c r="B135" s="1858"/>
      <c r="C135" s="1857"/>
      <c r="D135" s="1856" t="s">
        <v>
5725</v>
      </c>
      <c r="E135" s="1855"/>
      <c r="F135" s="1854" t="s">
        <v>
5724</v>
      </c>
    </row>
    <row r="136" spans="1:6" ht="24">
      <c r="A136" s="1865"/>
      <c r="B136" s="1858"/>
      <c r="C136" s="1857"/>
      <c r="D136" s="1856" t="s">
        <v>
5723</v>
      </c>
      <c r="E136" s="1855"/>
      <c r="F136" s="1854" t="s">
        <v>
5722</v>
      </c>
    </row>
    <row r="137" spans="1:6" ht="36">
      <c r="A137" s="1865"/>
      <c r="B137" s="1858"/>
      <c r="C137" s="1857"/>
      <c r="D137" s="1856" t="s">
        <v>
5721</v>
      </c>
      <c r="E137" s="1855"/>
      <c r="F137" s="1870" t="s">
        <v>
5720</v>
      </c>
    </row>
    <row r="138" spans="1:6" ht="24">
      <c r="A138" s="1865"/>
      <c r="B138" s="1858"/>
      <c r="C138" s="1857"/>
      <c r="D138" s="1856" t="s">
        <v>
185</v>
      </c>
      <c r="E138" s="1855"/>
      <c r="F138" s="1854" t="s">
        <v>
5719</v>
      </c>
    </row>
    <row r="139" spans="1:6">
      <c r="A139" s="1865"/>
      <c r="B139" s="1858" t="s">
        <v>
373</v>
      </c>
      <c r="C139" s="1857"/>
      <c r="D139" s="1856"/>
      <c r="E139" s="1855"/>
      <c r="F139" s="1854"/>
    </row>
    <row r="140" spans="1:6" ht="60">
      <c r="A140" s="1865"/>
      <c r="B140" s="1858" t="s">
        <v>
5718</v>
      </c>
      <c r="C140" s="1857"/>
      <c r="D140" s="1856" t="s">
        <v>
5717</v>
      </c>
      <c r="E140" s="1855"/>
      <c r="F140" s="1854" t="s">
        <v>
5716</v>
      </c>
    </row>
    <row r="141" spans="1:6" ht="24">
      <c r="A141" s="1865"/>
      <c r="B141" s="1858"/>
      <c r="C141" s="1857"/>
      <c r="D141" s="1856" t="s">
        <v>
5715</v>
      </c>
      <c r="E141" s="1855"/>
      <c r="F141" s="1854" t="s">
        <v>
5714</v>
      </c>
    </row>
    <row r="142" spans="1:6" ht="60">
      <c r="A142" s="1865"/>
      <c r="B142" s="1858"/>
      <c r="C142" s="1857"/>
      <c r="D142" s="1856" t="s">
        <v>
5713</v>
      </c>
      <c r="E142" s="1855"/>
      <c r="F142" s="1854" t="s">
        <v>
5712</v>
      </c>
    </row>
    <row r="143" spans="1:6" ht="36">
      <c r="A143" s="1865"/>
      <c r="B143" s="1858"/>
      <c r="C143" s="1857"/>
      <c r="D143" s="1856" t="s">
        <v>
5711</v>
      </c>
      <c r="E143" s="1855"/>
      <c r="F143" s="1854" t="s">
        <v>
5710</v>
      </c>
    </row>
    <row r="144" spans="1:6" ht="36">
      <c r="A144" s="1865"/>
      <c r="B144" s="1858"/>
      <c r="C144" s="1857"/>
      <c r="D144" s="1856" t="s">
        <v>
5709</v>
      </c>
      <c r="E144" s="1855"/>
      <c r="F144" s="1854" t="s">
        <v>
5708</v>
      </c>
    </row>
    <row r="145" spans="1:6" ht="48">
      <c r="A145" s="1865"/>
      <c r="B145" s="1858"/>
      <c r="C145" s="1857"/>
      <c r="D145" s="1856" t="s">
        <v>
5707</v>
      </c>
      <c r="E145" s="1855"/>
      <c r="F145" s="1854" t="s">
        <v>
5706</v>
      </c>
    </row>
    <row r="146" spans="1:6" ht="24">
      <c r="A146" s="1865"/>
      <c r="B146" s="1858"/>
      <c r="C146" s="1857"/>
      <c r="D146" s="1856" t="s">
        <v>
5705</v>
      </c>
      <c r="E146" s="1855"/>
      <c r="F146" s="1854" t="s">
        <v>
5704</v>
      </c>
    </row>
    <row r="147" spans="1:6">
      <c r="A147" s="1865"/>
      <c r="B147" s="1858" t="s">
        <v>
5703</v>
      </c>
      <c r="C147" s="1857"/>
      <c r="D147" s="1856"/>
      <c r="E147" s="1855"/>
      <c r="F147" s="1854"/>
    </row>
    <row r="148" spans="1:6" ht="24">
      <c r="A148" s="1865"/>
      <c r="B148" s="1858" t="s">
        <v>
370</v>
      </c>
      <c r="C148" s="1857"/>
      <c r="D148" s="1856" t="s">
        <v>
5609</v>
      </c>
      <c r="E148" s="1855"/>
      <c r="F148" s="1854" t="s">
        <v>
5702</v>
      </c>
    </row>
    <row r="149" spans="1:6">
      <c r="A149" s="1865"/>
      <c r="B149" s="1858"/>
      <c r="C149" s="1857"/>
      <c r="D149" s="1856" t="s">
        <v>
5701</v>
      </c>
      <c r="E149" s="1855"/>
      <c r="F149" s="1854" t="s">
        <v>
5700</v>
      </c>
    </row>
    <row r="150" spans="1:6">
      <c r="A150" s="1865"/>
      <c r="B150" s="1858"/>
      <c r="C150" s="1857"/>
      <c r="D150" s="1856" t="s">
        <v>
5699</v>
      </c>
      <c r="E150" s="1855"/>
      <c r="F150" s="1854" t="s">
        <v>
5698</v>
      </c>
    </row>
    <row r="151" spans="1:6" ht="24">
      <c r="A151" s="1865"/>
      <c r="B151" s="1858"/>
      <c r="C151" s="1857"/>
      <c r="D151" s="1856" t="s">
        <v>
5697</v>
      </c>
      <c r="E151" s="1855"/>
      <c r="F151" s="1854" t="s">
        <v>
5696</v>
      </c>
    </row>
    <row r="152" spans="1:6">
      <c r="A152" s="1865"/>
      <c r="B152" s="1858"/>
      <c r="C152" s="1857"/>
      <c r="D152" s="1856" t="s">
        <v>
5695</v>
      </c>
      <c r="E152" s="1855"/>
      <c r="F152" s="1868" t="s">
        <v>
5694</v>
      </c>
    </row>
    <row r="153" spans="1:6" ht="48">
      <c r="A153" s="1865"/>
      <c r="B153" s="1858" t="s">
        <v>
5693</v>
      </c>
      <c r="C153" s="1857"/>
      <c r="D153" s="1856" t="s">
        <v>
5413</v>
      </c>
      <c r="E153" s="1855"/>
      <c r="F153" s="1854" t="s">
        <v>
5692</v>
      </c>
    </row>
    <row r="154" spans="1:6" ht="24">
      <c r="A154" s="1865"/>
      <c r="B154" s="1858"/>
      <c r="C154" s="1857"/>
      <c r="D154" s="1856" t="s">
        <v>
5691</v>
      </c>
      <c r="E154" s="1855"/>
      <c r="F154" s="1854" t="s">
        <v>
5690</v>
      </c>
    </row>
    <row r="155" spans="1:6" ht="24">
      <c r="A155" s="1865"/>
      <c r="B155" s="1858"/>
      <c r="C155" s="1857"/>
      <c r="D155" s="1856" t="s">
        <v>
5689</v>
      </c>
      <c r="E155" s="1855"/>
      <c r="F155" s="1854" t="s">
        <v>
5688</v>
      </c>
    </row>
    <row r="156" spans="1:6" ht="36">
      <c r="A156" s="1865"/>
      <c r="B156" s="1858"/>
      <c r="C156" s="1857"/>
      <c r="D156" s="1856" t="s">
        <v>
5687</v>
      </c>
      <c r="E156" s="1855"/>
      <c r="F156" s="1854" t="s">
        <v>
5686</v>
      </c>
    </row>
    <row r="157" spans="1:6" ht="48">
      <c r="A157" s="1865"/>
      <c r="B157" s="1858"/>
      <c r="C157" s="1857"/>
      <c r="D157" s="1856" t="s">
        <v>
5685</v>
      </c>
      <c r="E157" s="1855"/>
      <c r="F157" s="1854" t="s">
        <v>
5684</v>
      </c>
    </row>
    <row r="158" spans="1:6" ht="24">
      <c r="A158" s="1865"/>
      <c r="B158" s="1858"/>
      <c r="C158" s="1857"/>
      <c r="D158" s="1856" t="s">
        <v>
5683</v>
      </c>
      <c r="E158" s="1855"/>
      <c r="F158" s="1854" t="s">
        <v>
5682</v>
      </c>
    </row>
    <row r="159" spans="1:6">
      <c r="A159" s="1865"/>
      <c r="B159" s="1858"/>
      <c r="C159" s="1857"/>
      <c r="D159" s="1856" t="s">
        <v>
367</v>
      </c>
      <c r="E159" s="1855"/>
      <c r="F159" s="1854" t="s">
        <v>
5681</v>
      </c>
    </row>
    <row r="160" spans="1:6">
      <c r="A160" s="1865"/>
      <c r="B160" s="1858" t="s">
        <v>
5680</v>
      </c>
      <c r="C160" s="1857"/>
      <c r="D160" s="1856"/>
      <c r="E160" s="1855"/>
      <c r="F160" s="1854"/>
    </row>
    <row r="161" spans="1:13" ht="24">
      <c r="A161" s="1865"/>
      <c r="B161" s="1858" t="s">
        <v>
5679</v>
      </c>
      <c r="C161" s="1857"/>
      <c r="D161" s="1856" t="s">
        <v>
5413</v>
      </c>
      <c r="E161" s="1855"/>
      <c r="F161" s="1854" t="s">
        <v>
5678</v>
      </c>
    </row>
    <row r="162" spans="1:13" ht="48">
      <c r="A162" s="1865"/>
      <c r="B162" s="1858"/>
      <c r="C162" s="1857"/>
      <c r="D162" s="1856" t="s">
        <v>
5677</v>
      </c>
      <c r="E162" s="1855"/>
      <c r="F162" s="1854" t="s">
        <v>
5676</v>
      </c>
    </row>
    <row r="163" spans="1:13" ht="24">
      <c r="A163" s="1865"/>
      <c r="B163" s="1858"/>
      <c r="C163" s="1857"/>
      <c r="D163" s="1856" t="s">
        <v>
5675</v>
      </c>
      <c r="E163" s="1855"/>
      <c r="F163" s="1854" t="s">
        <v>
5674</v>
      </c>
      <c r="G163" s="1875"/>
      <c r="H163" s="1875"/>
      <c r="I163" s="1875"/>
      <c r="J163" s="1875"/>
      <c r="K163" s="1875"/>
      <c r="L163" s="1875"/>
      <c r="M163" s="1875"/>
    </row>
    <row r="164" spans="1:13">
      <c r="A164" s="1865"/>
      <c r="B164" s="1858"/>
      <c r="C164" s="1857"/>
      <c r="D164" s="1856" t="s">
        <v>
5673</v>
      </c>
      <c r="E164" s="1855"/>
      <c r="F164" s="1854" t="s">
        <v>
5672</v>
      </c>
      <c r="G164" s="1875"/>
      <c r="H164" s="1875"/>
      <c r="I164" s="1875"/>
      <c r="J164" s="1875"/>
      <c r="K164" s="1875"/>
      <c r="L164" s="1875"/>
      <c r="M164" s="1875"/>
    </row>
    <row r="165" spans="1:13" ht="24">
      <c r="A165" s="1865"/>
      <c r="B165" s="1858"/>
      <c r="C165" s="1857"/>
      <c r="D165" s="1856" t="s">
        <v>
5671</v>
      </c>
      <c r="E165" s="1855"/>
      <c r="F165" s="1854" t="s">
        <v>
5670</v>
      </c>
      <c r="G165" s="1875"/>
      <c r="H165" s="1875"/>
      <c r="I165" s="1875"/>
      <c r="J165" s="1875"/>
      <c r="K165" s="1875"/>
      <c r="L165" s="1875"/>
      <c r="M165" s="1875"/>
    </row>
    <row r="166" spans="1:13" ht="36">
      <c r="A166" s="1865"/>
      <c r="B166" s="1858" t="s">
        <v>
5669</v>
      </c>
      <c r="C166" s="1857"/>
      <c r="D166" s="1856" t="s">
        <v>
5664</v>
      </c>
      <c r="E166" s="1855"/>
      <c r="F166" s="1854" t="s">
        <v>
5668</v>
      </c>
      <c r="G166" s="1875"/>
      <c r="H166" s="1875"/>
      <c r="I166" s="1875"/>
      <c r="J166" s="1875"/>
      <c r="K166" s="1875"/>
      <c r="L166" s="1875"/>
      <c r="M166" s="1875"/>
    </row>
    <row r="167" spans="1:13">
      <c r="A167" s="1865"/>
      <c r="B167" s="1858"/>
      <c r="C167" s="1857"/>
      <c r="D167" s="1856" t="s">
        <v>
5667</v>
      </c>
      <c r="E167" s="1855"/>
      <c r="F167" s="1854" t="s">
        <v>
5661</v>
      </c>
      <c r="G167" s="1875"/>
      <c r="H167" s="1875"/>
      <c r="I167" s="1875"/>
      <c r="J167" s="1875"/>
      <c r="K167" s="1875"/>
      <c r="L167" s="1875"/>
      <c r="M167" s="1875"/>
    </row>
    <row r="168" spans="1:13">
      <c r="A168" s="1865"/>
      <c r="B168" s="1858"/>
      <c r="C168" s="1857"/>
      <c r="D168" s="1856" t="s">
        <v>
5660</v>
      </c>
      <c r="E168" s="1855"/>
      <c r="F168" s="1854" t="s">
        <v>
5659</v>
      </c>
      <c r="G168" s="1875"/>
      <c r="H168" s="1875"/>
      <c r="I168" s="1875"/>
      <c r="J168" s="1875"/>
      <c r="K168" s="1875"/>
      <c r="L168" s="1875"/>
      <c r="M168" s="1875"/>
    </row>
    <row r="169" spans="1:13">
      <c r="A169" s="1865"/>
      <c r="B169" s="1858"/>
      <c r="C169" s="1857"/>
      <c r="D169" s="1856" t="s">
        <v>
5658</v>
      </c>
      <c r="E169" s="1855"/>
      <c r="F169" s="1868" t="s">
        <v>
5495</v>
      </c>
      <c r="G169" s="1875"/>
      <c r="H169" s="1875"/>
      <c r="I169" s="1875"/>
      <c r="J169" s="1875"/>
      <c r="K169" s="1875"/>
      <c r="L169" s="1875"/>
      <c r="M169" s="1875"/>
    </row>
    <row r="170" spans="1:13">
      <c r="A170" s="1865"/>
      <c r="B170" s="1858"/>
      <c r="C170" s="1857"/>
      <c r="D170" s="1856" t="s">
        <v>
5657</v>
      </c>
      <c r="E170" s="1855"/>
      <c r="F170" s="1868" t="s">
        <v>
5495</v>
      </c>
      <c r="G170" s="1875"/>
      <c r="H170" s="1875"/>
      <c r="I170" s="1875"/>
      <c r="J170" s="1875"/>
      <c r="K170" s="1875"/>
      <c r="L170" s="1875"/>
      <c r="M170" s="1875"/>
    </row>
    <row r="171" spans="1:13">
      <c r="A171" s="1865"/>
      <c r="B171" s="1858"/>
      <c r="C171" s="1857"/>
      <c r="D171" s="1856" t="s">
        <v>
5666</v>
      </c>
      <c r="E171" s="1855"/>
      <c r="F171" s="1868" t="s">
        <v>
5495</v>
      </c>
      <c r="G171" s="1875"/>
      <c r="H171" s="1875"/>
      <c r="I171" s="1875"/>
      <c r="J171" s="1875"/>
      <c r="K171" s="1875"/>
      <c r="L171" s="1875"/>
      <c r="M171" s="1875"/>
    </row>
    <row r="172" spans="1:13">
      <c r="A172" s="1865"/>
      <c r="B172" s="1858"/>
      <c r="C172" s="1857"/>
      <c r="D172" s="1856" t="s">
        <v>
5655</v>
      </c>
      <c r="E172" s="1855"/>
      <c r="F172" s="1868" t="s">
        <v>
5495</v>
      </c>
      <c r="G172" s="1875"/>
      <c r="H172" s="1875"/>
      <c r="I172" s="1875"/>
      <c r="J172" s="1875"/>
      <c r="K172" s="1875"/>
      <c r="L172" s="1875"/>
      <c r="M172" s="1875"/>
    </row>
    <row r="173" spans="1:13">
      <c r="A173" s="1859"/>
      <c r="B173" s="1858"/>
      <c r="C173" s="1857"/>
      <c r="D173" s="1856" t="s">
        <v>
5665</v>
      </c>
      <c r="E173" s="1855"/>
      <c r="F173" s="1868" t="s">
        <v>
5495</v>
      </c>
      <c r="G173" s="1875"/>
      <c r="H173" s="1875"/>
      <c r="I173" s="1875"/>
      <c r="J173" s="1875"/>
      <c r="K173" s="1875"/>
      <c r="L173" s="1875"/>
      <c r="M173" s="1875"/>
    </row>
    <row r="174" spans="1:13" ht="24">
      <c r="A174" s="1859"/>
      <c r="B174" s="1858" t="s">
        <v>
217</v>
      </c>
      <c r="C174" s="1857"/>
      <c r="D174" s="1856" t="s">
        <v>
5664</v>
      </c>
      <c r="E174" s="1855"/>
      <c r="F174" s="1854" t="s">
        <v>
5663</v>
      </c>
      <c r="G174" s="1875"/>
      <c r="H174" s="1875"/>
      <c r="I174" s="1875"/>
      <c r="J174" s="1875"/>
      <c r="K174" s="1875"/>
      <c r="L174" s="1875"/>
      <c r="M174" s="1875"/>
    </row>
    <row r="175" spans="1:13">
      <c r="A175" s="1859"/>
      <c r="B175" s="1858"/>
      <c r="C175" s="1857"/>
      <c r="D175" s="1856" t="s">
        <v>
5662</v>
      </c>
      <c r="E175" s="1855"/>
      <c r="F175" s="1854" t="s">
        <v>
5661</v>
      </c>
      <c r="G175" s="1875"/>
      <c r="H175" s="1875"/>
      <c r="I175" s="1875"/>
      <c r="J175" s="1875"/>
      <c r="K175" s="1875"/>
      <c r="L175" s="1875"/>
      <c r="M175" s="1875"/>
    </row>
    <row r="176" spans="1:13">
      <c r="A176" s="1859"/>
      <c r="B176" s="1858"/>
      <c r="C176" s="1857"/>
      <c r="D176" s="1856" t="s">
        <v>
5660</v>
      </c>
      <c r="E176" s="1855"/>
      <c r="F176" s="1854" t="s">
        <v>
5659</v>
      </c>
      <c r="G176" s="1875"/>
      <c r="H176" s="1875"/>
      <c r="I176" s="1875"/>
      <c r="J176" s="1875"/>
      <c r="K176" s="1875"/>
      <c r="L176" s="1875"/>
      <c r="M176" s="1875"/>
    </row>
    <row r="177" spans="1:13">
      <c r="A177" s="1859"/>
      <c r="B177" s="1858"/>
      <c r="C177" s="1857"/>
      <c r="D177" s="1856" t="s">
        <v>
5658</v>
      </c>
      <c r="E177" s="1855"/>
      <c r="F177" s="1868" t="s">
        <v>
5495</v>
      </c>
      <c r="G177" s="1875"/>
      <c r="H177" s="1875"/>
      <c r="I177" s="1875"/>
      <c r="J177" s="1875"/>
      <c r="K177" s="1875"/>
      <c r="L177" s="1875"/>
      <c r="M177" s="1875"/>
    </row>
    <row r="178" spans="1:13">
      <c r="A178" s="1859"/>
      <c r="B178" s="1858"/>
      <c r="C178" s="1857"/>
      <c r="D178" s="1856" t="s">
        <v>
5657</v>
      </c>
      <c r="E178" s="1855"/>
      <c r="F178" s="1868" t="s">
        <v>
5495</v>
      </c>
      <c r="G178" s="1875"/>
      <c r="H178" s="1875"/>
      <c r="I178" s="1875"/>
      <c r="J178" s="1875"/>
      <c r="K178" s="1875"/>
      <c r="L178" s="1875"/>
      <c r="M178" s="1875"/>
    </row>
    <row r="179" spans="1:13">
      <c r="A179" s="1859"/>
      <c r="B179" s="1858"/>
      <c r="C179" s="1857"/>
      <c r="D179" s="1856" t="s">
        <v>
5656</v>
      </c>
      <c r="E179" s="1855"/>
      <c r="F179" s="1868" t="s">
        <v>
5495</v>
      </c>
      <c r="G179" s="1875"/>
      <c r="H179" s="1875"/>
      <c r="I179" s="1875"/>
      <c r="J179" s="1875"/>
      <c r="K179" s="1875"/>
      <c r="L179" s="1875"/>
      <c r="M179" s="1875"/>
    </row>
    <row r="180" spans="1:13">
      <c r="A180" s="1859"/>
      <c r="B180" s="1858"/>
      <c r="C180" s="1857"/>
      <c r="D180" s="1856" t="s">
        <v>
5655</v>
      </c>
      <c r="E180" s="1855"/>
      <c r="F180" s="1868" t="s">
        <v>
5495</v>
      </c>
      <c r="G180" s="1875"/>
      <c r="H180" s="1875"/>
      <c r="I180" s="1875"/>
      <c r="J180" s="1875"/>
      <c r="K180" s="1875"/>
      <c r="L180" s="1875"/>
      <c r="M180" s="1875"/>
    </row>
    <row r="181" spans="1:13" ht="24">
      <c r="A181" s="1853"/>
      <c r="B181" s="1852"/>
      <c r="C181" s="1851"/>
      <c r="D181" s="1850" t="s">
        <v>
5654</v>
      </c>
      <c r="E181" s="1849"/>
      <c r="F181" s="1848" t="s">
        <v>
5653</v>
      </c>
      <c r="G181" s="1875"/>
      <c r="H181" s="1875"/>
      <c r="I181" s="1875"/>
      <c r="J181" s="1875"/>
      <c r="K181" s="1875"/>
      <c r="L181" s="1875"/>
      <c r="M181" s="1875"/>
    </row>
    <row r="182" spans="1:13" ht="18.75">
      <c r="A182" s="2956" t="s">
        <v>
357</v>
      </c>
      <c r="B182" s="2957"/>
      <c r="C182" s="1863"/>
      <c r="D182" s="1871" t="s">
        <v>
5652</v>
      </c>
      <c r="E182" s="1877"/>
      <c r="F182" s="1876"/>
      <c r="G182" s="1875"/>
      <c r="H182" s="1875"/>
      <c r="I182" s="1875"/>
      <c r="J182" s="1875"/>
      <c r="K182" s="1875"/>
      <c r="L182" s="1875"/>
      <c r="M182" s="1875"/>
    </row>
    <row r="183" spans="1:13" ht="24">
      <c r="A183" s="1859"/>
      <c r="B183" s="1858" t="s">
        <v>
5651</v>
      </c>
      <c r="C183" s="1857"/>
      <c r="D183" s="1856" t="s">
        <v>
5650</v>
      </c>
      <c r="E183" s="1855"/>
      <c r="F183" s="1854" t="s">
        <v>
5649</v>
      </c>
      <c r="G183" s="1875"/>
      <c r="H183" s="1875"/>
      <c r="I183" s="1875"/>
      <c r="J183" s="1875"/>
      <c r="K183" s="1875"/>
      <c r="L183" s="1875"/>
      <c r="M183" s="1875"/>
    </row>
    <row r="184" spans="1:13" ht="24">
      <c r="A184" s="1865"/>
      <c r="B184" s="1858"/>
      <c r="C184" s="1857"/>
      <c r="D184" s="1856" t="s">
        <v>
5648</v>
      </c>
      <c r="E184" s="1855"/>
      <c r="F184" s="1854" t="s">
        <v>
5647</v>
      </c>
    </row>
    <row r="185" spans="1:13" ht="24">
      <c r="A185" s="1865"/>
      <c r="B185" s="1858"/>
      <c r="C185" s="1857"/>
      <c r="D185" s="1856" t="s">
        <v>
358</v>
      </c>
      <c r="E185" s="1855"/>
      <c r="F185" s="1854" t="s">
        <v>
5646</v>
      </c>
    </row>
    <row r="186" spans="1:13">
      <c r="A186" s="1865"/>
      <c r="B186" s="1858"/>
      <c r="C186" s="1857"/>
      <c r="D186" s="1856"/>
      <c r="E186" s="1855"/>
      <c r="F186" s="1854"/>
    </row>
    <row r="187" spans="1:13" ht="36">
      <c r="A187" s="1865"/>
      <c r="B187" s="1858" t="s">
        <v>
5645</v>
      </c>
      <c r="C187" s="1857"/>
      <c r="D187" s="1856" t="s">
        <v>
5644</v>
      </c>
      <c r="E187" s="1855"/>
      <c r="F187" s="1854" t="s">
        <v>
5643</v>
      </c>
    </row>
    <row r="188" spans="1:13">
      <c r="A188" s="1865"/>
      <c r="B188" s="1858"/>
      <c r="C188" s="1857"/>
      <c r="D188" s="1856" t="s">
        <v>
5642</v>
      </c>
      <c r="E188" s="1855"/>
      <c r="F188" s="1854" t="s">
        <v>
5641</v>
      </c>
    </row>
    <row r="189" spans="1:13">
      <c r="A189" s="1865"/>
      <c r="B189" s="1858"/>
      <c r="C189" s="1857"/>
      <c r="D189" s="1856" t="s">
        <v>
5640</v>
      </c>
      <c r="E189" s="1855"/>
      <c r="F189" s="1854" t="s">
        <v>
5639</v>
      </c>
    </row>
    <row r="190" spans="1:13">
      <c r="A190" s="1865"/>
      <c r="B190" s="1858"/>
      <c r="C190" s="1857"/>
      <c r="D190" s="1856" t="s">
        <v>
5638</v>
      </c>
      <c r="E190" s="1855"/>
      <c r="F190" s="1854" t="s">
        <v>
5637</v>
      </c>
    </row>
    <row r="191" spans="1:13">
      <c r="A191" s="1865"/>
      <c r="B191" s="1858"/>
      <c r="C191" s="1857"/>
      <c r="D191" s="1856"/>
      <c r="E191" s="1855"/>
      <c r="F191" s="1854"/>
    </row>
    <row r="192" spans="1:13" ht="60">
      <c r="A192" s="1865"/>
      <c r="B192" s="1858" t="s">
        <v>
209</v>
      </c>
      <c r="C192" s="1857"/>
      <c r="D192" s="1856" t="s">
        <v>
5636</v>
      </c>
      <c r="E192" s="1855"/>
      <c r="F192" s="1854" t="s">
        <v>
5635</v>
      </c>
    </row>
    <row r="193" spans="1:6">
      <c r="A193" s="1865"/>
      <c r="B193" s="1858"/>
      <c r="C193" s="1857"/>
      <c r="D193" s="1856" t="s">
        <v>
5634</v>
      </c>
      <c r="E193" s="1855"/>
      <c r="F193" s="1854" t="s">
        <v>
5633</v>
      </c>
    </row>
    <row r="194" spans="1:6">
      <c r="A194" s="1865"/>
      <c r="B194" s="1858"/>
      <c r="C194" s="1857"/>
      <c r="D194" s="1856" t="s">
        <v>
5632</v>
      </c>
      <c r="E194" s="1855"/>
      <c r="F194" s="1854" t="s">
        <v>
5631</v>
      </c>
    </row>
    <row r="195" spans="1:6">
      <c r="A195" s="1865"/>
      <c r="B195" s="1858"/>
      <c r="C195" s="1857"/>
      <c r="D195" s="1856" t="s">
        <v>
5630</v>
      </c>
      <c r="E195" s="1855"/>
      <c r="F195" s="1854" t="s">
        <v>
5629</v>
      </c>
    </row>
    <row r="196" spans="1:6">
      <c r="A196" s="1865"/>
      <c r="B196" s="1858" t="s">
        <v>
349</v>
      </c>
      <c r="C196" s="1857"/>
      <c r="D196" s="1856"/>
      <c r="E196" s="1855"/>
      <c r="F196" s="1854"/>
    </row>
    <row r="197" spans="1:6">
      <c r="A197" s="1865"/>
      <c r="B197" s="1858"/>
      <c r="C197" s="1857"/>
      <c r="D197" s="1856"/>
      <c r="E197" s="1855"/>
      <c r="F197" s="1854"/>
    </row>
    <row r="198" spans="1:6" ht="108">
      <c r="A198" s="1865"/>
      <c r="B198" s="1858" t="s">
        <v>
5628</v>
      </c>
      <c r="C198" s="1857"/>
      <c r="D198" s="1856" t="s">
        <v>
5627</v>
      </c>
      <c r="E198" s="1855"/>
      <c r="F198" s="1854" t="s">
        <v>
5626</v>
      </c>
    </row>
    <row r="199" spans="1:6">
      <c r="A199" s="1865"/>
      <c r="B199" s="1858"/>
      <c r="C199" s="1857"/>
      <c r="D199" s="1856" t="s">
        <v>
5625</v>
      </c>
      <c r="E199" s="1855"/>
      <c r="F199" s="1854" t="s">
        <v>
5624</v>
      </c>
    </row>
    <row r="200" spans="1:6">
      <c r="A200" s="1865"/>
      <c r="B200" s="1858"/>
      <c r="C200" s="1857"/>
      <c r="D200" s="1856" t="s">
        <v>
5623</v>
      </c>
      <c r="E200" s="1855"/>
      <c r="F200" s="1854" t="s">
        <v>
5622</v>
      </c>
    </row>
    <row r="201" spans="1:6">
      <c r="A201" s="1865"/>
      <c r="B201" s="1858"/>
      <c r="C201" s="1857"/>
      <c r="D201" s="1856" t="s">
        <v>
5621</v>
      </c>
      <c r="E201" s="1855"/>
      <c r="F201" s="1854" t="s">
        <v>
5620</v>
      </c>
    </row>
    <row r="202" spans="1:6">
      <c r="A202" s="1865"/>
      <c r="B202" s="1858" t="s">
        <v>
495</v>
      </c>
      <c r="C202" s="1857"/>
      <c r="D202" s="1856"/>
      <c r="E202" s="1855"/>
      <c r="F202" s="1854"/>
    </row>
    <row r="203" spans="1:6">
      <c r="A203" s="1865"/>
      <c r="B203" s="1874" t="s">
        <v>
5619</v>
      </c>
      <c r="C203" s="1857"/>
      <c r="D203" s="1856"/>
      <c r="E203" s="1855"/>
      <c r="F203" s="1854"/>
    </row>
    <row r="204" spans="1:6">
      <c r="A204" s="1865"/>
      <c r="B204" s="1874"/>
      <c r="C204" s="1857"/>
      <c r="D204" s="1856"/>
      <c r="E204" s="1855"/>
      <c r="F204" s="1854"/>
    </row>
    <row r="205" spans="1:6" ht="24">
      <c r="A205" s="1865"/>
      <c r="B205" s="1858" t="s">
        <v>
204</v>
      </c>
      <c r="C205" s="1857"/>
      <c r="D205" s="1856" t="s">
        <v>
5615</v>
      </c>
      <c r="E205" s="1855"/>
      <c r="F205" s="1854" t="s">
        <v>
5618</v>
      </c>
    </row>
    <row r="206" spans="1:6" ht="24">
      <c r="A206" s="1865"/>
      <c r="B206" s="1858"/>
      <c r="C206" s="1857"/>
      <c r="D206" s="1873" t="s">
        <v>
5617</v>
      </c>
      <c r="E206" s="1855"/>
      <c r="F206" s="1854" t="s">
        <v>
5616</v>
      </c>
    </row>
    <row r="207" spans="1:6">
      <c r="A207" s="1865"/>
      <c r="B207" s="1858"/>
      <c r="C207" s="1857"/>
      <c r="D207" s="1873"/>
      <c r="E207" s="1855"/>
      <c r="F207" s="1854"/>
    </row>
    <row r="208" spans="1:6" ht="24">
      <c r="A208" s="1865"/>
      <c r="B208" s="1858" t="s">
        <v>
781</v>
      </c>
      <c r="C208" s="1857"/>
      <c r="D208" s="1856" t="s">
        <v>
5615</v>
      </c>
      <c r="E208" s="1855"/>
      <c r="F208" s="1854" t="s">
        <v>
5614</v>
      </c>
    </row>
    <row r="209" spans="1:6" ht="24">
      <c r="A209" s="1859"/>
      <c r="B209" s="1858"/>
      <c r="C209" s="1857"/>
      <c r="D209" s="1873" t="s">
        <v>
5613</v>
      </c>
      <c r="E209" s="1855"/>
      <c r="F209" s="1854" t="s">
        <v>
5612</v>
      </c>
    </row>
    <row r="210" spans="1:6">
      <c r="A210" s="1859"/>
      <c r="B210" s="1858"/>
      <c r="C210" s="1857"/>
      <c r="D210" s="1873"/>
      <c r="E210" s="1855"/>
      <c r="F210" s="1854"/>
    </row>
    <row r="211" spans="1:6">
      <c r="A211" s="1853"/>
      <c r="B211" s="1852"/>
      <c r="C211" s="1851"/>
      <c r="D211" s="1872"/>
      <c r="E211" s="1849"/>
      <c r="F211" s="1848"/>
    </row>
    <row r="212" spans="1:6" ht="18.75">
      <c r="A212" s="2956" t="s">
        <v>
5611</v>
      </c>
      <c r="B212" s="2957"/>
      <c r="C212" s="1863"/>
      <c r="D212" s="1871" t="s">
        <v>
5610</v>
      </c>
      <c r="E212" s="1861"/>
      <c r="F212" s="1860"/>
    </row>
    <row r="213" spans="1:6" ht="60">
      <c r="A213" s="1859"/>
      <c r="B213" s="1858" t="s">
        <v>
233</v>
      </c>
      <c r="C213" s="1857"/>
      <c r="D213" s="1856" t="s">
        <v>
5609</v>
      </c>
      <c r="E213" s="1855"/>
      <c r="F213" s="1854" t="s">
        <v>
5608</v>
      </c>
    </row>
    <row r="214" spans="1:6" ht="24">
      <c r="A214" s="1859"/>
      <c r="B214" s="1858"/>
      <c r="C214" s="1857"/>
      <c r="D214" s="1856" t="s">
        <v>
5607</v>
      </c>
      <c r="E214" s="1855"/>
      <c r="F214" s="1854" t="s">
        <v>
5606</v>
      </c>
    </row>
    <row r="215" spans="1:6" ht="24">
      <c r="A215" s="1859"/>
      <c r="B215" s="1858"/>
      <c r="C215" s="1857"/>
      <c r="D215" s="1856" t="s">
        <v>
5605</v>
      </c>
      <c r="E215" s="1855"/>
      <c r="F215" s="1854" t="s">
        <v>
5604</v>
      </c>
    </row>
    <row r="216" spans="1:6" ht="36">
      <c r="A216" s="1859"/>
      <c r="B216" s="1858"/>
      <c r="C216" s="1857"/>
      <c r="D216" s="1856" t="s">
        <v>
5603</v>
      </c>
      <c r="E216" s="1855"/>
      <c r="F216" s="1854" t="s">
        <v>
5602</v>
      </c>
    </row>
    <row r="217" spans="1:6" ht="36">
      <c r="A217" s="1859"/>
      <c r="B217" s="1858"/>
      <c r="C217" s="1857"/>
      <c r="D217" s="1856" t="s">
        <v>
195</v>
      </c>
      <c r="E217" s="1855"/>
      <c r="F217" s="1854" t="s">
        <v>
5601</v>
      </c>
    </row>
    <row r="218" spans="1:6">
      <c r="A218" s="1859"/>
      <c r="B218" s="1858" t="s">
        <v>
337</v>
      </c>
      <c r="C218" s="1857"/>
      <c r="D218" s="1856"/>
      <c r="E218" s="1855"/>
      <c r="F218" s="1854"/>
    </row>
    <row r="219" spans="1:6">
      <c r="A219" s="1859"/>
      <c r="B219" s="1858"/>
      <c r="C219" s="1857"/>
      <c r="D219" s="1856"/>
      <c r="E219" s="1855"/>
      <c r="F219" s="1854"/>
    </row>
    <row r="220" spans="1:6" ht="24">
      <c r="A220" s="1865"/>
      <c r="B220" s="1858" t="s">
        <v>
5600</v>
      </c>
      <c r="C220" s="1857"/>
      <c r="D220" s="1856" t="s">
        <v>
5599</v>
      </c>
      <c r="E220" s="1855"/>
      <c r="F220" s="1854" t="s">
        <v>
5598</v>
      </c>
    </row>
    <row r="221" spans="1:6" ht="24">
      <c r="A221" s="1865"/>
      <c r="B221" s="1858"/>
      <c r="C221" s="1857"/>
      <c r="D221" s="1856" t="s">
        <v>
5597</v>
      </c>
      <c r="E221" s="1855"/>
      <c r="F221" s="1854" t="s">
        <v>
5596</v>
      </c>
    </row>
    <row r="222" spans="1:6" ht="24">
      <c r="A222" s="1865"/>
      <c r="B222" s="1858"/>
      <c r="C222" s="1857"/>
      <c r="D222" s="1856" t="s">
        <v>
5595</v>
      </c>
      <c r="E222" s="1855"/>
      <c r="F222" s="1854" t="s">
        <v>
5594</v>
      </c>
    </row>
    <row r="223" spans="1:6" ht="48">
      <c r="A223" s="1865"/>
      <c r="B223" s="1858"/>
      <c r="C223" s="1857"/>
      <c r="D223" s="1856" t="s">
        <v>
5593</v>
      </c>
      <c r="E223" s="1855"/>
      <c r="F223" s="1854" t="s">
        <v>
5592</v>
      </c>
    </row>
    <row r="224" spans="1:6">
      <c r="A224" s="1865"/>
      <c r="B224" s="1858"/>
      <c r="C224" s="1857"/>
      <c r="D224" s="1856"/>
      <c r="E224" s="1855"/>
      <c r="F224" s="1854"/>
    </row>
    <row r="225" spans="1:6">
      <c r="A225" s="1865"/>
      <c r="B225" s="1858" t="s">
        <v>
228</v>
      </c>
      <c r="C225" s="1857"/>
      <c r="D225" s="1856" t="s">
        <v>
5591</v>
      </c>
      <c r="E225" s="1855"/>
      <c r="F225" s="1854" t="s">
        <v>
5590</v>
      </c>
    </row>
    <row r="226" spans="1:6">
      <c r="A226" s="1865"/>
      <c r="B226" s="1858"/>
      <c r="C226" s="1857"/>
      <c r="D226" s="1856" t="s">
        <v>
5589</v>
      </c>
      <c r="E226" s="1855"/>
      <c r="F226" s="1854" t="s">
        <v>
5588</v>
      </c>
    </row>
    <row r="227" spans="1:6">
      <c r="A227" s="1865"/>
      <c r="B227" s="1858"/>
      <c r="C227" s="1857"/>
      <c r="D227" s="1856" t="s">
        <v>
5587</v>
      </c>
      <c r="E227" s="1855"/>
      <c r="F227" s="1854" t="s">
        <v>
5586</v>
      </c>
    </row>
    <row r="228" spans="1:6">
      <c r="A228" s="1865"/>
      <c r="B228" s="1858"/>
      <c r="C228" s="1857"/>
      <c r="D228" s="1856"/>
      <c r="E228" s="1855"/>
      <c r="F228" s="1854"/>
    </row>
    <row r="229" spans="1:6">
      <c r="A229" s="1865"/>
      <c r="B229" s="1858" t="s">
        <v>
190</v>
      </c>
      <c r="C229" s="1857"/>
      <c r="D229" s="1856" t="s">
        <v>
5585</v>
      </c>
      <c r="E229" s="1855"/>
      <c r="F229" s="1854" t="s">
        <v>
5584</v>
      </c>
    </row>
    <row r="230" spans="1:6">
      <c r="A230" s="1865"/>
      <c r="B230" s="1858"/>
      <c r="C230" s="1857"/>
      <c r="D230" s="1856" t="s">
        <v>
5583</v>
      </c>
      <c r="E230" s="1855"/>
      <c r="F230" s="1854" t="s">
        <v>
2108</v>
      </c>
    </row>
    <row r="231" spans="1:6" ht="24">
      <c r="A231" s="1865"/>
      <c r="B231" s="1858"/>
      <c r="C231" s="1857"/>
      <c r="D231" s="1856" t="s">
        <v>
5582</v>
      </c>
      <c r="E231" s="1855"/>
      <c r="F231" s="1854" t="s">
        <v>
5581</v>
      </c>
    </row>
    <row r="232" spans="1:6" ht="36">
      <c r="A232" s="1865"/>
      <c r="B232" s="1858"/>
      <c r="C232" s="1857"/>
      <c r="D232" s="1856" t="s">
        <v>
501</v>
      </c>
      <c r="E232" s="1855"/>
      <c r="F232" s="1854" t="s">
        <v>
5580</v>
      </c>
    </row>
    <row r="233" spans="1:6">
      <c r="A233" s="1865"/>
      <c r="B233" s="1858"/>
      <c r="C233" s="1857"/>
      <c r="D233" s="1856"/>
      <c r="E233" s="1855"/>
      <c r="F233" s="1854"/>
    </row>
    <row r="234" spans="1:6">
      <c r="A234" s="1859"/>
      <c r="B234" s="1858" t="s">
        <v>
5579</v>
      </c>
      <c r="C234" s="1857"/>
      <c r="D234" s="1856" t="s">
        <v>
5578</v>
      </c>
      <c r="E234" s="1855"/>
      <c r="F234" s="1854" t="s">
        <v>
5577</v>
      </c>
    </row>
    <row r="235" spans="1:6">
      <c r="A235" s="1859"/>
      <c r="B235" s="1858"/>
      <c r="C235" s="1857"/>
      <c r="D235" s="1856"/>
      <c r="E235" s="1855"/>
      <c r="F235" s="1854"/>
    </row>
    <row r="236" spans="1:6">
      <c r="A236" s="1853"/>
      <c r="B236" s="1852" t="s">
        <v>
225</v>
      </c>
      <c r="C236" s="1851"/>
      <c r="D236" s="1850" t="s">
        <v>
334</v>
      </c>
      <c r="E236" s="1849"/>
      <c r="F236" s="1848" t="s">
        <v>
5576</v>
      </c>
    </row>
    <row r="237" spans="1:6" ht="18.75">
      <c r="A237" s="2956" t="s">
        <v>
5575</v>
      </c>
      <c r="B237" s="2957"/>
      <c r="C237" s="1863"/>
      <c r="D237" s="1862"/>
      <c r="E237" s="1861"/>
      <c r="F237" s="1860"/>
    </row>
    <row r="238" spans="1:6" ht="18.75">
      <c r="A238" s="2958" t="s">
        <v>
5574</v>
      </c>
      <c r="B238" s="2959"/>
      <c r="C238" s="1866"/>
      <c r="D238" s="1856"/>
      <c r="E238" s="1855"/>
      <c r="F238" s="1854"/>
    </row>
    <row r="239" spans="1:6" ht="18.75">
      <c r="A239" s="2958" t="s">
        <v>
5573</v>
      </c>
      <c r="B239" s="2959"/>
      <c r="C239" s="1866"/>
      <c r="D239" s="1856"/>
      <c r="E239" s="1855"/>
      <c r="F239" s="1854"/>
    </row>
    <row r="240" spans="1:6">
      <c r="A240" s="1859"/>
      <c r="B240" s="1858" t="s">
        <v>
222</v>
      </c>
      <c r="C240" s="1857"/>
      <c r="D240" s="1856" t="s">
        <v>
5572</v>
      </c>
      <c r="E240" s="1855"/>
      <c r="F240" s="1854" t="s">
        <v>
5571</v>
      </c>
    </row>
    <row r="241" spans="1:6" ht="24">
      <c r="A241" s="1859"/>
      <c r="B241" s="1858"/>
      <c r="C241" s="1857"/>
      <c r="D241" s="1856" t="s">
        <v>
5570</v>
      </c>
      <c r="E241" s="1855"/>
      <c r="F241" s="1854" t="s">
        <v>
5569</v>
      </c>
    </row>
    <row r="242" spans="1:6">
      <c r="A242" s="1859"/>
      <c r="B242" s="1858" t="s">
        <v>
5568</v>
      </c>
      <c r="C242" s="1857"/>
      <c r="D242" s="1856" t="s">
        <v>
5567</v>
      </c>
      <c r="E242" s="1855"/>
      <c r="F242" s="1870" t="s">
        <v>
5566</v>
      </c>
    </row>
    <row r="243" spans="1:6">
      <c r="A243" s="1859"/>
      <c r="B243" s="1858"/>
      <c r="C243" s="1857"/>
      <c r="D243" s="1856" t="s">
        <v>
5565</v>
      </c>
      <c r="E243" s="1855"/>
      <c r="F243" s="1870" t="s">
        <v>
5564</v>
      </c>
    </row>
    <row r="244" spans="1:6" ht="48">
      <c r="A244" s="1865"/>
      <c r="B244" s="1858"/>
      <c r="C244" s="1857"/>
      <c r="D244" s="1856" t="s">
        <v>
5563</v>
      </c>
      <c r="E244" s="1855"/>
      <c r="F244" s="1854" t="s">
        <v>
5562</v>
      </c>
    </row>
    <row r="245" spans="1:6">
      <c r="A245" s="1865"/>
      <c r="B245" s="1858" t="s">
        <v>
5561</v>
      </c>
      <c r="C245" s="1857"/>
      <c r="D245" s="1856"/>
      <c r="E245" s="1855"/>
      <c r="F245" s="1854"/>
    </row>
    <row r="246" spans="1:6">
      <c r="A246" s="1865"/>
      <c r="B246" s="1858" t="s">
        <v>
70</v>
      </c>
      <c r="C246" s="1857"/>
      <c r="D246" s="1856" t="s">
        <v>
5560</v>
      </c>
      <c r="E246" s="1855"/>
      <c r="F246" s="1854" t="s">
        <v>
5559</v>
      </c>
    </row>
    <row r="247" spans="1:6" ht="24">
      <c r="A247" s="1859"/>
      <c r="B247" s="1858"/>
      <c r="C247" s="1857"/>
      <c r="D247" s="1856" t="s">
        <v>
5558</v>
      </c>
      <c r="E247" s="1855"/>
      <c r="F247" s="1854" t="s">
        <v>
5557</v>
      </c>
    </row>
    <row r="248" spans="1:6" ht="24">
      <c r="A248" s="1859"/>
      <c r="B248" s="1858"/>
      <c r="C248" s="1857"/>
      <c r="D248" s="1856" t="s">
        <v>
5556</v>
      </c>
      <c r="E248" s="1855"/>
      <c r="F248" s="1854" t="s">
        <v>
5555</v>
      </c>
    </row>
    <row r="249" spans="1:6" ht="36">
      <c r="A249" s="1859"/>
      <c r="B249" s="1858"/>
      <c r="C249" s="1857"/>
      <c r="D249" s="1856" t="s">
        <v>
5554</v>
      </c>
      <c r="E249" s="1855"/>
      <c r="F249" s="1854" t="s">
        <v>
5553</v>
      </c>
    </row>
    <row r="250" spans="1:6">
      <c r="A250" s="1865"/>
      <c r="B250" s="1858"/>
      <c r="C250" s="1857"/>
      <c r="D250" s="1856" t="s">
        <v>
5552</v>
      </c>
      <c r="E250" s="1855"/>
      <c r="F250" s="1854" t="s">
        <v>
5551</v>
      </c>
    </row>
    <row r="251" spans="1:6" ht="24">
      <c r="A251" s="1865"/>
      <c r="B251" s="1858"/>
      <c r="C251" s="1857"/>
      <c r="D251" s="1856" t="s">
        <v>
5550</v>
      </c>
      <c r="E251" s="1855"/>
      <c r="F251" s="1854" t="s">
        <v>
5549</v>
      </c>
    </row>
    <row r="252" spans="1:6">
      <c r="A252" s="1865"/>
      <c r="B252" s="1858"/>
      <c r="C252" s="1857"/>
      <c r="D252" s="1856" t="s">
        <v>
5548</v>
      </c>
      <c r="E252" s="1855"/>
      <c r="F252" s="1868" t="s">
        <v>
5495</v>
      </c>
    </row>
    <row r="253" spans="1:6">
      <c r="A253" s="1865"/>
      <c r="B253" s="1858"/>
      <c r="C253" s="1857"/>
      <c r="D253" s="1856" t="s">
        <v>
5547</v>
      </c>
      <c r="E253" s="1855"/>
      <c r="F253" s="1868" t="s">
        <v>
5495</v>
      </c>
    </row>
    <row r="254" spans="1:6">
      <c r="A254" s="1865"/>
      <c r="B254" s="1858"/>
      <c r="C254" s="1857"/>
      <c r="D254" s="1856" t="s">
        <v>
5546</v>
      </c>
      <c r="E254" s="1855"/>
      <c r="F254" s="1854" t="s">
        <v>
5545</v>
      </c>
    </row>
    <row r="255" spans="1:6">
      <c r="A255" s="1865"/>
      <c r="B255" s="1858"/>
      <c r="C255" s="1857"/>
      <c r="D255" s="1856" t="s">
        <v>
5544</v>
      </c>
      <c r="E255" s="1855"/>
      <c r="F255" s="1854" t="s">
        <v>
5543</v>
      </c>
    </row>
    <row r="256" spans="1:6" ht="24">
      <c r="A256" s="1865"/>
      <c r="B256" s="1858"/>
      <c r="C256" s="1857"/>
      <c r="D256" s="1856" t="s">
        <v>
5542</v>
      </c>
      <c r="E256" s="1855"/>
      <c r="F256" s="1854" t="s">
        <v>
5541</v>
      </c>
    </row>
    <row r="257" spans="1:6">
      <c r="A257" s="1865"/>
      <c r="B257" s="1858"/>
      <c r="C257" s="1857"/>
      <c r="D257" s="1856" t="s">
        <v>
5540</v>
      </c>
      <c r="E257" s="1855"/>
      <c r="F257" s="1854" t="s">
        <v>
5539</v>
      </c>
    </row>
    <row r="258" spans="1:6" ht="24">
      <c r="A258" s="1865"/>
      <c r="B258" s="1858"/>
      <c r="C258" s="1857"/>
      <c r="D258" s="1856" t="s">
        <v>
5538</v>
      </c>
      <c r="E258" s="1855"/>
      <c r="F258" s="1854" t="s">
        <v>
5537</v>
      </c>
    </row>
    <row r="259" spans="1:6">
      <c r="A259" s="1865"/>
      <c r="B259" s="1858"/>
      <c r="C259" s="1857"/>
      <c r="D259" s="1856" t="s">
        <v>
322</v>
      </c>
      <c r="E259" s="1855"/>
      <c r="F259" s="1854" t="s">
        <v>
5536</v>
      </c>
    </row>
    <row r="260" spans="1:6">
      <c r="A260" s="1865"/>
      <c r="B260" s="1858" t="s">
        <v>
321</v>
      </c>
      <c r="C260" s="1857"/>
      <c r="D260" s="1856"/>
      <c r="E260" s="1855"/>
      <c r="F260" s="1854"/>
    </row>
    <row r="261" spans="1:6">
      <c r="A261" s="1865"/>
      <c r="B261" s="1858" t="s">
        <v>
5535</v>
      </c>
      <c r="C261" s="1857"/>
      <c r="D261" s="1856"/>
      <c r="E261" s="1855"/>
      <c r="F261" s="1854"/>
    </row>
    <row r="262" spans="1:6">
      <c r="A262" s="1865"/>
      <c r="B262" s="1858" t="s">
        <v>
5534</v>
      </c>
      <c r="C262" s="1857"/>
      <c r="D262" s="1856"/>
      <c r="E262" s="1855"/>
      <c r="F262" s="1854"/>
    </row>
    <row r="263" spans="1:6">
      <c r="A263" s="1865"/>
      <c r="B263" s="1858" t="s">
        <v>
5533</v>
      </c>
      <c r="C263" s="1857"/>
      <c r="D263" s="1856"/>
      <c r="E263" s="1855"/>
      <c r="F263" s="1854"/>
    </row>
    <row r="264" spans="1:6">
      <c r="A264" s="1865"/>
      <c r="B264" s="1858" t="s">
        <v>
5532</v>
      </c>
      <c r="C264" s="1857"/>
      <c r="D264" s="1856"/>
      <c r="E264" s="1855"/>
      <c r="F264" s="1854"/>
    </row>
    <row r="265" spans="1:6">
      <c r="A265" s="1865"/>
      <c r="B265" s="1858" t="s">
        <v>
5531</v>
      </c>
      <c r="C265" s="1857"/>
      <c r="D265" s="1856"/>
      <c r="E265" s="1855"/>
      <c r="F265" s="1854"/>
    </row>
    <row r="266" spans="1:6">
      <c r="A266" s="1865"/>
      <c r="B266" s="1858" t="s">
        <v>
315</v>
      </c>
      <c r="C266" s="1857"/>
      <c r="D266" s="1856"/>
      <c r="E266" s="1855"/>
      <c r="F266" s="1854"/>
    </row>
    <row r="267" spans="1:6" ht="48">
      <c r="A267" s="1865"/>
      <c r="B267" s="1858" t="s">
        <v>
5530</v>
      </c>
      <c r="C267" s="1857"/>
      <c r="D267" s="1856" t="s">
        <v>
5529</v>
      </c>
      <c r="E267" s="1855"/>
      <c r="F267" s="1854" t="s">
        <v>
5528</v>
      </c>
    </row>
    <row r="268" spans="1:6" ht="36">
      <c r="A268" s="1865"/>
      <c r="B268" s="1858"/>
      <c r="C268" s="1857"/>
      <c r="D268" s="1856" t="s">
        <v>
5527</v>
      </c>
      <c r="E268" s="1855"/>
      <c r="F268" s="1854" t="s">
        <v>
5526</v>
      </c>
    </row>
    <row r="269" spans="1:6" ht="36">
      <c r="A269" s="1865"/>
      <c r="B269" s="1858"/>
      <c r="C269" s="1857"/>
      <c r="D269" s="1856" t="s">
        <v>
5525</v>
      </c>
      <c r="E269" s="1855"/>
      <c r="F269" s="1854" t="s">
        <v>
5524</v>
      </c>
    </row>
    <row r="270" spans="1:6" ht="24">
      <c r="A270" s="1865"/>
      <c r="B270" s="1858"/>
      <c r="C270" s="1857"/>
      <c r="D270" s="1856" t="s">
        <v>
5523</v>
      </c>
      <c r="E270" s="1855"/>
      <c r="F270" s="1854" t="s">
        <v>
5522</v>
      </c>
    </row>
    <row r="271" spans="1:6" ht="36">
      <c r="A271" s="1865"/>
      <c r="B271" s="1858" t="s">
        <v>
5521</v>
      </c>
      <c r="C271" s="1857"/>
      <c r="D271" s="1856" t="s">
        <v>
5520</v>
      </c>
      <c r="E271" s="1855"/>
      <c r="F271" s="1854" t="s">
        <v>
5519</v>
      </c>
    </row>
    <row r="272" spans="1:6" ht="24">
      <c r="A272" s="1865"/>
      <c r="B272" s="1858"/>
      <c r="C272" s="1857"/>
      <c r="D272" s="1856" t="s">
        <v>
5518</v>
      </c>
      <c r="E272" s="1855"/>
      <c r="F272" s="1854" t="s">
        <v>
5517</v>
      </c>
    </row>
    <row r="273" spans="1:6" ht="24">
      <c r="A273" s="1865"/>
      <c r="B273" s="1858"/>
      <c r="C273" s="1857"/>
      <c r="D273" s="1856" t="s">
        <v>
5516</v>
      </c>
      <c r="E273" s="1855"/>
      <c r="F273" s="1854" t="s">
        <v>
5515</v>
      </c>
    </row>
    <row r="274" spans="1:6" ht="60">
      <c r="A274" s="1865"/>
      <c r="B274" s="1858"/>
      <c r="C274" s="1857"/>
      <c r="D274" s="1856" t="s">
        <v>
5514</v>
      </c>
      <c r="E274" s="1855"/>
      <c r="F274" s="1854" t="s">
        <v>
5513</v>
      </c>
    </row>
    <row r="275" spans="1:6" ht="24">
      <c r="A275" s="1865"/>
      <c r="B275" s="1858"/>
      <c r="C275" s="1857"/>
      <c r="D275" s="1856" t="s">
        <v>
5512</v>
      </c>
      <c r="E275" s="1855"/>
      <c r="F275" s="1854" t="s">
        <v>
5511</v>
      </c>
    </row>
    <row r="276" spans="1:6" ht="36">
      <c r="A276" s="1865"/>
      <c r="B276" s="1858" t="s">
        <v>
5510</v>
      </c>
      <c r="C276" s="1857"/>
      <c r="D276" s="1856" t="s">
        <v>
5413</v>
      </c>
      <c r="E276" s="1855"/>
      <c r="F276" s="1854" t="s">
        <v>
5509</v>
      </c>
    </row>
    <row r="277" spans="1:6" ht="36">
      <c r="A277" s="1865"/>
      <c r="B277" s="1858"/>
      <c r="C277" s="1857"/>
      <c r="D277" s="1856" t="s">
        <v>
5508</v>
      </c>
      <c r="E277" s="1855"/>
      <c r="F277" s="1869" t="s">
        <v>
5507</v>
      </c>
    </row>
    <row r="278" spans="1:6" ht="36">
      <c r="A278" s="1865"/>
      <c r="B278" s="1858"/>
      <c r="C278" s="1857"/>
      <c r="D278" s="1856" t="s">
        <v>
5506</v>
      </c>
      <c r="E278" s="1855"/>
      <c r="F278" s="1854" t="s">
        <v>
5505</v>
      </c>
    </row>
    <row r="279" spans="1:6" ht="24">
      <c r="A279" s="1865"/>
      <c r="B279" s="1858" t="s">
        <v>
5504</v>
      </c>
      <c r="C279" s="1857"/>
      <c r="D279" s="1856" t="s">
        <v>
5503</v>
      </c>
      <c r="E279" s="1855"/>
      <c r="F279" s="1854" t="s">
        <v>
5502</v>
      </c>
    </row>
    <row r="280" spans="1:6" ht="24">
      <c r="A280" s="1865"/>
      <c r="B280" s="1858"/>
      <c r="C280" s="1857"/>
      <c r="D280" s="1856" t="s">
        <v>
5501</v>
      </c>
      <c r="E280" s="1855"/>
      <c r="F280" s="1854" t="s">
        <v>
5500</v>
      </c>
    </row>
    <row r="281" spans="1:6" ht="24">
      <c r="A281" s="1865"/>
      <c r="B281" s="1858"/>
      <c r="C281" s="1857"/>
      <c r="D281" s="1856" t="s">
        <v>
5499</v>
      </c>
      <c r="E281" s="1855"/>
      <c r="F281" s="1854" t="s">
        <v>
5498</v>
      </c>
    </row>
    <row r="282" spans="1:6">
      <c r="A282" s="1865"/>
      <c r="B282" s="1858"/>
      <c r="C282" s="1857"/>
      <c r="D282" s="1856" t="s">
        <v>
5497</v>
      </c>
      <c r="E282" s="1855"/>
      <c r="F282" s="1868" t="s">
        <v>
5495</v>
      </c>
    </row>
    <row r="283" spans="1:6">
      <c r="A283" s="1865"/>
      <c r="B283" s="1858"/>
      <c r="C283" s="1857"/>
      <c r="D283" s="1856" t="s">
        <v>
5496</v>
      </c>
      <c r="E283" s="1855"/>
      <c r="F283" s="1868" t="s">
        <v>
5495</v>
      </c>
    </row>
    <row r="284" spans="1:6" ht="36">
      <c r="A284" s="1865"/>
      <c r="B284" s="1858" t="s">
        <v>
5494</v>
      </c>
      <c r="C284" s="1857"/>
      <c r="D284" s="1856" t="s">
        <v>
5482</v>
      </c>
      <c r="E284" s="1855"/>
      <c r="F284" s="1854" t="s">
        <v>
5493</v>
      </c>
    </row>
    <row r="285" spans="1:6">
      <c r="A285" s="1865"/>
      <c r="B285" s="1858"/>
      <c r="C285" s="1857"/>
      <c r="D285" s="1856" t="s">
        <v>
5492</v>
      </c>
      <c r="E285" s="1855"/>
      <c r="F285" s="1854" t="s">
        <v>
5491</v>
      </c>
    </row>
    <row r="286" spans="1:6" ht="24">
      <c r="A286" s="1865"/>
      <c r="B286" s="1858"/>
      <c r="C286" s="1857"/>
      <c r="D286" s="1856" t="s">
        <v>
5490</v>
      </c>
      <c r="E286" s="1855"/>
      <c r="F286" s="1854" t="s">
        <v>
5488</v>
      </c>
    </row>
    <row r="287" spans="1:6" ht="24">
      <c r="A287" s="1865"/>
      <c r="B287" s="1858"/>
      <c r="C287" s="1857"/>
      <c r="D287" s="1856" t="s">
        <v>
5489</v>
      </c>
      <c r="E287" s="1855"/>
      <c r="F287" s="1854" t="s">
        <v>
5488</v>
      </c>
    </row>
    <row r="288" spans="1:6" ht="24">
      <c r="A288" s="1865"/>
      <c r="B288" s="1858"/>
      <c r="C288" s="1857"/>
      <c r="D288" s="1856" t="s">
        <v>
5487</v>
      </c>
      <c r="E288" s="1855"/>
      <c r="F288" s="1854" t="s">
        <v>
5486</v>
      </c>
    </row>
    <row r="289" spans="1:6" ht="24">
      <c r="A289" s="1865"/>
      <c r="B289" s="1858"/>
      <c r="C289" s="1857"/>
      <c r="D289" s="1856" t="s">
        <v>
5485</v>
      </c>
      <c r="E289" s="1855"/>
      <c r="F289" s="1854" t="s">
        <v>
5484</v>
      </c>
    </row>
    <row r="290" spans="1:6">
      <c r="A290" s="1865"/>
      <c r="B290" s="1858"/>
      <c r="C290" s="1857"/>
      <c r="D290" s="1856" t="s">
        <v>
305</v>
      </c>
      <c r="E290" s="1855"/>
      <c r="F290" s="1854" t="s">
        <v>
5483</v>
      </c>
    </row>
    <row r="291" spans="1:6" ht="36">
      <c r="A291" s="1865"/>
      <c r="B291" s="1858" t="s">
        <v>
182</v>
      </c>
      <c r="C291" s="1857"/>
      <c r="D291" s="1856" t="s">
        <v>
5482</v>
      </c>
      <c r="E291" s="1855"/>
      <c r="F291" s="1854" t="s">
        <v>
5481</v>
      </c>
    </row>
    <row r="292" spans="1:6" ht="24">
      <c r="A292" s="1865"/>
      <c r="B292" s="1858"/>
      <c r="C292" s="1857"/>
      <c r="D292" s="1856" t="s">
        <v>
5480</v>
      </c>
      <c r="E292" s="1855"/>
      <c r="F292" s="1854" t="s">
        <v>
5479</v>
      </c>
    </row>
    <row r="293" spans="1:6" ht="24">
      <c r="A293" s="1865"/>
      <c r="B293" s="1858"/>
      <c r="C293" s="1857"/>
      <c r="D293" s="1856" t="s">
        <v>
5478</v>
      </c>
      <c r="E293" s="1855"/>
      <c r="F293" s="1854" t="s">
        <v>
5477</v>
      </c>
    </row>
    <row r="294" spans="1:6" ht="24">
      <c r="A294" s="1865"/>
      <c r="B294" s="1858"/>
      <c r="C294" s="1857"/>
      <c r="D294" s="1856" t="s">
        <v>
5476</v>
      </c>
      <c r="E294" s="1855"/>
      <c r="F294" s="1854" t="s">
        <v>
5475</v>
      </c>
    </row>
    <row r="295" spans="1:6">
      <c r="A295" s="1864"/>
      <c r="B295" s="1852"/>
      <c r="C295" s="1851"/>
      <c r="D295" s="1850" t="s">
        <v>
5474</v>
      </c>
      <c r="E295" s="1849"/>
      <c r="F295" s="1848" t="s">
        <v>
5473</v>
      </c>
    </row>
    <row r="296" spans="1:6" ht="18.75">
      <c r="A296" s="2956" t="s">
        <v>
301</v>
      </c>
      <c r="B296" s="2957"/>
      <c r="C296" s="1863"/>
      <c r="D296" s="1862"/>
      <c r="E296" s="1861"/>
      <c r="F296" s="1860"/>
    </row>
    <row r="297" spans="1:6">
      <c r="A297" s="1867"/>
      <c r="B297" s="1858" t="s">
        <v>
5472</v>
      </c>
      <c r="C297" s="1857"/>
      <c r="D297" s="1856"/>
      <c r="E297" s="1855"/>
      <c r="F297" s="1854"/>
    </row>
    <row r="298" spans="1:6" ht="24">
      <c r="A298" s="1859"/>
      <c r="B298" s="1858" t="s">
        <v>
248</v>
      </c>
      <c r="C298" s="1857"/>
      <c r="D298" s="1856" t="s">
        <v>
5471</v>
      </c>
      <c r="E298" s="1855"/>
      <c r="F298" s="1854" t="s">
        <v>
5470</v>
      </c>
    </row>
    <row r="299" spans="1:6" ht="24">
      <c r="A299" s="1859"/>
      <c r="B299" s="1858"/>
      <c r="C299" s="1857"/>
      <c r="D299" s="1856" t="s">
        <v>
5469</v>
      </c>
      <c r="E299" s="1855"/>
      <c r="F299" s="1854" t="s">
        <v>
5468</v>
      </c>
    </row>
    <row r="300" spans="1:6">
      <c r="A300" s="1859"/>
      <c r="B300" s="1858"/>
      <c r="C300" s="1857"/>
      <c r="D300" s="1856"/>
      <c r="E300" s="1855"/>
      <c r="F300" s="1854"/>
    </row>
    <row r="301" spans="1:6">
      <c r="A301" s="1853"/>
      <c r="B301" s="1852"/>
      <c r="C301" s="1851"/>
      <c r="D301" s="1850"/>
      <c r="E301" s="1849"/>
      <c r="F301" s="1848"/>
    </row>
    <row r="302" spans="1:6" ht="18.75">
      <c r="A302" s="2956" t="s">
        <v>
5467</v>
      </c>
      <c r="B302" s="2957"/>
      <c r="C302" s="1863"/>
      <c r="D302" s="1862"/>
      <c r="E302" s="1861"/>
      <c r="F302" s="1860"/>
    </row>
    <row r="303" spans="1:6" ht="18.75">
      <c r="A303" s="2958" t="s">
        <v>
5466</v>
      </c>
      <c r="B303" s="2959"/>
      <c r="C303" s="1857"/>
      <c r="D303" s="1856"/>
      <c r="E303" s="1855"/>
      <c r="F303" s="1854"/>
    </row>
    <row r="304" spans="1:6" ht="18.75">
      <c r="A304" s="2958" t="s">
        <v>
5465</v>
      </c>
      <c r="B304" s="2959"/>
      <c r="C304" s="1866"/>
      <c r="D304" s="1856"/>
      <c r="E304" s="1855"/>
      <c r="F304" s="1854"/>
    </row>
    <row r="305" spans="1:6" ht="36">
      <c r="A305" s="1859"/>
      <c r="B305" s="1858" t="s">
        <v>
295</v>
      </c>
      <c r="C305" s="1857"/>
      <c r="D305" s="1856" t="s">
        <v>
5464</v>
      </c>
      <c r="E305" s="1855"/>
      <c r="F305" s="1854" t="s">
        <v>
5463</v>
      </c>
    </row>
    <row r="306" spans="1:6" ht="36">
      <c r="A306" s="1859"/>
      <c r="B306" s="1858"/>
      <c r="C306" s="1857"/>
      <c r="D306" s="1856" t="s">
        <v>
5462</v>
      </c>
      <c r="E306" s="1855"/>
      <c r="F306" s="1854" t="s">
        <v>
5461</v>
      </c>
    </row>
    <row r="307" spans="1:6" ht="60">
      <c r="A307" s="1859"/>
      <c r="B307" s="1858"/>
      <c r="C307" s="1857"/>
      <c r="D307" s="1856" t="s">
        <v>
5460</v>
      </c>
      <c r="E307" s="1855"/>
      <c r="F307" s="1854" t="s">
        <v>
5459</v>
      </c>
    </row>
    <row r="308" spans="1:6">
      <c r="A308" s="1859"/>
      <c r="B308" s="1858" t="s">
        <v>
5458</v>
      </c>
      <c r="C308" s="1857"/>
      <c r="D308" s="1856"/>
      <c r="E308" s="1855"/>
      <c r="F308" s="1854"/>
    </row>
    <row r="309" spans="1:6">
      <c r="A309" s="1859"/>
      <c r="B309" s="1858"/>
      <c r="C309" s="1857"/>
      <c r="D309" s="1856"/>
      <c r="E309" s="1855"/>
      <c r="F309" s="1854"/>
    </row>
    <row r="310" spans="1:6" ht="24">
      <c r="A310" s="1865"/>
      <c r="B310" s="1858" t="s">
        <v>
5457</v>
      </c>
      <c r="C310" s="1857"/>
      <c r="D310" s="1856" t="s">
        <v>
5456</v>
      </c>
      <c r="E310" s="1855"/>
      <c r="F310" s="1854" t="s">
        <v>
5455</v>
      </c>
    </row>
    <row r="311" spans="1:6" ht="24">
      <c r="A311" s="1865"/>
      <c r="B311" s="1858"/>
      <c r="C311" s="1857"/>
      <c r="D311" s="1856" t="s">
        <v>
5454</v>
      </c>
      <c r="E311" s="1855"/>
      <c r="F311" s="1854" t="s">
        <v>
5453</v>
      </c>
    </row>
    <row r="312" spans="1:6">
      <c r="A312" s="1865"/>
      <c r="B312" s="1858"/>
      <c r="C312" s="1857"/>
      <c r="D312" s="1856"/>
      <c r="E312" s="1855"/>
      <c r="F312" s="1854"/>
    </row>
    <row r="313" spans="1:6" ht="36">
      <c r="A313" s="1865"/>
      <c r="B313" s="1858" t="s">
        <v>
5452</v>
      </c>
      <c r="C313" s="1857"/>
      <c r="D313" s="1856" t="s">
        <v>
5451</v>
      </c>
      <c r="E313" s="1855"/>
      <c r="F313" s="1854" t="s">
        <v>
5450</v>
      </c>
    </row>
    <row r="314" spans="1:6" ht="24">
      <c r="A314" s="1865"/>
      <c r="B314" s="1858"/>
      <c r="C314" s="1857"/>
      <c r="D314" s="1856" t="s">
        <v>
5449</v>
      </c>
      <c r="E314" s="1855"/>
      <c r="F314" s="1854" t="s">
        <v>
5448</v>
      </c>
    </row>
    <row r="315" spans="1:6">
      <c r="A315" s="1865"/>
      <c r="B315" s="1858"/>
      <c r="C315" s="1857"/>
      <c r="D315" s="1856" t="s">
        <v>
5447</v>
      </c>
      <c r="E315" s="1855"/>
      <c r="F315" s="1854" t="s">
        <v>
5446</v>
      </c>
    </row>
    <row r="316" spans="1:6" ht="24">
      <c r="A316" s="1865"/>
      <c r="B316" s="1858"/>
      <c r="C316" s="1857"/>
      <c r="D316" s="1856" t="s">
        <v>
5445</v>
      </c>
      <c r="E316" s="1855"/>
      <c r="F316" s="1854" t="s">
        <v>
5444</v>
      </c>
    </row>
    <row r="317" spans="1:6">
      <c r="A317" s="1865"/>
      <c r="B317" s="1858"/>
      <c r="C317" s="1857"/>
      <c r="D317" s="1856" t="s">
        <v>
5443</v>
      </c>
      <c r="E317" s="1855"/>
      <c r="F317" s="1854" t="s">
        <v>
5442</v>
      </c>
    </row>
    <row r="318" spans="1:6" ht="48">
      <c r="A318" s="1865"/>
      <c r="B318" s="1858"/>
      <c r="C318" s="1857"/>
      <c r="D318" s="1856" t="s">
        <v>
5441</v>
      </c>
      <c r="E318" s="1855"/>
      <c r="F318" s="1854" t="s">
        <v>
5440</v>
      </c>
    </row>
    <row r="319" spans="1:6">
      <c r="A319" s="1865"/>
      <c r="B319" s="1858"/>
      <c r="C319" s="1857"/>
      <c r="D319" s="1856" t="s">
        <v>
5439</v>
      </c>
      <c r="E319" s="1855"/>
      <c r="F319" s="1854" t="s">
        <v>
5438</v>
      </c>
    </row>
    <row r="320" spans="1:6">
      <c r="A320" s="1865"/>
      <c r="B320" s="1858" t="s">
        <v>
5437</v>
      </c>
      <c r="C320" s="1857"/>
      <c r="D320" s="1856"/>
      <c r="E320" s="1855"/>
      <c r="F320" s="1854"/>
    </row>
    <row r="321" spans="1:6">
      <c r="A321" s="1865"/>
      <c r="B321" s="1858" t="s">
        <v>
5436</v>
      </c>
      <c r="C321" s="1857"/>
      <c r="D321" s="1856"/>
      <c r="E321" s="1855"/>
      <c r="F321" s="1854"/>
    </row>
    <row r="322" spans="1:6">
      <c r="A322" s="1865"/>
      <c r="B322" s="1858"/>
      <c r="C322" s="1857"/>
      <c r="D322" s="1856"/>
      <c r="E322" s="1855"/>
      <c r="F322" s="1854"/>
    </row>
    <row r="323" spans="1:6" ht="24">
      <c r="A323" s="1865"/>
      <c r="B323" s="1858" t="s">
        <v>
5435</v>
      </c>
      <c r="C323" s="1857"/>
      <c r="D323" s="1856" t="s">
        <v>
5434</v>
      </c>
      <c r="E323" s="1855"/>
      <c r="F323" s="1854" t="s">
        <v>
5433</v>
      </c>
    </row>
    <row r="324" spans="1:6">
      <c r="A324" s="1865"/>
      <c r="B324" s="1858"/>
      <c r="C324" s="1857"/>
      <c r="D324" s="1856" t="s">
        <v>
5432</v>
      </c>
      <c r="E324" s="1855"/>
      <c r="F324" s="1854" t="s">
        <v>
5431</v>
      </c>
    </row>
    <row r="325" spans="1:6">
      <c r="A325" s="1865"/>
      <c r="B325" s="1858"/>
      <c r="C325" s="1857"/>
      <c r="D325" s="1856" t="s">
        <v>
5430</v>
      </c>
      <c r="E325" s="1855"/>
      <c r="F325" s="1854" t="s">
        <v>
5429</v>
      </c>
    </row>
    <row r="326" spans="1:6">
      <c r="A326" s="1865"/>
      <c r="B326" s="1858"/>
      <c r="C326" s="1857"/>
      <c r="D326" s="1856"/>
      <c r="E326" s="1855"/>
      <c r="F326" s="1854"/>
    </row>
    <row r="327" spans="1:6" ht="36">
      <c r="A327" s="1865"/>
      <c r="B327" s="1858" t="s">
        <v>
235</v>
      </c>
      <c r="C327" s="1857"/>
      <c r="D327" s="1856" t="s">
        <v>
283</v>
      </c>
      <c r="E327" s="1855"/>
      <c r="F327" s="1854" t="s">
        <v>
5428</v>
      </c>
    </row>
    <row r="328" spans="1:6">
      <c r="A328" s="1865"/>
      <c r="B328" s="1858"/>
      <c r="C328" s="1857"/>
      <c r="D328" s="1856"/>
      <c r="E328" s="1855"/>
      <c r="F328" s="1854"/>
    </row>
    <row r="329" spans="1:6">
      <c r="A329" s="1865"/>
      <c r="B329" s="1858" t="s">
        <v>
57</v>
      </c>
      <c r="C329" s="1857"/>
      <c r="D329" s="1856" t="s">
        <v>
5427</v>
      </c>
      <c r="E329" s="1855"/>
      <c r="F329" s="1854" t="s">
        <v>
5426</v>
      </c>
    </row>
    <row r="330" spans="1:6" ht="24">
      <c r="A330" s="1865"/>
      <c r="B330" s="1858"/>
      <c r="C330" s="1857"/>
      <c r="D330" s="1856" t="s">
        <v>
5425</v>
      </c>
      <c r="E330" s="1855"/>
      <c r="F330" s="1854" t="s">
        <v>
5424</v>
      </c>
    </row>
    <row r="331" spans="1:6">
      <c r="A331" s="1865"/>
      <c r="B331" s="1858"/>
      <c r="C331" s="1857"/>
      <c r="D331" s="1856" t="s">
        <v>
5423</v>
      </c>
      <c r="E331" s="1855"/>
      <c r="F331" s="1854" t="s">
        <v>
5422</v>
      </c>
    </row>
    <row r="332" spans="1:6" ht="60">
      <c r="A332" s="1865"/>
      <c r="B332" s="1858"/>
      <c r="C332" s="1857"/>
      <c r="D332" s="1856" t="s">
        <v>
5421</v>
      </c>
      <c r="E332" s="1855"/>
      <c r="F332" s="1854" t="s">
        <v>
5420</v>
      </c>
    </row>
    <row r="333" spans="1:6">
      <c r="A333" s="1865"/>
      <c r="B333" s="1858"/>
      <c r="C333" s="1857"/>
      <c r="D333" s="1856"/>
      <c r="E333" s="1855"/>
      <c r="F333" s="1854"/>
    </row>
    <row r="334" spans="1:6">
      <c r="A334" s="1865"/>
      <c r="B334" s="1858" t="s">
        <v>
5419</v>
      </c>
      <c r="C334" s="1857"/>
      <c r="D334" s="1856" t="s">
        <v>
5418</v>
      </c>
      <c r="E334" s="1855"/>
      <c r="F334" s="1854" t="s">
        <v>
5417</v>
      </c>
    </row>
    <row r="335" spans="1:6">
      <c r="A335" s="1865"/>
      <c r="B335" s="1858"/>
      <c r="C335" s="1857"/>
      <c r="D335" s="1856" t="s">
        <v>
5416</v>
      </c>
      <c r="E335" s="1855"/>
      <c r="F335" s="1854" t="s">
        <v>
5415</v>
      </c>
    </row>
    <row r="336" spans="1:6">
      <c r="A336" s="1865"/>
      <c r="B336" s="1858"/>
      <c r="C336" s="1857"/>
      <c r="D336" s="1856"/>
      <c r="E336" s="1855"/>
      <c r="F336" s="1854"/>
    </row>
    <row r="337" spans="1:6" ht="36">
      <c r="A337" s="1865"/>
      <c r="B337" s="1858" t="s">
        <v>
5414</v>
      </c>
      <c r="C337" s="1857"/>
      <c r="D337" s="1856" t="s">
        <v>
5413</v>
      </c>
      <c r="E337" s="1855"/>
      <c r="F337" s="1854" t="s">
        <v>
5412</v>
      </c>
    </row>
    <row r="338" spans="1:6" ht="84">
      <c r="A338" s="1865"/>
      <c r="B338" s="1858"/>
      <c r="C338" s="1857"/>
      <c r="D338" s="1856" t="s">
        <v>
5411</v>
      </c>
      <c r="E338" s="1855"/>
      <c r="F338" s="1854" t="s">
        <v>
5410</v>
      </c>
    </row>
    <row r="339" spans="1:6" ht="48">
      <c r="A339" s="1865"/>
      <c r="B339" s="1858"/>
      <c r="C339" s="1857"/>
      <c r="D339" s="1856" t="s">
        <v>
5409</v>
      </c>
      <c r="E339" s="1855"/>
      <c r="F339" s="1854" t="s">
        <v>
5408</v>
      </c>
    </row>
    <row r="340" spans="1:6">
      <c r="A340" s="1865"/>
      <c r="B340" s="1858"/>
      <c r="C340" s="1857"/>
      <c r="D340" s="1856"/>
      <c r="E340" s="1855"/>
      <c r="F340" s="1854"/>
    </row>
    <row r="341" spans="1:6">
      <c r="A341" s="1864"/>
      <c r="B341" s="1852"/>
      <c r="C341" s="1851"/>
      <c r="D341" s="1850"/>
      <c r="E341" s="1849"/>
      <c r="F341" s="1848"/>
    </row>
    <row r="342" spans="1:6" ht="18.75">
      <c r="A342" s="2956" t="s">
        <v>
5407</v>
      </c>
      <c r="B342" s="2957"/>
      <c r="C342" s="1863"/>
      <c r="D342" s="1862"/>
      <c r="E342" s="1861"/>
      <c r="F342" s="1860"/>
    </row>
    <row r="343" spans="1:6" ht="24">
      <c r="A343" s="1859"/>
      <c r="B343" s="1858" t="s">
        <v>
5400</v>
      </c>
      <c r="C343" s="1857"/>
      <c r="D343" s="1856" t="s">
        <v>
5406</v>
      </c>
      <c r="E343" s="1855"/>
      <c r="F343" s="1854" t="s">
        <v>
5405</v>
      </c>
    </row>
    <row r="344" spans="1:6">
      <c r="A344" s="1859"/>
      <c r="B344" s="1858"/>
      <c r="C344" s="1857"/>
      <c r="D344" s="1856"/>
      <c r="E344" s="1855"/>
      <c r="F344" s="1854"/>
    </row>
    <row r="345" spans="1:6">
      <c r="A345" s="1853"/>
      <c r="B345" s="1852"/>
      <c r="C345" s="1851"/>
      <c r="D345" s="1850"/>
      <c r="E345" s="1849"/>
      <c r="F345" s="1848"/>
    </row>
    <row r="346" spans="1:6" ht="18.75">
      <c r="A346" s="2956" t="s">
        <v>
5404</v>
      </c>
      <c r="B346" s="2957"/>
      <c r="C346" s="1863"/>
      <c r="D346" s="1862"/>
      <c r="E346" s="1861"/>
      <c r="F346" s="1860"/>
    </row>
    <row r="347" spans="1:6" ht="24">
      <c r="A347" s="1859"/>
      <c r="B347" s="1858" t="s">
        <v>
5400</v>
      </c>
      <c r="C347" s="1857"/>
      <c r="D347" s="1856" t="s">
        <v>
5403</v>
      </c>
      <c r="E347" s="1855"/>
      <c r="F347" s="1854" t="s">
        <v>
5402</v>
      </c>
    </row>
    <row r="348" spans="1:6">
      <c r="A348" s="1859"/>
      <c r="B348" s="1858"/>
      <c r="C348" s="1857"/>
      <c r="D348" s="1856"/>
      <c r="E348" s="1855"/>
      <c r="F348" s="1854"/>
    </row>
    <row r="349" spans="1:6">
      <c r="A349" s="1853"/>
      <c r="B349" s="1852"/>
      <c r="C349" s="1851"/>
      <c r="D349" s="1850"/>
      <c r="E349" s="1849"/>
      <c r="F349" s="1848"/>
    </row>
    <row r="350" spans="1:6" ht="18.75">
      <c r="A350" s="2956" t="s">
        <v>
5401</v>
      </c>
      <c r="B350" s="2957"/>
      <c r="C350" s="1863"/>
      <c r="D350" s="1862"/>
      <c r="E350" s="1861"/>
      <c r="F350" s="1860"/>
    </row>
    <row r="351" spans="1:6" ht="18.75">
      <c r="A351" s="2958" t="s">
        <v>
5400</v>
      </c>
      <c r="B351" s="2959"/>
      <c r="C351" s="1857"/>
      <c r="D351" s="1856"/>
      <c r="E351" s="1855"/>
      <c r="F351" s="1854"/>
    </row>
    <row r="352" spans="1:6" ht="24">
      <c r="A352" s="1859"/>
      <c r="B352" s="1858" t="s">
        <v>
5399</v>
      </c>
      <c r="C352" s="1857"/>
      <c r="D352" s="1856" t="s">
        <v>
5398</v>
      </c>
      <c r="E352" s="1855"/>
      <c r="F352" s="1854" t="s">
        <v>
5397</v>
      </c>
    </row>
    <row r="353" spans="1:6" ht="24">
      <c r="A353" s="1853"/>
      <c r="B353" s="1852"/>
      <c r="C353" s="1851"/>
      <c r="D353" s="1850" t="s">
        <v>
5396</v>
      </c>
      <c r="E353" s="1849"/>
      <c r="F353" s="1848" t="s">
        <v>
5395</v>
      </c>
    </row>
  </sheetData>
  <autoFilter ref="A3:Z353"/>
  <mergeCells count="27">
    <mergeCell ref="A1:Z1"/>
    <mergeCell ref="A2:Z2"/>
    <mergeCell ref="A238:B238"/>
    <mergeCell ref="A239:B239"/>
    <mergeCell ref="A351:B351"/>
    <mergeCell ref="A302:B302"/>
    <mergeCell ref="A303:B303"/>
    <mergeCell ref="A304:B304"/>
    <mergeCell ref="A342:B342"/>
    <mergeCell ref="A346:B346"/>
    <mergeCell ref="A350:B350"/>
    <mergeCell ref="A296:B296"/>
    <mergeCell ref="A129:B129"/>
    <mergeCell ref="A182:B182"/>
    <mergeCell ref="A212:B212"/>
    <mergeCell ref="A237:B237"/>
    <mergeCell ref="A117:B117"/>
    <mergeCell ref="A4:B4"/>
    <mergeCell ref="A5:B5"/>
    <mergeCell ref="A6:B6"/>
    <mergeCell ref="A22:B22"/>
    <mergeCell ref="A23:B23"/>
    <mergeCell ref="A24:B24"/>
    <mergeCell ref="A65:B65"/>
    <mergeCell ref="A82:B82"/>
    <mergeCell ref="A83:B83"/>
    <mergeCell ref="A106:B106"/>
  </mergeCells>
  <phoneticPr fontId="1"/>
  <pageMargins left="0.70866141732283472" right="0.70866141732283472" top="0.74803149606299213" bottom="0.74803149606299213" header="0.31496062992125984" footer="0.31496062992125984"/>
  <rowBreaks count="5" manualBreakCount="5">
    <brk id="81" max="5" man="1"/>
    <brk id="128" max="5" man="1"/>
    <brk id="181" max="5" man="1"/>
    <brk id="236" max="16383" man="1"/>
    <brk id="29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view="pageBreakPreview" zoomScaleNormal="100" zoomScaleSheetLayoutView="100" workbookViewId="0">
      <selection activeCell="B5" sqref="B5:B6"/>
    </sheetView>
  </sheetViews>
  <sheetFormatPr defaultColWidth="9" defaultRowHeight="18" customHeight="1"/>
  <cols>
    <col min="1" max="1" width="10.625" style="327" customWidth="1"/>
    <col min="2" max="10" width="8.625" style="221" customWidth="1"/>
    <col min="11" max="11" width="8.125" style="221" customWidth="1"/>
    <col min="12" max="16384" width="9" style="221"/>
  </cols>
  <sheetData>
    <row r="1" spans="1:26" s="325" customFormat="1" ht="20.100000000000001" customHeight="1">
      <c r="A1" s="2053" t="str">
        <f>
HYPERLINK("#目次!A1","【目次に戻る】")</f>
        <v>
【目次に戻る】</v>
      </c>
      <c r="B1" s="2053"/>
      <c r="C1" s="2053"/>
      <c r="D1" s="2053"/>
      <c r="E1" s="2053"/>
      <c r="F1" s="2053"/>
      <c r="G1" s="2053"/>
      <c r="H1" s="2053"/>
      <c r="I1" s="2053"/>
      <c r="J1" s="2053"/>
      <c r="K1" s="2053"/>
      <c r="L1" s="2053"/>
      <c r="M1" s="2053"/>
      <c r="N1" s="2053"/>
      <c r="O1" s="2053"/>
      <c r="P1" s="2053"/>
      <c r="Q1" s="2053"/>
      <c r="R1" s="2053"/>
      <c r="S1" s="2053"/>
      <c r="T1" s="2053"/>
      <c r="U1" s="2053"/>
      <c r="V1" s="2053"/>
      <c r="W1" s="2053"/>
      <c r="X1" s="2053"/>
      <c r="Y1" s="2053"/>
      <c r="Z1" s="2053"/>
    </row>
    <row r="2" spans="1:26" s="325" customFormat="1" ht="20.100000000000001" customHeight="1">
      <c r="A2" s="2053" t="str">
        <f>
HYPERLINK("#業務所管課別目次!A1","【業務所管課別目次に戻る】")</f>
        <v>
【業務所管課別目次に戻る】</v>
      </c>
      <c r="B2" s="2053"/>
      <c r="C2" s="2053"/>
      <c r="D2" s="2053"/>
      <c r="E2" s="2053"/>
      <c r="F2" s="2053"/>
      <c r="G2" s="2053"/>
      <c r="H2" s="2053"/>
      <c r="I2" s="2053"/>
      <c r="J2" s="2053"/>
      <c r="K2" s="2053"/>
      <c r="L2" s="2053"/>
      <c r="M2" s="2053"/>
      <c r="N2" s="2053"/>
      <c r="O2" s="2053"/>
      <c r="P2" s="2053"/>
      <c r="Q2" s="2053"/>
      <c r="R2" s="2053"/>
      <c r="S2" s="2053"/>
      <c r="T2" s="2053"/>
      <c r="U2" s="2053"/>
      <c r="V2" s="2053"/>
      <c r="W2" s="2053"/>
      <c r="X2" s="2053"/>
      <c r="Y2" s="2053"/>
      <c r="Z2" s="2053"/>
    </row>
    <row r="3" spans="1:26" s="251" customFormat="1" ht="19.5" customHeight="1">
      <c r="A3" s="1975" t="s">
        <v>
6304</v>
      </c>
      <c r="B3" s="1829"/>
      <c r="C3" s="1829"/>
      <c r="D3" s="1829"/>
      <c r="E3" s="1829"/>
      <c r="F3" s="1829"/>
      <c r="G3" s="1829"/>
      <c r="H3" s="1829"/>
      <c r="I3" s="1829"/>
      <c r="J3" s="1829"/>
    </row>
    <row r="4" spans="1:26" ht="19.5" customHeight="1">
      <c r="A4" s="560" t="s">
        <v>
954</v>
      </c>
      <c r="B4" s="459"/>
      <c r="C4" s="459"/>
      <c r="D4" s="459"/>
      <c r="E4" s="459"/>
      <c r="F4" s="459"/>
      <c r="G4" s="459"/>
      <c r="H4" s="459"/>
      <c r="I4" s="459"/>
      <c r="J4" s="476" t="s">
        <v>
6295</v>
      </c>
    </row>
    <row r="5" spans="1:26" ht="19.5" customHeight="1">
      <c r="A5" s="2054" t="s">
        <v>
1551</v>
      </c>
      <c r="B5" s="2054" t="s">
        <v>
912</v>
      </c>
      <c r="C5" s="2056" t="s">
        <v>
6303</v>
      </c>
      <c r="D5" s="2057"/>
      <c r="E5" s="2056" t="s">
        <v>
3095</v>
      </c>
      <c r="F5" s="2058"/>
      <c r="G5" s="2058"/>
      <c r="H5" s="2058"/>
      <c r="I5" s="2058"/>
      <c r="J5" s="2057"/>
    </row>
    <row r="6" spans="1:26" ht="30" customHeight="1">
      <c r="A6" s="2055"/>
      <c r="B6" s="2055"/>
      <c r="C6" s="1084" t="s">
        <v>
6291</v>
      </c>
      <c r="D6" s="1970" t="s">
        <v>
6290</v>
      </c>
      <c r="E6" s="1084" t="s">
        <v>
6302</v>
      </c>
      <c r="F6" s="1084" t="s">
        <v>
6301</v>
      </c>
      <c r="G6" s="1084" t="s">
        <v>
6300</v>
      </c>
      <c r="H6" s="1084" t="s">
        <v>
6299</v>
      </c>
      <c r="I6" s="1084" t="s">
        <v>
6298</v>
      </c>
      <c r="J6" s="1084" t="s">
        <v>
6297</v>
      </c>
    </row>
    <row r="7" spans="1:26" ht="19.5" customHeight="1">
      <c r="A7" s="1089" t="s">
        <v>
441</v>
      </c>
      <c r="B7" s="1973">
        <v>
434112</v>
      </c>
      <c r="C7" s="1973">
        <v>
21195</v>
      </c>
      <c r="D7" s="1974">
        <v>
4.88</v>
      </c>
      <c r="E7" s="1973">
        <v>
3466</v>
      </c>
      <c r="F7" s="1973">
        <v>
3547</v>
      </c>
      <c r="G7" s="1973">
        <v>
3642</v>
      </c>
      <c r="H7" s="1973">
        <v>
3557</v>
      </c>
      <c r="I7" s="1973">
        <v>
3567</v>
      </c>
      <c r="J7" s="1973">
        <v>
3416</v>
      </c>
    </row>
    <row r="8" spans="1:26" ht="19.5" customHeight="1">
      <c r="A8" s="1089">
        <v>
25</v>
      </c>
      <c r="B8" s="1973">
        <v>
446612</v>
      </c>
      <c r="C8" s="1973">
        <v>
21746</v>
      </c>
      <c r="D8" s="1974">
        <v>
4.8691033828020744</v>
      </c>
      <c r="E8" s="1973">
        <v>
3576</v>
      </c>
      <c r="F8" s="1973">
        <v>
3599</v>
      </c>
      <c r="G8" s="1973">
        <v>
3639</v>
      </c>
      <c r="H8" s="1973">
        <v>
3669</v>
      </c>
      <c r="I8" s="1973">
        <v>
3632</v>
      </c>
      <c r="J8" s="1973">
        <v>
3631</v>
      </c>
    </row>
    <row r="9" spans="1:26" ht="19.5" customHeight="1">
      <c r="A9" s="1089">
        <v>
26</v>
      </c>
      <c r="B9" s="1973">
        <v>
448680</v>
      </c>
      <c r="C9" s="1973">
        <v>
21804</v>
      </c>
      <c r="D9" s="1974">
        <v>
4.8600000000000003</v>
      </c>
      <c r="E9" s="1973">
        <v>
3619</v>
      </c>
      <c r="F9" s="1973">
        <v>
3682</v>
      </c>
      <c r="G9" s="1973">
        <v>
3607</v>
      </c>
      <c r="H9" s="1973">
        <v>
3624</v>
      </c>
      <c r="I9" s="1973">
        <v>
3657</v>
      </c>
      <c r="J9" s="1973">
        <v>
3615</v>
      </c>
    </row>
    <row r="10" spans="1:26" ht="19.5" customHeight="1">
      <c r="A10" s="1089">
        <v>
27</v>
      </c>
      <c r="B10" s="1973">
        <v>
450838</v>
      </c>
      <c r="C10" s="1973">
        <v>
21995</v>
      </c>
      <c r="D10" s="1974">
        <v>
4.88</v>
      </c>
      <c r="E10" s="1973">
        <v>
3702</v>
      </c>
      <c r="F10" s="1973">
        <v>
3744</v>
      </c>
      <c r="G10" s="1973">
        <v>
3670</v>
      </c>
      <c r="H10" s="1973">
        <v>
3594</v>
      </c>
      <c r="I10" s="1973">
        <v>
3633</v>
      </c>
      <c r="J10" s="1973">
        <v>
3652</v>
      </c>
    </row>
    <row r="11" spans="1:26" ht="19.5" customHeight="1">
      <c r="A11" s="1089">
        <v>
28</v>
      </c>
      <c r="B11" s="1973">
        <v>
453734</v>
      </c>
      <c r="C11" s="1973">
        <v>
22025</v>
      </c>
      <c r="D11" s="1974">
        <v>
4.8499999999999996</v>
      </c>
      <c r="E11" s="1973">
        <v>
3655</v>
      </c>
      <c r="F11" s="1973">
        <v>
3799</v>
      </c>
      <c r="G11" s="1973">
        <v>
3728</v>
      </c>
      <c r="H11" s="1973">
        <v>
3624</v>
      </c>
      <c r="I11" s="1973">
        <v>
3602</v>
      </c>
      <c r="J11" s="1973">
        <v>
3617</v>
      </c>
    </row>
    <row r="12" spans="1:26" ht="19.5" customHeight="1">
      <c r="A12" s="1089">
        <v>
29</v>
      </c>
      <c r="B12" s="1973">
        <v>
457927</v>
      </c>
      <c r="C12" s="1973">
        <v>
22197</v>
      </c>
      <c r="D12" s="1974">
        <v>
4.8499999999999996</v>
      </c>
      <c r="E12" s="1973">
        <v>
3691</v>
      </c>
      <c r="F12" s="1973">
        <v>
3766</v>
      </c>
      <c r="G12" s="1973">
        <v>
3779</v>
      </c>
      <c r="H12" s="1973">
        <v>
3728</v>
      </c>
      <c r="I12" s="1973">
        <v>
3629</v>
      </c>
      <c r="J12" s="1973">
        <v>
3604</v>
      </c>
    </row>
    <row r="13" spans="1:26" ht="19.5" customHeight="1">
      <c r="A13" s="1089">
        <v>
30</v>
      </c>
      <c r="B13" s="1973">
        <v>
461060</v>
      </c>
      <c r="C13" s="1973">
        <v>
22094</v>
      </c>
      <c r="D13" s="1974">
        <v>
4.79</v>
      </c>
      <c r="E13" s="1973">
        <v>
3521</v>
      </c>
      <c r="F13" s="1973">
        <v>
3723</v>
      </c>
      <c r="G13" s="1973">
        <v>
3763</v>
      </c>
      <c r="H13" s="1973">
        <v>
3730</v>
      </c>
      <c r="I13" s="1973">
        <v>
3761</v>
      </c>
      <c r="J13" s="1973">
        <v>
3596</v>
      </c>
    </row>
    <row r="14" spans="1:26" ht="19.5" customHeight="1">
      <c r="A14" s="1089">
        <v>
31</v>
      </c>
      <c r="B14" s="1973">
        <v>
463099</v>
      </c>
      <c r="C14" s="1973">
        <v>
21884</v>
      </c>
      <c r="D14" s="1974">
        <v>
4.7300000000000004</v>
      </c>
      <c r="E14" s="1973">
        <v>
3449</v>
      </c>
      <c r="F14" s="1973">
        <v>
3590</v>
      </c>
      <c r="G14" s="1973">
        <v>
3684</v>
      </c>
      <c r="H14" s="1973">
        <v>
3713</v>
      </c>
      <c r="I14" s="1973">
        <v>
3715</v>
      </c>
      <c r="J14" s="1973">
        <v>
3733</v>
      </c>
    </row>
    <row r="15" spans="1:26" ht="19.5" customHeight="1">
      <c r="A15" s="323" t="s">
        <v>
440</v>
      </c>
      <c r="B15" s="1971">
        <v>
465079</v>
      </c>
      <c r="C15" s="1971">
        <v>
21421</v>
      </c>
      <c r="D15" s="1972">
        <v>
4.6100000000000003</v>
      </c>
      <c r="E15" s="1971">
        <v>
3339</v>
      </c>
      <c r="F15" s="1971">
        <v>
3461</v>
      </c>
      <c r="G15" s="1971">
        <v>
3570</v>
      </c>
      <c r="H15" s="1971">
        <v>
3646</v>
      </c>
      <c r="I15" s="1971">
        <v>
3703</v>
      </c>
      <c r="J15" s="1971">
        <v>
3702</v>
      </c>
    </row>
    <row r="16" spans="1:26" ht="19.5" customHeight="1">
      <c r="A16" s="323">
        <v>
3</v>
      </c>
      <c r="B16" s="1971">
        <v>
463176</v>
      </c>
      <c r="C16" s="1971">
        <v>
20409</v>
      </c>
      <c r="D16" s="1972">
        <v>
4.41</v>
      </c>
      <c r="E16" s="1971">
        <v>
3060</v>
      </c>
      <c r="F16" s="1971">
        <v>
3321</v>
      </c>
      <c r="G16" s="1971">
        <v>
3361</v>
      </c>
      <c r="H16" s="1971">
        <v>
3467</v>
      </c>
      <c r="I16" s="1971">
        <v>
3556</v>
      </c>
      <c r="J16" s="1971">
        <v>
3644</v>
      </c>
    </row>
    <row r="17" spans="1:10" ht="19.5" customHeight="1">
      <c r="A17" s="1087" t="s">
        <v>
6289</v>
      </c>
      <c r="B17" s="459"/>
      <c r="C17" s="459"/>
      <c r="D17" s="459"/>
      <c r="E17" s="459"/>
      <c r="F17" s="459"/>
      <c r="G17" s="459"/>
      <c r="H17" s="459"/>
      <c r="I17" s="459"/>
      <c r="J17" s="476" t="s">
        <v>
4700</v>
      </c>
    </row>
    <row r="18" spans="1:10" ht="19.5" customHeight="1">
      <c r="J18" s="231"/>
    </row>
    <row r="19" spans="1:10" s="251" customFormat="1" ht="19.5" customHeight="1">
      <c r="A19" s="1969" t="s">
        <v>
6296</v>
      </c>
      <c r="J19" s="250"/>
    </row>
    <row r="20" spans="1:10" ht="19.5" customHeight="1">
      <c r="A20" s="560" t="s">
        <v>
954</v>
      </c>
      <c r="G20" s="231" t="s">
        <v>
6295</v>
      </c>
      <c r="I20" s="479"/>
      <c r="J20" s="479"/>
    </row>
    <row r="21" spans="1:10" ht="19.5" customHeight="1">
      <c r="A21" s="2041" t="s">
        <v>
959</v>
      </c>
      <c r="B21" s="2043" t="s">
        <v>
6294</v>
      </c>
      <c r="C21" s="2044"/>
      <c r="D21" s="2043" t="s">
        <v>
6293</v>
      </c>
      <c r="E21" s="2044"/>
      <c r="F21" s="2043" t="s">
        <v>
6292</v>
      </c>
      <c r="G21" s="2044"/>
      <c r="I21" s="479"/>
      <c r="J21" s="479"/>
    </row>
    <row r="22" spans="1:10" ht="30" customHeight="1">
      <c r="A22" s="2042"/>
      <c r="B22" s="621" t="s">
        <v>
6291</v>
      </c>
      <c r="C22" s="1970" t="s">
        <v>
6290</v>
      </c>
      <c r="D22" s="621" t="s">
        <v>
6291</v>
      </c>
      <c r="E22" s="1970" t="s">
        <v>
6290</v>
      </c>
      <c r="F22" s="621" t="s">
        <v>
6291</v>
      </c>
      <c r="G22" s="1970" t="s">
        <v>
6290</v>
      </c>
      <c r="I22" s="479"/>
      <c r="J22" s="479"/>
    </row>
    <row r="23" spans="1:10" ht="19.5" customHeight="1">
      <c r="A23" s="323" t="s">
        <v>
441</v>
      </c>
      <c r="B23" s="1646">
        <v>
52975</v>
      </c>
      <c r="C23" s="1638">
        <v>
12.2</v>
      </c>
      <c r="D23" s="1646">
        <v>
282259</v>
      </c>
      <c r="E23" s="1638">
        <v>
65.02</v>
      </c>
      <c r="F23" s="1646">
        <v>
98878</v>
      </c>
      <c r="G23" s="1638">
        <v>
22.78</v>
      </c>
    </row>
    <row r="24" spans="1:10" ht="19.5" customHeight="1">
      <c r="A24" s="323">
        <v>
25</v>
      </c>
      <c r="B24" s="1646">
        <v>
53681</v>
      </c>
      <c r="C24" s="1638">
        <v>
12.02</v>
      </c>
      <c r="D24" s="1646">
        <v>
289851</v>
      </c>
      <c r="E24" s="1638">
        <v>
64.900000000000006</v>
      </c>
      <c r="F24" s="1646">
        <v>
103080</v>
      </c>
      <c r="G24" s="1638">
        <v>
23.08</v>
      </c>
    </row>
    <row r="25" spans="1:10" ht="19.5" customHeight="1">
      <c r="A25" s="323">
        <v>
26</v>
      </c>
      <c r="B25" s="1646">
        <v>
53822</v>
      </c>
      <c r="C25" s="1638">
        <v>
12</v>
      </c>
      <c r="D25" s="1646">
        <v>
288840</v>
      </c>
      <c r="E25" s="1638">
        <v>
64.400000000000006</v>
      </c>
      <c r="F25" s="1646">
        <v>
106018</v>
      </c>
      <c r="G25" s="1638">
        <v>
23.6</v>
      </c>
    </row>
    <row r="26" spans="1:10" ht="19.5" customHeight="1">
      <c r="A26" s="323">
        <v>
27</v>
      </c>
      <c r="B26" s="1646">
        <v>
54067</v>
      </c>
      <c r="C26" s="1638">
        <v>
11.99</v>
      </c>
      <c r="D26" s="1646">
        <v>
287852</v>
      </c>
      <c r="E26" s="1638">
        <v>
63.85</v>
      </c>
      <c r="F26" s="1646">
        <v>
108919</v>
      </c>
      <c r="G26" s="1638">
        <v>
24.16</v>
      </c>
    </row>
    <row r="27" spans="1:10" ht="19.5" customHeight="1">
      <c r="A27" s="323">
        <v>
28</v>
      </c>
      <c r="B27" s="1646">
        <v>
53939</v>
      </c>
      <c r="C27" s="1638">
        <v>
11.89</v>
      </c>
      <c r="D27" s="1646">
        <v>
288868</v>
      </c>
      <c r="E27" s="1638">
        <v>
63.66</v>
      </c>
      <c r="F27" s="1646">
        <v>
110927</v>
      </c>
      <c r="G27" s="1638">
        <v>
24.45</v>
      </c>
    </row>
    <row r="28" spans="1:10" ht="19.5" customHeight="1">
      <c r="A28" s="323">
        <v>
29</v>
      </c>
      <c r="B28" s="1646">
        <v>
54142</v>
      </c>
      <c r="C28" s="1638">
        <v>
11.82</v>
      </c>
      <c r="D28" s="1646">
        <v>
291705</v>
      </c>
      <c r="E28" s="1638">
        <v>
63.7</v>
      </c>
      <c r="F28" s="1646">
        <v>
112080</v>
      </c>
      <c r="G28" s="1638">
        <v>
24.48</v>
      </c>
    </row>
    <row r="29" spans="1:10" ht="19.5" customHeight="1">
      <c r="A29" s="323">
        <v>
30</v>
      </c>
      <c r="B29" s="1646">
        <v>
54083</v>
      </c>
      <c r="C29" s="1638">
        <v>
11.73</v>
      </c>
      <c r="D29" s="1646">
        <v>
293973</v>
      </c>
      <c r="E29" s="1638">
        <v>
63.76</v>
      </c>
      <c r="F29" s="1646">
        <v>
113004</v>
      </c>
      <c r="G29" s="1638">
        <v>
24.5</v>
      </c>
    </row>
    <row r="30" spans="1:10" ht="19.5" customHeight="1">
      <c r="A30" s="323">
        <v>
31</v>
      </c>
      <c r="B30" s="1646">
        <v>
53791</v>
      </c>
      <c r="C30" s="1638">
        <v>
11.62</v>
      </c>
      <c r="D30" s="1646">
        <v>
295812</v>
      </c>
      <c r="E30" s="1638">
        <v>
63.88</v>
      </c>
      <c r="F30" s="1646">
        <v>
113496</v>
      </c>
      <c r="G30" s="1638">
        <v>
24.51</v>
      </c>
    </row>
    <row r="31" spans="1:10" ht="19.5" customHeight="1">
      <c r="A31" s="323" t="s">
        <v>
440</v>
      </c>
      <c r="B31" s="1646">
        <v>
53620</v>
      </c>
      <c r="C31" s="1638">
        <v>
11.53</v>
      </c>
      <c r="D31" s="1646">
        <v>
297531</v>
      </c>
      <c r="E31" s="1638">
        <v>
63.97</v>
      </c>
      <c r="F31" s="1646">
        <v>
113928</v>
      </c>
      <c r="G31" s="1638">
        <v>
24.5</v>
      </c>
      <c r="H31" s="232"/>
    </row>
    <row r="32" spans="1:10" ht="19.5" customHeight="1">
      <c r="A32" s="323">
        <v>
3</v>
      </c>
      <c r="B32" s="1646">
        <v>
52702</v>
      </c>
      <c r="C32" s="1638">
        <f>
(B32/463176)*100</f>
        <v>
11.378396117242689</v>
      </c>
      <c r="D32" s="1646">
        <v>
296449</v>
      </c>
      <c r="E32" s="1638">
        <f>
(D32/463176)*100</f>
        <v>
64.003532134652914</v>
      </c>
      <c r="F32" s="1646">
        <v>
114025</v>
      </c>
      <c r="G32" s="1638">
        <f>
(F32/463176)*100</f>
        <v>
24.618071748104391</v>
      </c>
      <c r="H32" s="232"/>
    </row>
    <row r="33" spans="1:8" ht="19.5" customHeight="1">
      <c r="A33" s="375" t="s">
        <v>
6289</v>
      </c>
      <c r="B33" s="402"/>
      <c r="C33" s="1179"/>
      <c r="D33" s="402"/>
      <c r="E33" s="1179"/>
      <c r="G33" s="231" t="s">
        <v>
6288</v>
      </c>
    </row>
    <row r="34" spans="1:8" ht="19.5" customHeight="1">
      <c r="A34" s="375"/>
      <c r="B34" s="402"/>
      <c r="C34" s="1179"/>
      <c r="D34" s="402"/>
      <c r="E34" s="1179"/>
      <c r="F34" s="402"/>
    </row>
    <row r="35" spans="1:8" s="251" customFormat="1" ht="19.5" customHeight="1">
      <c r="A35" s="1969" t="s">
        <v>
5921</v>
      </c>
    </row>
    <row r="36" spans="1:8" ht="19.5" customHeight="1">
      <c r="A36" s="560" t="s">
        <v>
3</v>
      </c>
      <c r="G36" s="231"/>
    </row>
    <row r="37" spans="1:8" ht="19.5" customHeight="1">
      <c r="A37" s="2047" t="s">
        <v>
6287</v>
      </c>
      <c r="B37" s="2049"/>
      <c r="C37" s="2048"/>
      <c r="D37" s="439" t="s">
        <v>
1539</v>
      </c>
      <c r="E37" s="439" t="s">
        <v>
2</v>
      </c>
      <c r="F37" s="439" t="s">
        <v>
1</v>
      </c>
      <c r="G37" s="2047" t="s">
        <v>
4533</v>
      </c>
      <c r="H37" s="2048"/>
    </row>
    <row r="38" spans="1:8" ht="19.5" customHeight="1">
      <c r="A38" s="2050" t="s">
        <v>
6286</v>
      </c>
      <c r="B38" s="2051"/>
      <c r="C38" s="2052"/>
      <c r="D38" s="1968">
        <v>
381009</v>
      </c>
      <c r="E38" s="1968">
        <v>
189682</v>
      </c>
      <c r="F38" s="1968">
        <v>
191327</v>
      </c>
      <c r="G38" s="2045" t="s">
        <v>
6285</v>
      </c>
      <c r="H38" s="2046"/>
    </row>
    <row r="39" spans="1:8" ht="19.5" customHeight="1">
      <c r="A39" s="2050" t="s">
        <v>
6284</v>
      </c>
      <c r="B39" s="2051"/>
      <c r="C39" s="2052"/>
      <c r="D39" s="1968">
        <v>
442</v>
      </c>
      <c r="E39" s="1968">
        <v>
217</v>
      </c>
      <c r="F39" s="1968">
        <v>
225</v>
      </c>
      <c r="G39" s="2045" t="s">
        <v>
6283</v>
      </c>
      <c r="H39" s="2046"/>
    </row>
    <row r="40" spans="1:8" ht="19.5" customHeight="1">
      <c r="H40" s="231" t="s">
        <v>
6282</v>
      </c>
    </row>
    <row r="41" spans="1:8" ht="18" customHeight="1">
      <c r="A41" s="221"/>
      <c r="E41" s="231"/>
    </row>
    <row r="43" spans="1:8" ht="18" customHeight="1">
      <c r="A43" s="221"/>
    </row>
  </sheetData>
  <mergeCells count="16">
    <mergeCell ref="A1:Z1"/>
    <mergeCell ref="A2:Z2"/>
    <mergeCell ref="A5:A6"/>
    <mergeCell ref="B5:B6"/>
    <mergeCell ref="C5:D5"/>
    <mergeCell ref="E5:J5"/>
    <mergeCell ref="A21:A22"/>
    <mergeCell ref="B21:C21"/>
    <mergeCell ref="D21:E21"/>
    <mergeCell ref="F21:G21"/>
    <mergeCell ref="G39:H39"/>
    <mergeCell ref="G37:H37"/>
    <mergeCell ref="G38:H38"/>
    <mergeCell ref="A37:C37"/>
    <mergeCell ref="A38:C38"/>
    <mergeCell ref="A39:C39"/>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2"/>
  <sheetViews>
    <sheetView view="pageBreakPreview" zoomScaleNormal="100" zoomScaleSheetLayoutView="100" workbookViewId="0">
      <selection activeCell="B6" sqref="B6"/>
    </sheetView>
  </sheetViews>
  <sheetFormatPr defaultColWidth="9" defaultRowHeight="24" customHeight="1"/>
  <cols>
    <col min="1" max="1" width="17.625" style="2" customWidth="1"/>
    <col min="2" max="4" width="7.75" style="2" customWidth="1"/>
    <col min="5" max="9" width="6.75" style="2" customWidth="1"/>
    <col min="10" max="11" width="7.75" style="2" customWidth="1"/>
    <col min="12" max="16384" width="9" style="2"/>
  </cols>
  <sheetData>
    <row r="1" spans="1:26" s="434" customFormat="1" ht="20.100000000000001" customHeight="1">
      <c r="A1" s="2031" t="str">
        <f>
HYPERLINK("#目次!A1","【目次に戻る】")</f>
        <v>
【目次に戻る】</v>
      </c>
      <c r="B1" s="2031"/>
      <c r="C1" s="2031"/>
      <c r="D1" s="2031"/>
      <c r="E1" s="2031"/>
      <c r="F1" s="2031"/>
      <c r="G1" s="2031"/>
      <c r="H1" s="2031"/>
      <c r="I1" s="2031"/>
      <c r="J1" s="2031"/>
      <c r="K1" s="2031"/>
      <c r="L1" s="2031"/>
      <c r="M1" s="2031"/>
      <c r="N1" s="2031"/>
      <c r="O1" s="2031"/>
      <c r="P1" s="2031"/>
      <c r="Q1" s="2031"/>
      <c r="R1" s="2031"/>
      <c r="S1" s="2031"/>
      <c r="T1" s="2031"/>
      <c r="U1" s="2031"/>
      <c r="V1" s="2031"/>
      <c r="W1" s="2031"/>
      <c r="X1" s="2031"/>
      <c r="Y1" s="2031"/>
      <c r="Z1" s="2031"/>
    </row>
    <row r="2" spans="1:26" s="434" customFormat="1" ht="20.100000000000001" customHeight="1">
      <c r="A2" s="2031" t="str">
        <f>
HYPERLINK("#業務所管課別目次!A1","【業務所管課別目次に戻る】")</f>
        <v>
【業務所管課別目次に戻る】</v>
      </c>
      <c r="B2" s="2031"/>
      <c r="C2" s="2031"/>
      <c r="D2" s="2031"/>
      <c r="E2" s="2031"/>
      <c r="F2" s="2031"/>
      <c r="G2" s="2031"/>
      <c r="H2" s="2031"/>
      <c r="I2" s="2031"/>
      <c r="J2" s="2031"/>
      <c r="K2" s="2031"/>
      <c r="L2" s="2031"/>
      <c r="M2" s="2031"/>
      <c r="N2" s="2031"/>
      <c r="O2" s="2031"/>
      <c r="P2" s="2031"/>
      <c r="Q2" s="2031"/>
      <c r="R2" s="2031"/>
      <c r="S2" s="2031"/>
      <c r="T2" s="2031"/>
      <c r="U2" s="2031"/>
      <c r="V2" s="2031"/>
      <c r="W2" s="2031"/>
      <c r="X2" s="2031"/>
      <c r="Y2" s="2031"/>
      <c r="Z2" s="2031"/>
    </row>
    <row r="3" spans="1:26" ht="24.95" customHeight="1">
      <c r="A3" s="3" t="s">
        <v>
52</v>
      </c>
    </row>
    <row r="4" spans="1:26" ht="24.95" customHeight="1">
      <c r="A4" s="77" t="s">
        <v>
51</v>
      </c>
    </row>
    <row r="5" spans="1:26" ht="24.95" customHeight="1">
      <c r="A5" s="1" t="s">
        <v>
434</v>
      </c>
    </row>
    <row r="6" spans="1:26" ht="24.95" customHeight="1">
      <c r="A6" s="104" t="s">
        <v>
50</v>
      </c>
      <c r="B6" s="102">
        <v>
40</v>
      </c>
    </row>
    <row r="7" spans="1:26" ht="24.95" customHeight="1">
      <c r="A7" s="104" t="s">
        <v>
49</v>
      </c>
      <c r="B7" s="102" t="s">
        <v>
48</v>
      </c>
      <c r="C7" s="1" t="s">
        <v>
25</v>
      </c>
    </row>
    <row r="8" spans="1:26" ht="24.95" customHeight="1">
      <c r="A8" s="12" t="s">
        <v>
47</v>
      </c>
    </row>
    <row r="9" spans="1:26" ht="24.95" customHeight="1"/>
    <row r="10" spans="1:26" ht="24.95" customHeight="1">
      <c r="A10" s="77" t="s">
        <v>
436</v>
      </c>
      <c r="E10" s="77" t="s">
        <v>
46</v>
      </c>
    </row>
    <row r="11" spans="1:26" ht="24.95" customHeight="1">
      <c r="A11" s="1" t="s">
        <v>
529</v>
      </c>
      <c r="D11" s="4"/>
      <c r="E11" s="1" t="s">
        <v>
45</v>
      </c>
      <c r="K11" s="4" t="s">
        <v>
435</v>
      </c>
    </row>
    <row r="12" spans="1:26" ht="24.95" customHeight="1">
      <c r="A12" s="2072" t="s">
        <v>
44</v>
      </c>
      <c r="B12" s="2073"/>
      <c r="C12" s="103" t="s">
        <v>
43</v>
      </c>
      <c r="E12" s="2072" t="s">
        <v>
23</v>
      </c>
      <c r="F12" s="2073"/>
      <c r="G12" s="2073"/>
      <c r="H12" s="2073"/>
      <c r="I12" s="2074"/>
      <c r="J12" s="103" t="s">
        <v>
42</v>
      </c>
      <c r="K12" s="103" t="s">
        <v>
41</v>
      </c>
    </row>
    <row r="13" spans="1:26" ht="24.95" customHeight="1">
      <c r="A13" s="2070" t="s">
        <v>
40</v>
      </c>
      <c r="B13" s="2078"/>
      <c r="C13" s="119">
        <v>
11</v>
      </c>
      <c r="E13" s="2079" t="s">
        <v>
39</v>
      </c>
      <c r="F13" s="2070" t="s">
        <v>
38</v>
      </c>
      <c r="G13" s="2078"/>
      <c r="H13" s="2078"/>
      <c r="I13" s="2071"/>
      <c r="J13" s="119">
        <v>
10</v>
      </c>
      <c r="K13" s="119">
        <v>
10</v>
      </c>
    </row>
    <row r="14" spans="1:26" ht="24.95" customHeight="1">
      <c r="A14" s="2070" t="s">
        <v>
511</v>
      </c>
      <c r="B14" s="2078"/>
      <c r="C14" s="119">
        <v>
9</v>
      </c>
      <c r="E14" s="2080"/>
      <c r="F14" s="2070" t="s">
        <v>
37</v>
      </c>
      <c r="G14" s="2078"/>
      <c r="H14" s="2078"/>
      <c r="I14" s="2071"/>
      <c r="J14" s="119">
        <v>
10</v>
      </c>
      <c r="K14" s="119">
        <v>
10</v>
      </c>
    </row>
    <row r="15" spans="1:26" ht="24.95" customHeight="1">
      <c r="A15" s="2070" t="s">
        <v>
36</v>
      </c>
      <c r="B15" s="2078"/>
      <c r="C15" s="119">
        <v>
5</v>
      </c>
      <c r="D15" s="113"/>
      <c r="E15" s="2080"/>
      <c r="F15" s="2070" t="s">
        <v>
35</v>
      </c>
      <c r="G15" s="2078"/>
      <c r="H15" s="2078"/>
      <c r="I15" s="2071"/>
      <c r="J15" s="119">
        <v>
10</v>
      </c>
      <c r="K15" s="119">
        <v>
9</v>
      </c>
    </row>
    <row r="16" spans="1:26" ht="24.95" customHeight="1">
      <c r="A16" s="2088" t="s">
        <v>
34</v>
      </c>
      <c r="B16" s="2089"/>
      <c r="C16" s="119">
        <v>
5</v>
      </c>
      <c r="D16" s="5"/>
      <c r="E16" s="2081"/>
      <c r="F16" s="2070" t="s">
        <v>
33</v>
      </c>
      <c r="G16" s="2078"/>
      <c r="H16" s="2078"/>
      <c r="I16" s="2071"/>
      <c r="J16" s="119">
        <v>
10</v>
      </c>
      <c r="K16" s="119">
        <v>
9</v>
      </c>
    </row>
    <row r="17" spans="1:11" ht="24.95" customHeight="1">
      <c r="A17" s="2070" t="s">
        <v>
32</v>
      </c>
      <c r="B17" s="2078"/>
      <c r="C17" s="119">
        <v>
2</v>
      </c>
      <c r="D17" s="5"/>
      <c r="E17" s="2070" t="s">
        <v>
31</v>
      </c>
      <c r="F17" s="2078"/>
      <c r="G17" s="2078"/>
      <c r="H17" s="2078"/>
      <c r="I17" s="2071"/>
      <c r="J17" s="119">
        <v>
15</v>
      </c>
      <c r="K17" s="119">
        <v>
11</v>
      </c>
    </row>
    <row r="18" spans="1:11" ht="30" customHeight="1">
      <c r="A18" s="2082" t="s">
        <v>
26</v>
      </c>
      <c r="B18" s="2083"/>
      <c r="C18" s="119">
        <v>
1</v>
      </c>
      <c r="E18" s="2093" t="s">
        <v>
30</v>
      </c>
      <c r="F18" s="2090" t="s">
        <v>
29</v>
      </c>
      <c r="G18" s="2091"/>
      <c r="H18" s="2091"/>
      <c r="I18" s="2092"/>
      <c r="J18" s="119">
        <v>
12</v>
      </c>
      <c r="K18" s="119">
        <v>
11</v>
      </c>
    </row>
    <row r="19" spans="1:11" ht="24.95" customHeight="1">
      <c r="A19" s="2082" t="s">
        <v>
26</v>
      </c>
      <c r="B19" s="2083"/>
      <c r="C19" s="120">
        <v>
1</v>
      </c>
      <c r="E19" s="2094"/>
      <c r="F19" s="2070" t="s">
        <v>
28</v>
      </c>
      <c r="G19" s="2078"/>
      <c r="H19" s="2078"/>
      <c r="I19" s="2071"/>
      <c r="J19" s="119">
        <v>
12</v>
      </c>
      <c r="K19" s="119">
        <v>
12</v>
      </c>
    </row>
    <row r="20" spans="1:11" ht="24.95" customHeight="1">
      <c r="A20" s="2082" t="s">
        <v>
26</v>
      </c>
      <c r="B20" s="2083"/>
      <c r="C20" s="119">
        <v>
1</v>
      </c>
      <c r="E20" s="2095"/>
      <c r="F20" s="2084" t="s">
        <v>
27</v>
      </c>
      <c r="G20" s="2085"/>
      <c r="H20" s="2085"/>
      <c r="I20" s="2086"/>
      <c r="J20" s="119">
        <v>
13</v>
      </c>
      <c r="K20" s="119">
        <v>
12</v>
      </c>
    </row>
    <row r="21" spans="1:11" ht="24.95" customHeight="1">
      <c r="A21" s="2082" t="s">
        <v>
26</v>
      </c>
      <c r="B21" s="2083"/>
      <c r="C21" s="120">
        <v>
1</v>
      </c>
      <c r="K21" s="4" t="s">
        <v>
25</v>
      </c>
    </row>
    <row r="22" spans="1:11" ht="24.95" customHeight="1">
      <c r="A22" s="2082" t="s">
        <v>
26</v>
      </c>
      <c r="B22" s="2083"/>
      <c r="C22" s="120">
        <v>
1</v>
      </c>
    </row>
    <row r="23" spans="1:11" ht="24.95" customHeight="1">
      <c r="A23" s="2070" t="s">
        <v>
26</v>
      </c>
      <c r="B23" s="2087"/>
      <c r="C23" s="119">
        <v>
1</v>
      </c>
    </row>
    <row r="24" spans="1:11" ht="24.95" customHeight="1">
      <c r="C24" s="4" t="s">
        <v>
25</v>
      </c>
      <c r="I24" s="4"/>
    </row>
    <row r="25" spans="1:11" ht="24.95" customHeight="1">
      <c r="A25" s="5"/>
    </row>
    <row r="26" spans="1:11" ht="19.5" customHeight="1">
      <c r="A26" s="11" t="s">
        <v>
24</v>
      </c>
    </row>
    <row r="27" spans="1:11" ht="19.5" customHeight="1">
      <c r="A27" s="77" t="s">
        <v>
437</v>
      </c>
    </row>
    <row r="28" spans="1:11" ht="19.5" customHeight="1">
      <c r="A28" s="2" t="s">
        <v>
3</v>
      </c>
      <c r="K28" s="4" t="s">
        <v>
438</v>
      </c>
    </row>
    <row r="29" spans="1:11" ht="19.5" customHeight="1">
      <c r="A29" s="2072" t="s">
        <v>
23</v>
      </c>
      <c r="B29" s="2074"/>
      <c r="C29" s="103" t="s">
        <v>
22</v>
      </c>
      <c r="D29" s="103" t="s">
        <v>
21</v>
      </c>
      <c r="E29" s="10" t="s">
        <v>
20</v>
      </c>
      <c r="F29" s="2063" t="s">
        <v>
19</v>
      </c>
      <c r="G29" s="2063"/>
      <c r="H29" s="2063"/>
      <c r="I29" s="2072" t="s">
        <v>
18</v>
      </c>
      <c r="J29" s="2073"/>
      <c r="K29" s="2074"/>
    </row>
    <row r="30" spans="1:11" ht="30" customHeight="1">
      <c r="A30" s="2070" t="s">
        <v>
15</v>
      </c>
      <c r="B30" s="2071"/>
      <c r="C30" s="121">
        <v>
6</v>
      </c>
      <c r="D30" s="121">
        <v>
6</v>
      </c>
      <c r="E30" s="121">
        <v>
3</v>
      </c>
      <c r="F30" s="2064" t="s">
        <v>
17</v>
      </c>
      <c r="G30" s="2064"/>
      <c r="H30" s="2064"/>
      <c r="I30" s="2075" t="s">
        <v>
16</v>
      </c>
      <c r="J30" s="2076"/>
      <c r="K30" s="2077"/>
    </row>
    <row r="31" spans="1:11" ht="30" customHeight="1">
      <c r="A31" s="2070" t="s">
        <v>
12</v>
      </c>
      <c r="B31" s="2071"/>
      <c r="C31" s="121">
        <v>
4</v>
      </c>
      <c r="D31" s="121">
        <v>
4</v>
      </c>
      <c r="E31" s="121" t="s">
        <v>
531</v>
      </c>
      <c r="F31" s="2062" t="s">
        <v>
14</v>
      </c>
      <c r="G31" s="2062"/>
      <c r="H31" s="2062"/>
      <c r="I31" s="2059" t="s">
        <v>
13</v>
      </c>
      <c r="J31" s="2060"/>
      <c r="K31" s="2061"/>
    </row>
    <row r="32" spans="1:11" ht="30" customHeight="1">
      <c r="A32" s="2070" t="s">
        <v>
11</v>
      </c>
      <c r="B32" s="2071"/>
      <c r="C32" s="121">
        <v>
4</v>
      </c>
      <c r="D32" s="121">
        <v>
4</v>
      </c>
      <c r="E32" s="121">
        <v>
1</v>
      </c>
      <c r="F32" s="2065" t="s">
        <v>
10</v>
      </c>
      <c r="G32" s="2066"/>
      <c r="H32" s="2066"/>
      <c r="I32" s="2067" t="s">
        <v>
9</v>
      </c>
      <c r="J32" s="2068"/>
      <c r="K32" s="2069"/>
    </row>
    <row r="33" spans="1:11" ht="30" customHeight="1">
      <c r="A33" s="2070" t="s">
        <v>
6</v>
      </c>
      <c r="B33" s="2071"/>
      <c r="C33" s="121">
        <v>
12</v>
      </c>
      <c r="D33" s="121">
        <v>
12</v>
      </c>
      <c r="E33" s="121">
        <v>
1</v>
      </c>
      <c r="F33" s="2062" t="s">
        <v>
8</v>
      </c>
      <c r="G33" s="2062"/>
      <c r="H33" s="2062"/>
      <c r="I33" s="2059" t="s">
        <v>
7</v>
      </c>
      <c r="J33" s="2060"/>
      <c r="K33" s="2061"/>
    </row>
    <row r="34" spans="1:11" ht="19.5" customHeight="1">
      <c r="A34" s="9" t="s">
        <v>
5</v>
      </c>
      <c r="B34" s="8"/>
      <c r="C34" s="8"/>
      <c r="D34" s="8"/>
      <c r="E34" s="8"/>
      <c r="F34" s="8"/>
      <c r="G34" s="8"/>
      <c r="H34" s="7"/>
      <c r="I34" s="7"/>
      <c r="J34" s="7"/>
      <c r="K34" s="7"/>
    </row>
    <row r="35" spans="1:11" ht="19.5" customHeight="1">
      <c r="K35" s="4" t="s">
        <v>
4</v>
      </c>
    </row>
    <row r="67" spans="1:3" ht="24" customHeight="1">
      <c r="A67" s="5"/>
      <c r="B67" s="5"/>
      <c r="C67" s="5"/>
    </row>
    <row r="68" spans="1:3" ht="24" customHeight="1">
      <c r="A68" s="5"/>
      <c r="B68" s="5"/>
      <c r="C68" s="5"/>
    </row>
    <row r="69" spans="1:3" ht="24" customHeight="1">
      <c r="A69" s="5"/>
      <c r="B69" s="5"/>
      <c r="C69" s="5"/>
    </row>
    <row r="70" spans="1:3" ht="24" customHeight="1">
      <c r="A70" s="5"/>
      <c r="B70" s="5"/>
      <c r="C70" s="5"/>
    </row>
    <row r="71" spans="1:3" ht="24" customHeight="1">
      <c r="A71" s="5"/>
      <c r="B71" s="5"/>
      <c r="C71" s="5"/>
    </row>
    <row r="72" spans="1:3" ht="24" customHeight="1">
      <c r="A72" s="5"/>
      <c r="B72" s="5"/>
      <c r="C72" s="5"/>
    </row>
    <row r="73" spans="1:3" ht="24" customHeight="1">
      <c r="A73" s="5"/>
      <c r="B73" s="5"/>
      <c r="C73" s="5"/>
    </row>
    <row r="74" spans="1:3" ht="24" customHeight="1">
      <c r="A74" s="5"/>
      <c r="B74" s="5"/>
      <c r="C74" s="5"/>
    </row>
    <row r="75" spans="1:3" ht="24" customHeight="1">
      <c r="A75" s="5"/>
      <c r="B75" s="5"/>
      <c r="C75" s="5"/>
    </row>
    <row r="76" spans="1:3" ht="24" customHeight="1">
      <c r="A76" s="5"/>
      <c r="B76" s="5"/>
      <c r="C76" s="5"/>
    </row>
    <row r="77" spans="1:3" ht="24" customHeight="1">
      <c r="A77" s="5"/>
      <c r="B77" s="5"/>
      <c r="C77" s="5"/>
    </row>
    <row r="78" spans="1:3" ht="24" customHeight="1">
      <c r="A78" s="5"/>
      <c r="B78" s="5"/>
      <c r="C78" s="5"/>
    </row>
    <row r="79" spans="1:3" ht="24" customHeight="1">
      <c r="A79" s="5"/>
      <c r="B79" s="5"/>
      <c r="C79" s="5"/>
    </row>
    <row r="80" spans="1:3" ht="24" customHeight="1">
      <c r="A80" s="5"/>
      <c r="B80" s="5"/>
      <c r="C80" s="5"/>
    </row>
    <row r="81" spans="1:3" ht="24" customHeight="1">
      <c r="A81" s="5"/>
      <c r="B81" s="5"/>
      <c r="C81" s="5"/>
    </row>
    <row r="82" spans="1:3" ht="24" customHeight="1">
      <c r="A82" s="5"/>
      <c r="B82" s="5"/>
      <c r="C82" s="5"/>
    </row>
    <row r="83" spans="1:3" ht="24" customHeight="1">
      <c r="A83" s="5"/>
      <c r="B83" s="5"/>
      <c r="C83" s="5"/>
    </row>
    <row r="84" spans="1:3" ht="24" customHeight="1">
      <c r="A84" s="5"/>
      <c r="B84" s="5"/>
      <c r="C84" s="5"/>
    </row>
    <row r="85" spans="1:3" ht="24" customHeight="1">
      <c r="A85" s="5"/>
      <c r="B85" s="5"/>
      <c r="C85" s="5"/>
    </row>
    <row r="86" spans="1:3" ht="24" customHeight="1">
      <c r="A86" s="5"/>
      <c r="B86" s="5"/>
      <c r="C86" s="5"/>
    </row>
    <row r="87" spans="1:3" ht="24" customHeight="1">
      <c r="A87" s="5"/>
      <c r="B87" s="5"/>
      <c r="C87" s="5"/>
    </row>
    <row r="88" spans="1:3" ht="24" customHeight="1">
      <c r="A88" s="5"/>
      <c r="B88" s="5"/>
      <c r="C88" s="5"/>
    </row>
    <row r="89" spans="1:3" ht="24" customHeight="1">
      <c r="A89" s="5"/>
      <c r="B89" s="5"/>
      <c r="C89" s="5"/>
    </row>
    <row r="90" spans="1:3" ht="24" customHeight="1">
      <c r="A90" s="5"/>
      <c r="B90" s="5"/>
      <c r="C90" s="5"/>
    </row>
    <row r="91" spans="1:3" ht="24" customHeight="1">
      <c r="A91" s="5"/>
      <c r="B91" s="5"/>
      <c r="C91" s="5"/>
    </row>
    <row r="92" spans="1:3" ht="24" customHeight="1">
      <c r="A92" s="5"/>
      <c r="B92" s="5"/>
      <c r="C92" s="5"/>
    </row>
    <row r="93" spans="1:3" ht="24" customHeight="1">
      <c r="A93" s="5"/>
      <c r="B93" s="5"/>
      <c r="C93" s="5"/>
    </row>
    <row r="94" spans="1:3" ht="24" customHeight="1">
      <c r="A94" s="5"/>
      <c r="B94" s="5"/>
      <c r="C94" s="5"/>
    </row>
    <row r="95" spans="1:3" ht="24" customHeight="1">
      <c r="A95" s="5"/>
      <c r="B95" s="5"/>
      <c r="C95" s="5"/>
    </row>
    <row r="96" spans="1:3" ht="24" customHeight="1">
      <c r="A96" s="5"/>
      <c r="B96" s="5"/>
      <c r="C96" s="5"/>
    </row>
    <row r="97" spans="1:6" ht="24" customHeight="1">
      <c r="A97" s="5"/>
      <c r="B97" s="5"/>
      <c r="C97" s="5"/>
    </row>
    <row r="98" spans="1:6" ht="24" customHeight="1">
      <c r="A98" s="5"/>
      <c r="B98" s="5"/>
      <c r="C98" s="5"/>
    </row>
    <row r="99" spans="1:6" ht="24" customHeight="1">
      <c r="A99" s="5"/>
      <c r="B99" s="5"/>
      <c r="C99" s="5"/>
    </row>
    <row r="100" spans="1:6" ht="24" customHeight="1">
      <c r="A100" s="5"/>
      <c r="B100" s="5"/>
      <c r="C100" s="5"/>
    </row>
    <row r="101" spans="1:6" ht="24" customHeight="1">
      <c r="A101" s="5"/>
      <c r="B101" s="5"/>
      <c r="C101" s="5"/>
      <c r="D101" s="5"/>
      <c r="E101" s="5"/>
      <c r="F101" s="5"/>
    </row>
    <row r="102" spans="1:6" ht="24" customHeight="1">
      <c r="A102" s="5"/>
      <c r="B102" s="5"/>
      <c r="C102" s="5"/>
      <c r="D102" s="5"/>
      <c r="E102" s="5"/>
      <c r="F102" s="5"/>
    </row>
    <row r="103" spans="1:6" ht="24" customHeight="1">
      <c r="A103" s="5"/>
      <c r="B103" s="5"/>
      <c r="C103" s="5"/>
      <c r="D103" s="5"/>
      <c r="E103" s="5"/>
      <c r="F103" s="5"/>
    </row>
    <row r="104" spans="1:6" ht="24" customHeight="1">
      <c r="A104" s="5"/>
      <c r="B104" s="5"/>
      <c r="C104" s="5"/>
      <c r="D104" s="5"/>
      <c r="E104" s="5"/>
      <c r="F104" s="5"/>
    </row>
    <row r="105" spans="1:6" ht="24" customHeight="1">
      <c r="A105" s="5"/>
      <c r="B105" s="5"/>
      <c r="C105" s="5"/>
      <c r="D105" s="5"/>
      <c r="E105" s="5"/>
      <c r="F105" s="5"/>
    </row>
    <row r="106" spans="1:6" ht="24" customHeight="1">
      <c r="A106" s="5"/>
      <c r="B106" s="5"/>
      <c r="C106" s="5"/>
      <c r="D106" s="5"/>
      <c r="E106" s="5"/>
      <c r="F106" s="5"/>
    </row>
    <row r="107" spans="1:6" ht="24" customHeight="1">
      <c r="A107" s="5"/>
      <c r="B107" s="5"/>
      <c r="C107" s="5"/>
      <c r="D107" s="5"/>
      <c r="E107" s="5"/>
      <c r="F107" s="5"/>
    </row>
    <row r="108" spans="1:6" ht="24" customHeight="1">
      <c r="A108" s="5"/>
      <c r="B108" s="5"/>
      <c r="C108" s="5"/>
      <c r="D108" s="5"/>
      <c r="E108" s="5"/>
      <c r="F108" s="5"/>
    </row>
    <row r="109" spans="1:6" ht="24" customHeight="1">
      <c r="A109" s="5"/>
      <c r="B109" s="5"/>
      <c r="C109" s="5"/>
      <c r="D109" s="5"/>
      <c r="E109" s="5"/>
      <c r="F109" s="5"/>
    </row>
    <row r="110" spans="1:6" ht="24" customHeight="1">
      <c r="A110" s="5"/>
      <c r="B110" s="5"/>
      <c r="C110" s="5"/>
      <c r="D110" s="5"/>
      <c r="E110" s="5"/>
      <c r="F110" s="5"/>
    </row>
    <row r="111" spans="1:6" ht="24" customHeight="1">
      <c r="A111" s="5"/>
      <c r="B111" s="5"/>
      <c r="C111" s="5"/>
    </row>
    <row r="112" spans="1:6" ht="24" customHeight="1">
      <c r="A112" s="5"/>
      <c r="B112" s="5"/>
      <c r="C112" s="5"/>
    </row>
    <row r="113" spans="1:3" ht="24" customHeight="1">
      <c r="A113" s="5"/>
      <c r="B113" s="5"/>
      <c r="C113" s="5"/>
    </row>
    <row r="114" spans="1:3" ht="24" customHeight="1">
      <c r="A114" s="5"/>
      <c r="B114" s="5"/>
      <c r="C114" s="5"/>
    </row>
    <row r="115" spans="1:3" ht="24" customHeight="1">
      <c r="A115" s="5"/>
      <c r="B115" s="5"/>
      <c r="C115" s="5"/>
    </row>
    <row r="116" spans="1:3" ht="24" customHeight="1">
      <c r="A116" s="5"/>
      <c r="B116" s="5"/>
      <c r="C116" s="5"/>
    </row>
    <row r="117" spans="1:3" ht="24" customHeight="1">
      <c r="A117" s="5"/>
      <c r="B117" s="5"/>
      <c r="C117" s="5"/>
    </row>
    <row r="118" spans="1:3" ht="24" customHeight="1">
      <c r="A118" s="5"/>
      <c r="B118" s="5"/>
      <c r="C118" s="5"/>
    </row>
    <row r="119" spans="1:3" ht="24" customHeight="1">
      <c r="A119" s="5"/>
      <c r="B119" s="5"/>
      <c r="C119" s="5"/>
    </row>
    <row r="120" spans="1:3" ht="24" customHeight="1">
      <c r="A120" s="5"/>
      <c r="B120" s="5"/>
      <c r="C120" s="5"/>
    </row>
    <row r="121" spans="1:3" ht="24" customHeight="1">
      <c r="A121" s="5"/>
      <c r="B121" s="5"/>
      <c r="C121" s="5"/>
    </row>
    <row r="122" spans="1:3" ht="24" customHeight="1">
      <c r="A122" s="5"/>
      <c r="B122" s="5"/>
      <c r="C122" s="5"/>
    </row>
    <row r="123" spans="1:3" ht="24" customHeight="1">
      <c r="A123" s="5"/>
      <c r="B123" s="5"/>
      <c r="C123" s="5"/>
    </row>
    <row r="124" spans="1:3" ht="24" customHeight="1">
      <c r="A124" s="5"/>
      <c r="B124" s="5"/>
      <c r="C124" s="5"/>
    </row>
    <row r="125" spans="1:3" ht="24" customHeight="1">
      <c r="A125" s="5"/>
      <c r="B125" s="5"/>
      <c r="C125" s="5"/>
    </row>
    <row r="126" spans="1:3" ht="24" customHeight="1">
      <c r="A126" s="5"/>
      <c r="B126" s="5"/>
      <c r="C126" s="5"/>
    </row>
    <row r="127" spans="1:3" ht="24" customHeight="1">
      <c r="A127" s="5"/>
      <c r="B127" s="5"/>
      <c r="C127" s="5"/>
    </row>
    <row r="128" spans="1:3" ht="24" customHeight="1">
      <c r="A128" s="5"/>
      <c r="B128" s="5"/>
      <c r="C128" s="5"/>
    </row>
    <row r="129" spans="1:3" ht="24" customHeight="1">
      <c r="A129" s="5"/>
      <c r="B129" s="5"/>
      <c r="C129" s="5"/>
    </row>
    <row r="130" spans="1:3" ht="24" customHeight="1">
      <c r="A130" s="5"/>
      <c r="B130" s="5"/>
      <c r="C130" s="5"/>
    </row>
    <row r="131" spans="1:3" ht="24" customHeight="1">
      <c r="A131" s="5"/>
      <c r="B131" s="5"/>
      <c r="C131" s="5"/>
    </row>
    <row r="132" spans="1:3" ht="24" customHeight="1">
      <c r="A132" s="5"/>
      <c r="B132" s="5"/>
      <c r="C132" s="5"/>
    </row>
    <row r="133" spans="1:3" ht="24" customHeight="1">
      <c r="A133" s="5"/>
      <c r="B133" s="5"/>
      <c r="C133" s="5"/>
    </row>
    <row r="134" spans="1:3" ht="24" customHeight="1">
      <c r="A134" s="5"/>
      <c r="B134" s="5"/>
      <c r="C134" s="5"/>
    </row>
    <row r="135" spans="1:3" ht="24" customHeight="1">
      <c r="A135" s="5"/>
      <c r="B135" s="5"/>
      <c r="C135" s="5"/>
    </row>
    <row r="136" spans="1:3" ht="24" customHeight="1">
      <c r="A136" s="5"/>
      <c r="B136" s="5"/>
      <c r="C136" s="5"/>
    </row>
    <row r="137" spans="1:3" ht="24" customHeight="1">
      <c r="A137" s="5"/>
      <c r="B137" s="5"/>
      <c r="C137" s="5"/>
    </row>
    <row r="138" spans="1:3" ht="24" customHeight="1">
      <c r="A138" s="5"/>
      <c r="B138" s="5"/>
      <c r="C138" s="5"/>
    </row>
    <row r="139" spans="1:3" ht="24" customHeight="1">
      <c r="A139" s="5"/>
      <c r="B139" s="5"/>
      <c r="C139" s="5"/>
    </row>
    <row r="140" spans="1:3" ht="24" customHeight="1">
      <c r="A140" s="5"/>
      <c r="B140" s="5"/>
      <c r="C140" s="5"/>
    </row>
    <row r="141" spans="1:3" ht="24" customHeight="1">
      <c r="A141" s="5"/>
      <c r="B141" s="5"/>
      <c r="C141" s="5"/>
    </row>
    <row r="142" spans="1:3" ht="24" customHeight="1">
      <c r="A142" s="5"/>
      <c r="B142" s="5"/>
      <c r="C142" s="5"/>
    </row>
    <row r="143" spans="1:3" ht="24" customHeight="1">
      <c r="A143" s="5"/>
      <c r="B143" s="5"/>
      <c r="C143" s="5"/>
    </row>
    <row r="144" spans="1:3" ht="24" customHeight="1">
      <c r="A144" s="5"/>
      <c r="B144" s="5"/>
      <c r="C144" s="5"/>
    </row>
    <row r="145" spans="1:3" ht="24" customHeight="1">
      <c r="A145" s="5"/>
      <c r="B145" s="5"/>
      <c r="C145" s="5"/>
    </row>
    <row r="146" spans="1:3" ht="24" customHeight="1">
      <c r="A146" s="5"/>
      <c r="B146" s="5"/>
      <c r="C146" s="5"/>
    </row>
    <row r="147" spans="1:3" ht="24" customHeight="1">
      <c r="A147" s="5"/>
      <c r="B147" s="5"/>
      <c r="C147" s="5"/>
    </row>
    <row r="148" spans="1:3" ht="24" customHeight="1">
      <c r="A148" s="5"/>
      <c r="B148" s="5"/>
      <c r="C148" s="5"/>
    </row>
    <row r="149" spans="1:3" ht="24" customHeight="1">
      <c r="A149" s="5"/>
      <c r="B149" s="5"/>
      <c r="C149" s="5"/>
    </row>
    <row r="150" spans="1:3" ht="24" customHeight="1">
      <c r="A150" s="5"/>
      <c r="B150" s="5"/>
      <c r="C150" s="5"/>
    </row>
    <row r="151" spans="1:3" ht="24" customHeight="1">
      <c r="A151" s="5"/>
      <c r="B151" s="5"/>
      <c r="C151" s="5"/>
    </row>
    <row r="152" spans="1:3" ht="24" customHeight="1">
      <c r="A152" s="5"/>
      <c r="B152" s="5"/>
      <c r="C152" s="5"/>
    </row>
    <row r="153" spans="1:3" ht="24" customHeight="1">
      <c r="A153" s="5"/>
      <c r="B153" s="5"/>
      <c r="C153" s="5"/>
    </row>
    <row r="154" spans="1:3" ht="24" customHeight="1">
      <c r="A154" s="5"/>
      <c r="B154" s="5"/>
      <c r="C154" s="5"/>
    </row>
    <row r="155" spans="1:3" ht="24" customHeight="1">
      <c r="A155" s="5"/>
      <c r="B155" s="5"/>
      <c r="C155" s="5"/>
    </row>
    <row r="156" spans="1:3" ht="24" customHeight="1">
      <c r="A156" s="5"/>
      <c r="B156" s="5"/>
      <c r="C156" s="5"/>
    </row>
    <row r="157" spans="1:3" ht="24" customHeight="1">
      <c r="A157" s="5"/>
      <c r="B157" s="5"/>
      <c r="C157" s="5"/>
    </row>
    <row r="158" spans="1:3" ht="24" customHeight="1">
      <c r="A158" s="5"/>
      <c r="B158" s="5"/>
      <c r="C158" s="5"/>
    </row>
    <row r="159" spans="1:3" ht="24" customHeight="1">
      <c r="A159" s="5"/>
      <c r="B159" s="5"/>
      <c r="C159" s="5"/>
    </row>
    <row r="160" spans="1:3" ht="24" customHeight="1">
      <c r="A160" s="5"/>
      <c r="B160" s="5"/>
      <c r="C160" s="5"/>
    </row>
    <row r="161" spans="1:3" ht="24" customHeight="1">
      <c r="A161" s="5"/>
      <c r="B161" s="5"/>
      <c r="C161" s="5"/>
    </row>
    <row r="162" spans="1:3" ht="24" customHeight="1">
      <c r="A162" s="5"/>
      <c r="B162" s="5"/>
      <c r="C162" s="5"/>
    </row>
    <row r="163" spans="1:3" ht="24" customHeight="1">
      <c r="A163" s="5"/>
      <c r="B163" s="5"/>
      <c r="C163" s="5"/>
    </row>
    <row r="164" spans="1:3" ht="24" customHeight="1">
      <c r="A164" s="5"/>
      <c r="B164" s="5"/>
      <c r="C164" s="5"/>
    </row>
    <row r="165" spans="1:3" ht="24" customHeight="1">
      <c r="A165" s="5"/>
      <c r="B165" s="5"/>
      <c r="C165" s="5"/>
    </row>
    <row r="166" spans="1:3" ht="24" customHeight="1">
      <c r="A166" s="5"/>
      <c r="B166" s="5"/>
      <c r="C166" s="5"/>
    </row>
    <row r="167" spans="1:3" ht="24" customHeight="1">
      <c r="A167" s="5"/>
      <c r="B167" s="5"/>
      <c r="C167" s="5"/>
    </row>
    <row r="168" spans="1:3" ht="24" customHeight="1">
      <c r="A168" s="5"/>
      <c r="B168" s="5"/>
      <c r="C168" s="5"/>
    </row>
    <row r="169" spans="1:3" ht="24" customHeight="1">
      <c r="A169" s="5"/>
      <c r="B169" s="5"/>
      <c r="C169" s="5"/>
    </row>
    <row r="170" spans="1:3" ht="24" customHeight="1">
      <c r="A170" s="5"/>
      <c r="B170" s="5"/>
      <c r="C170" s="5"/>
    </row>
    <row r="171" spans="1:3" ht="24" customHeight="1">
      <c r="A171" s="5"/>
      <c r="B171" s="5"/>
      <c r="C171" s="5"/>
    </row>
    <row r="172" spans="1:3" ht="24" customHeight="1">
      <c r="A172" s="5"/>
      <c r="B172" s="5"/>
      <c r="C172" s="5"/>
    </row>
    <row r="173" spans="1:3" ht="24" customHeight="1">
      <c r="A173" s="5"/>
      <c r="B173" s="5"/>
      <c r="C173" s="5"/>
    </row>
    <row r="174" spans="1:3" ht="24" customHeight="1">
      <c r="A174" s="5"/>
      <c r="B174" s="5"/>
      <c r="C174" s="5"/>
    </row>
    <row r="175" spans="1:3" ht="24" customHeight="1">
      <c r="A175" s="5"/>
      <c r="B175" s="5"/>
      <c r="C175" s="5"/>
    </row>
    <row r="176" spans="1:3" ht="24" customHeight="1">
      <c r="A176" s="5"/>
      <c r="B176" s="5"/>
      <c r="C176" s="5"/>
    </row>
    <row r="177" spans="1:3" ht="24" customHeight="1">
      <c r="A177" s="5"/>
      <c r="B177" s="5"/>
      <c r="C177" s="5"/>
    </row>
    <row r="178" spans="1:3" ht="24" customHeight="1">
      <c r="A178" s="5"/>
      <c r="B178" s="5"/>
      <c r="C178" s="5"/>
    </row>
    <row r="179" spans="1:3" ht="24" customHeight="1">
      <c r="A179" s="5"/>
      <c r="B179" s="5"/>
      <c r="C179" s="5"/>
    </row>
    <row r="180" spans="1:3" ht="24" customHeight="1">
      <c r="A180" s="5"/>
      <c r="B180" s="5"/>
      <c r="C180" s="5"/>
    </row>
    <row r="181" spans="1:3" ht="24" customHeight="1">
      <c r="A181" s="5"/>
      <c r="B181" s="5"/>
      <c r="C181" s="5"/>
    </row>
    <row r="182" spans="1:3" ht="24" customHeight="1">
      <c r="A182" s="5"/>
      <c r="B182" s="5"/>
      <c r="C182" s="5"/>
    </row>
    <row r="183" spans="1:3" ht="24" customHeight="1">
      <c r="A183" s="5"/>
      <c r="B183" s="5"/>
      <c r="C183" s="5"/>
    </row>
    <row r="184" spans="1:3" ht="24" customHeight="1">
      <c r="A184" s="5"/>
      <c r="B184" s="5"/>
      <c r="C184" s="5"/>
    </row>
    <row r="185" spans="1:3" ht="24" customHeight="1">
      <c r="A185" s="5"/>
      <c r="B185" s="5"/>
      <c r="C185" s="5"/>
    </row>
    <row r="186" spans="1:3" ht="24" customHeight="1">
      <c r="A186" s="5"/>
      <c r="B186" s="5"/>
      <c r="C186" s="5"/>
    </row>
    <row r="187" spans="1:3" ht="24" customHeight="1">
      <c r="A187" s="5"/>
      <c r="B187" s="5"/>
      <c r="C187" s="5"/>
    </row>
    <row r="188" spans="1:3" ht="24" customHeight="1">
      <c r="A188" s="5"/>
      <c r="B188" s="5"/>
      <c r="C188" s="5"/>
    </row>
    <row r="189" spans="1:3" ht="24" customHeight="1">
      <c r="A189" s="5"/>
      <c r="B189" s="5"/>
      <c r="C189" s="5"/>
    </row>
    <row r="190" spans="1:3" ht="24" customHeight="1">
      <c r="A190" s="5"/>
      <c r="B190" s="5"/>
      <c r="C190" s="5"/>
    </row>
    <row r="191" spans="1:3" ht="24" customHeight="1">
      <c r="A191" s="5"/>
      <c r="B191" s="5"/>
      <c r="C191" s="5"/>
    </row>
    <row r="192" spans="1:3" ht="24" customHeight="1">
      <c r="A192" s="5"/>
      <c r="B192" s="5"/>
      <c r="C192" s="5"/>
    </row>
    <row r="193" spans="1:3" ht="24" customHeight="1">
      <c r="A193" s="5"/>
      <c r="B193" s="5"/>
      <c r="C193" s="5"/>
    </row>
    <row r="194" spans="1:3" ht="24" customHeight="1">
      <c r="A194" s="5"/>
      <c r="B194" s="5"/>
      <c r="C194" s="5"/>
    </row>
    <row r="195" spans="1:3" ht="24" customHeight="1">
      <c r="A195" s="5"/>
      <c r="B195" s="5"/>
      <c r="C195" s="5"/>
    </row>
    <row r="196" spans="1:3" ht="24" customHeight="1">
      <c r="A196" s="5"/>
      <c r="B196" s="5"/>
      <c r="C196" s="5"/>
    </row>
    <row r="197" spans="1:3" ht="24" customHeight="1">
      <c r="A197" s="5"/>
      <c r="B197" s="5"/>
      <c r="C197" s="5"/>
    </row>
    <row r="198" spans="1:3" ht="24" customHeight="1">
      <c r="A198" s="5"/>
      <c r="B198" s="5"/>
      <c r="C198" s="5"/>
    </row>
    <row r="199" spans="1:3" ht="24" customHeight="1">
      <c r="A199" s="5"/>
      <c r="B199" s="5"/>
      <c r="C199" s="5"/>
    </row>
    <row r="200" spans="1:3" ht="24" customHeight="1">
      <c r="A200" s="5"/>
      <c r="B200" s="5"/>
      <c r="C200" s="5"/>
    </row>
    <row r="201" spans="1:3" ht="24" customHeight="1">
      <c r="A201" s="5"/>
      <c r="B201" s="5"/>
      <c r="C201" s="5"/>
    </row>
    <row r="202" spans="1:3" ht="24" customHeight="1">
      <c r="A202" s="5"/>
      <c r="B202" s="5"/>
      <c r="C202" s="5"/>
    </row>
    <row r="203" spans="1:3" ht="24" customHeight="1">
      <c r="A203" s="5"/>
      <c r="B203" s="5"/>
      <c r="C203" s="5"/>
    </row>
    <row r="204" spans="1:3" ht="24" customHeight="1">
      <c r="A204" s="5"/>
      <c r="B204" s="5"/>
      <c r="C204" s="5"/>
    </row>
    <row r="205" spans="1:3" ht="24" customHeight="1">
      <c r="A205" s="5"/>
      <c r="B205" s="5"/>
      <c r="C205" s="5"/>
    </row>
    <row r="206" spans="1:3" ht="24" customHeight="1">
      <c r="A206" s="5"/>
      <c r="B206" s="5"/>
      <c r="C206" s="5"/>
    </row>
    <row r="207" spans="1:3" ht="24" customHeight="1">
      <c r="A207" s="5"/>
      <c r="B207" s="5"/>
      <c r="C207" s="5"/>
    </row>
    <row r="208" spans="1:3" ht="24" customHeight="1">
      <c r="A208" s="5"/>
      <c r="B208" s="5"/>
      <c r="C208" s="5"/>
    </row>
    <row r="209" spans="1:3" ht="24" customHeight="1">
      <c r="A209" s="5"/>
      <c r="B209" s="5"/>
      <c r="C209" s="5"/>
    </row>
    <row r="210" spans="1:3" ht="24" customHeight="1">
      <c r="A210" s="5"/>
      <c r="B210" s="5"/>
      <c r="C210" s="5"/>
    </row>
    <row r="211" spans="1:3" ht="24" customHeight="1">
      <c r="A211" s="5"/>
      <c r="B211" s="5"/>
      <c r="C211" s="5"/>
    </row>
    <row r="212" spans="1:3" ht="24" customHeight="1">
      <c r="A212" s="5"/>
      <c r="B212" s="5"/>
      <c r="C212" s="5"/>
    </row>
    <row r="213" spans="1:3" ht="24" customHeight="1">
      <c r="A213" s="5"/>
      <c r="B213" s="5"/>
      <c r="C213" s="5"/>
    </row>
    <row r="214" spans="1:3" ht="24" customHeight="1">
      <c r="A214" s="5"/>
      <c r="B214" s="5"/>
      <c r="C214" s="5"/>
    </row>
    <row r="215" spans="1:3" ht="24" customHeight="1">
      <c r="A215" s="5"/>
      <c r="B215" s="5"/>
      <c r="C215" s="5"/>
    </row>
    <row r="216" spans="1:3" ht="24" customHeight="1">
      <c r="A216" s="5"/>
      <c r="B216" s="5"/>
      <c r="C216" s="5"/>
    </row>
    <row r="217" spans="1:3" ht="24" customHeight="1">
      <c r="A217" s="5"/>
      <c r="B217" s="5"/>
      <c r="C217" s="5"/>
    </row>
    <row r="218" spans="1:3" ht="24" customHeight="1">
      <c r="A218" s="5"/>
      <c r="B218" s="5"/>
      <c r="C218" s="5"/>
    </row>
    <row r="219" spans="1:3" ht="24" customHeight="1">
      <c r="A219" s="5"/>
      <c r="B219" s="5"/>
      <c r="C219" s="5"/>
    </row>
    <row r="220" spans="1:3" ht="24" customHeight="1">
      <c r="A220" s="5"/>
      <c r="B220" s="5"/>
      <c r="C220" s="5"/>
    </row>
    <row r="221" spans="1:3" ht="24" customHeight="1">
      <c r="A221" s="5"/>
      <c r="B221" s="5"/>
      <c r="C221" s="5"/>
    </row>
    <row r="222" spans="1:3" ht="24" customHeight="1">
      <c r="A222" s="5"/>
      <c r="B222" s="5"/>
      <c r="C222" s="5"/>
    </row>
    <row r="223" spans="1:3" ht="24" customHeight="1">
      <c r="A223" s="5"/>
      <c r="B223" s="5"/>
      <c r="C223" s="5"/>
    </row>
    <row r="224" spans="1:3" ht="24" customHeight="1">
      <c r="A224" s="5"/>
      <c r="B224" s="5"/>
      <c r="C224" s="5"/>
    </row>
    <row r="225" spans="1:3" ht="24" customHeight="1">
      <c r="A225" s="5"/>
      <c r="B225" s="5"/>
      <c r="C225" s="5"/>
    </row>
    <row r="226" spans="1:3" ht="24" customHeight="1">
      <c r="A226" s="5"/>
      <c r="B226" s="5"/>
      <c r="C226" s="5"/>
    </row>
    <row r="227" spans="1:3" ht="24" customHeight="1">
      <c r="A227" s="5"/>
      <c r="B227" s="5"/>
      <c r="C227" s="5"/>
    </row>
    <row r="228" spans="1:3" ht="24" customHeight="1">
      <c r="A228" s="5"/>
      <c r="B228" s="5"/>
      <c r="C228" s="5"/>
    </row>
    <row r="229" spans="1:3" ht="24" customHeight="1">
      <c r="A229" s="5"/>
      <c r="B229" s="5"/>
      <c r="C229" s="5"/>
    </row>
    <row r="230" spans="1:3" ht="24" customHeight="1">
      <c r="A230" s="5"/>
      <c r="B230" s="5"/>
      <c r="C230" s="5"/>
    </row>
    <row r="231" spans="1:3" ht="24" customHeight="1">
      <c r="A231" s="5"/>
      <c r="B231" s="5"/>
      <c r="C231" s="5"/>
    </row>
    <row r="232" spans="1:3" ht="24" customHeight="1">
      <c r="A232" s="5"/>
      <c r="B232" s="5"/>
      <c r="C232" s="5"/>
    </row>
    <row r="233" spans="1:3" ht="24" customHeight="1">
      <c r="A233" s="5"/>
      <c r="B233" s="5"/>
      <c r="C233" s="5"/>
    </row>
    <row r="234" spans="1:3" ht="24" customHeight="1">
      <c r="A234" s="5"/>
      <c r="B234" s="5"/>
      <c r="C234" s="5"/>
    </row>
    <row r="235" spans="1:3" ht="24" customHeight="1">
      <c r="A235" s="5"/>
      <c r="B235" s="5"/>
      <c r="C235" s="5"/>
    </row>
    <row r="236" spans="1:3" ht="24" customHeight="1">
      <c r="A236" s="5"/>
      <c r="B236" s="5"/>
      <c r="C236" s="5"/>
    </row>
    <row r="237" spans="1:3" ht="24" customHeight="1">
      <c r="A237" s="5"/>
      <c r="B237" s="5"/>
      <c r="C237" s="5"/>
    </row>
    <row r="238" spans="1:3" ht="24" customHeight="1">
      <c r="A238" s="5"/>
      <c r="B238" s="5"/>
      <c r="C238" s="5"/>
    </row>
    <row r="239" spans="1:3" ht="24" customHeight="1">
      <c r="A239" s="5"/>
      <c r="B239" s="5"/>
      <c r="C239" s="5"/>
    </row>
    <row r="240" spans="1:3" ht="24" customHeight="1">
      <c r="A240" s="5"/>
      <c r="B240" s="5"/>
      <c r="C240" s="5"/>
    </row>
    <row r="241" spans="1:3" ht="24" customHeight="1">
      <c r="A241" s="5"/>
      <c r="B241" s="5"/>
      <c r="C241" s="5"/>
    </row>
    <row r="242" spans="1:3" ht="24" customHeight="1">
      <c r="A242" s="5"/>
      <c r="B242" s="5"/>
      <c r="C242" s="5"/>
    </row>
    <row r="243" spans="1:3" ht="24" customHeight="1">
      <c r="A243" s="5"/>
      <c r="B243" s="5"/>
      <c r="C243" s="5"/>
    </row>
    <row r="244" spans="1:3" ht="24" customHeight="1">
      <c r="A244" s="5"/>
      <c r="B244" s="5"/>
      <c r="C244" s="5"/>
    </row>
    <row r="245" spans="1:3" ht="24" customHeight="1">
      <c r="A245" s="5"/>
      <c r="B245" s="5"/>
      <c r="C245" s="5"/>
    </row>
    <row r="246" spans="1:3" ht="24" customHeight="1">
      <c r="A246" s="5"/>
      <c r="B246" s="5"/>
      <c r="C246" s="5"/>
    </row>
    <row r="247" spans="1:3" ht="24" customHeight="1">
      <c r="A247" s="5"/>
      <c r="B247" s="5"/>
      <c r="C247" s="5"/>
    </row>
    <row r="248" spans="1:3" ht="24" customHeight="1">
      <c r="A248" s="5"/>
      <c r="B248" s="5"/>
      <c r="C248" s="5"/>
    </row>
    <row r="249" spans="1:3" ht="24" customHeight="1">
      <c r="A249" s="5"/>
      <c r="B249" s="5"/>
      <c r="C249" s="5"/>
    </row>
    <row r="250" spans="1:3" ht="24" customHeight="1">
      <c r="A250" s="5"/>
      <c r="B250" s="5"/>
      <c r="C250" s="5"/>
    </row>
    <row r="251" spans="1:3" ht="24" customHeight="1">
      <c r="A251" s="5"/>
      <c r="B251" s="5"/>
      <c r="C251" s="5"/>
    </row>
    <row r="252" spans="1:3" ht="24" customHeight="1">
      <c r="A252" s="5"/>
      <c r="B252" s="5"/>
      <c r="C252" s="5"/>
    </row>
    <row r="253" spans="1:3" ht="24" customHeight="1">
      <c r="A253" s="5"/>
      <c r="B253" s="5"/>
      <c r="C253" s="5"/>
    </row>
    <row r="254" spans="1:3" ht="24" customHeight="1">
      <c r="A254" s="5"/>
      <c r="B254" s="5"/>
      <c r="C254" s="5"/>
    </row>
    <row r="255" spans="1:3" ht="24" customHeight="1">
      <c r="A255" s="5"/>
      <c r="B255" s="5"/>
      <c r="C255" s="5"/>
    </row>
    <row r="256" spans="1:3" ht="24" customHeight="1">
      <c r="A256" s="5"/>
      <c r="B256" s="5"/>
      <c r="C256" s="5"/>
    </row>
    <row r="257" spans="1:3" ht="24" customHeight="1">
      <c r="A257" s="5"/>
      <c r="B257" s="5"/>
      <c r="C257" s="5"/>
    </row>
    <row r="258" spans="1:3" ht="24" customHeight="1">
      <c r="A258" s="5"/>
      <c r="B258" s="5"/>
      <c r="C258" s="5"/>
    </row>
    <row r="259" spans="1:3" ht="24" customHeight="1">
      <c r="A259" s="5"/>
      <c r="B259" s="5"/>
      <c r="C259" s="5"/>
    </row>
    <row r="260" spans="1:3" ht="24" customHeight="1">
      <c r="A260" s="5"/>
      <c r="B260" s="5"/>
      <c r="C260" s="5"/>
    </row>
    <row r="261" spans="1:3" ht="24" customHeight="1">
      <c r="A261" s="5"/>
      <c r="B261" s="5"/>
      <c r="C261" s="5"/>
    </row>
    <row r="262" spans="1:3" ht="24" customHeight="1">
      <c r="A262" s="5"/>
      <c r="B262" s="5"/>
      <c r="C262" s="5"/>
    </row>
  </sheetData>
  <mergeCells count="40">
    <mergeCell ref="A1:Z1"/>
    <mergeCell ref="A2:Z2"/>
    <mergeCell ref="A21:B21"/>
    <mergeCell ref="A29:B29"/>
    <mergeCell ref="A30:B30"/>
    <mergeCell ref="A15:B15"/>
    <mergeCell ref="A16:B16"/>
    <mergeCell ref="F18:I18"/>
    <mergeCell ref="E18:E20"/>
    <mergeCell ref="A31:B31"/>
    <mergeCell ref="A32:B32"/>
    <mergeCell ref="A22:B22"/>
    <mergeCell ref="A23:B23"/>
    <mergeCell ref="A17:B17"/>
    <mergeCell ref="A18:B18"/>
    <mergeCell ref="A20:B20"/>
    <mergeCell ref="A33:B33"/>
    <mergeCell ref="I29:K29"/>
    <mergeCell ref="I30:K30"/>
    <mergeCell ref="A13:B13"/>
    <mergeCell ref="A12:B12"/>
    <mergeCell ref="E17:I17"/>
    <mergeCell ref="E13:E16"/>
    <mergeCell ref="F15:I15"/>
    <mergeCell ref="F16:I16"/>
    <mergeCell ref="A19:B19"/>
    <mergeCell ref="F20:I20"/>
    <mergeCell ref="F19:I19"/>
    <mergeCell ref="E12:I12"/>
    <mergeCell ref="F13:I13"/>
    <mergeCell ref="F14:I14"/>
    <mergeCell ref="A14:B14"/>
    <mergeCell ref="I33:K33"/>
    <mergeCell ref="F33:H33"/>
    <mergeCell ref="F29:H29"/>
    <mergeCell ref="F30:H30"/>
    <mergeCell ref="F31:H31"/>
    <mergeCell ref="F32:H32"/>
    <mergeCell ref="I31:K31"/>
    <mergeCell ref="I32:K32"/>
  </mergeCells>
  <phoneticPr fontId="1"/>
  <printOptions horizontalCentered="1"/>
  <pageMargins left="0.78740157480314965" right="0.78740157480314965" top="0.98425196850393704" bottom="0.98425196850393704"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78</vt:i4>
      </vt:variant>
      <vt:variant>
        <vt:lpstr>名前付き一覧</vt:lpstr>
      </vt:variant>
      <vt:variant>
        <vt:i4>79</vt:i4>
      </vt:variant>
    </vt:vector>
  </HeadingPairs>
  <TitlesOfParts>
    <vt:vector size="157" baseType="lpstr">
      <vt:lpstr>目次</vt:lpstr>
      <vt:lpstr>業務所管課別目次</vt:lpstr>
      <vt:lpstr>凡例</vt:lpstr>
      <vt:lpstr>4p</vt:lpstr>
      <vt:lpstr>5p</vt:lpstr>
      <vt:lpstr>6p</vt:lpstr>
      <vt:lpstr>7p</vt:lpstr>
      <vt:lpstr>8p</vt:lpstr>
      <vt:lpstr>9p</vt:lpstr>
      <vt:lpstr>10p</vt:lpstr>
      <vt:lpstr>11p</vt:lpstr>
      <vt:lpstr>12p</vt:lpstr>
      <vt:lpstr>13p</vt:lpstr>
      <vt:lpstr>15p</vt:lpstr>
      <vt:lpstr>16p</vt:lpstr>
      <vt:lpstr>17p</vt:lpstr>
      <vt:lpstr>18p</vt:lpstr>
      <vt:lpstr>19p</vt:lpstr>
      <vt:lpstr>20p</vt:lpstr>
      <vt:lpstr>21p</vt:lpstr>
      <vt:lpstr>22p</vt:lpstr>
      <vt:lpstr>23p</vt:lpstr>
      <vt:lpstr>24p</vt:lpstr>
      <vt:lpstr>25p</vt:lpstr>
      <vt:lpstr>26p</vt:lpstr>
      <vt:lpstr>27p</vt:lpstr>
      <vt:lpstr>28p</vt:lpstr>
      <vt:lpstr>29p</vt:lpstr>
      <vt:lpstr>30p</vt:lpstr>
      <vt:lpstr>31p</vt:lpstr>
      <vt:lpstr>32p</vt:lpstr>
      <vt:lpstr>33p</vt:lpstr>
      <vt:lpstr>34p</vt:lpstr>
      <vt:lpstr>35p</vt:lpstr>
      <vt:lpstr>36p</vt:lpstr>
      <vt:lpstr>37p</vt:lpstr>
      <vt:lpstr>38p</vt:lpstr>
      <vt:lpstr>39p</vt:lpstr>
      <vt:lpstr>40p</vt:lpstr>
      <vt:lpstr>41p</vt:lpstr>
      <vt:lpstr>42p</vt:lpstr>
      <vt:lpstr>43p</vt:lpstr>
      <vt:lpstr>44p</vt:lpstr>
      <vt:lpstr>45p</vt:lpstr>
      <vt:lpstr>46p</vt:lpstr>
      <vt:lpstr>47p</vt:lpstr>
      <vt:lpstr>48p</vt:lpstr>
      <vt:lpstr>49p</vt:lpstr>
      <vt:lpstr>50p</vt:lpstr>
      <vt:lpstr>51p</vt:lpstr>
      <vt:lpstr>52p</vt:lpstr>
      <vt:lpstr>53p</vt:lpstr>
      <vt:lpstr>54p</vt:lpstr>
      <vt:lpstr>55p</vt:lpstr>
      <vt:lpstr>56p</vt:lpstr>
      <vt:lpstr>57p</vt:lpstr>
      <vt:lpstr>58p</vt:lpstr>
      <vt:lpstr>59p</vt:lpstr>
      <vt:lpstr>60p</vt:lpstr>
      <vt:lpstr>61p</vt:lpstr>
      <vt:lpstr>62p</vt:lpstr>
      <vt:lpstr>63p</vt:lpstr>
      <vt:lpstr>64p</vt:lpstr>
      <vt:lpstr>65p</vt:lpstr>
      <vt:lpstr>66p</vt:lpstr>
      <vt:lpstr>67p</vt:lpstr>
      <vt:lpstr>68p</vt:lpstr>
      <vt:lpstr>69p</vt:lpstr>
      <vt:lpstr>70p</vt:lpstr>
      <vt:lpstr>71p</vt:lpstr>
      <vt:lpstr>72p</vt:lpstr>
      <vt:lpstr>73p</vt:lpstr>
      <vt:lpstr>74p</vt:lpstr>
      <vt:lpstr>75p</vt:lpstr>
      <vt:lpstr>76p</vt:lpstr>
      <vt:lpstr>77p</vt:lpstr>
      <vt:lpstr>78p</vt:lpstr>
      <vt:lpstr>79p</vt:lpstr>
      <vt:lpstr>'10p'!Print_Area</vt:lpstr>
      <vt:lpstr>'11p'!Print_Area</vt:lpstr>
      <vt:lpstr>'12p'!Print_Area</vt:lpstr>
      <vt:lpstr>'13p'!Print_Area</vt:lpstr>
      <vt:lpstr>'15p'!Print_Area</vt:lpstr>
      <vt:lpstr>'16p'!Print_Area</vt:lpstr>
      <vt:lpstr>'17p'!Print_Area</vt:lpstr>
      <vt:lpstr>'18p'!Print_Area</vt:lpstr>
      <vt:lpstr>'19p'!Print_Area</vt:lpstr>
      <vt:lpstr>'20p'!Print_Area</vt:lpstr>
      <vt:lpstr>'21p'!Print_Area</vt:lpstr>
      <vt:lpstr>'22p'!Print_Area</vt:lpstr>
      <vt:lpstr>'23p'!Print_Area</vt:lpstr>
      <vt:lpstr>'24p'!Print_Area</vt:lpstr>
      <vt:lpstr>'25p'!Print_Area</vt:lpstr>
      <vt:lpstr>'26p'!Print_Area</vt:lpstr>
      <vt:lpstr>'27p'!Print_Area</vt:lpstr>
      <vt:lpstr>'28p'!Print_Area</vt:lpstr>
      <vt:lpstr>'29p'!Print_Area</vt:lpstr>
      <vt:lpstr>'30p'!Print_Area</vt:lpstr>
      <vt:lpstr>'31p'!Print_Area</vt:lpstr>
      <vt:lpstr>'32p'!Print_Area</vt:lpstr>
      <vt:lpstr>'33p'!Print_Area</vt:lpstr>
      <vt:lpstr>'34p'!Print_Area</vt:lpstr>
      <vt:lpstr>'35p'!Print_Area</vt:lpstr>
      <vt:lpstr>'36p'!Print_Area</vt:lpstr>
      <vt:lpstr>'37p'!Print_Area</vt:lpstr>
      <vt:lpstr>'38p'!Print_Area</vt:lpstr>
      <vt:lpstr>'39p'!Print_Area</vt:lpstr>
      <vt:lpstr>'40p'!Print_Area</vt:lpstr>
      <vt:lpstr>'41p'!Print_Area</vt:lpstr>
      <vt:lpstr>'42p'!Print_Area</vt:lpstr>
      <vt:lpstr>'43p'!Print_Area</vt:lpstr>
      <vt:lpstr>'44p'!Print_Area</vt:lpstr>
      <vt:lpstr>'45p'!Print_Area</vt:lpstr>
      <vt:lpstr>'46p'!Print_Area</vt:lpstr>
      <vt:lpstr>'47p'!Print_Area</vt:lpstr>
      <vt:lpstr>'48p'!Print_Area</vt:lpstr>
      <vt:lpstr>'49p'!Print_Area</vt:lpstr>
      <vt:lpstr>'4p'!Print_Area</vt:lpstr>
      <vt:lpstr>'50p'!Print_Area</vt:lpstr>
      <vt:lpstr>'51p'!Print_Area</vt:lpstr>
      <vt:lpstr>'52p'!Print_Area</vt:lpstr>
      <vt:lpstr>'53p'!Print_Area</vt:lpstr>
      <vt:lpstr>'54p'!Print_Area</vt:lpstr>
      <vt:lpstr>'55p'!Print_Area</vt:lpstr>
      <vt:lpstr>'56p'!Print_Area</vt:lpstr>
      <vt:lpstr>'57p'!Print_Area</vt:lpstr>
      <vt:lpstr>'58p'!Print_Area</vt:lpstr>
      <vt:lpstr>'59p'!Print_Area</vt:lpstr>
      <vt:lpstr>'5p'!Print_Area</vt:lpstr>
      <vt:lpstr>'60p'!Print_Area</vt:lpstr>
      <vt:lpstr>'61p'!Print_Area</vt:lpstr>
      <vt:lpstr>'62p'!Print_Area</vt:lpstr>
      <vt:lpstr>'63p'!Print_Area</vt:lpstr>
      <vt:lpstr>'64p'!Print_Area</vt:lpstr>
      <vt:lpstr>'65p'!Print_Area</vt:lpstr>
      <vt:lpstr>'66p'!Print_Area</vt:lpstr>
      <vt:lpstr>'67p'!Print_Area</vt:lpstr>
      <vt:lpstr>'68p'!Print_Area</vt:lpstr>
      <vt:lpstr>'69p'!Print_Area</vt:lpstr>
      <vt:lpstr>'6p'!Print_Area</vt:lpstr>
      <vt:lpstr>'70p'!Print_Area</vt:lpstr>
      <vt:lpstr>'71p'!Print_Area</vt:lpstr>
      <vt:lpstr>'72p'!Print_Area</vt:lpstr>
      <vt:lpstr>'73p'!Print_Area</vt:lpstr>
      <vt:lpstr>'74p'!Print_Area</vt:lpstr>
      <vt:lpstr>'75p'!Print_Area</vt:lpstr>
      <vt:lpstr>'76p'!Print_Area</vt:lpstr>
      <vt:lpstr>'77p'!Print_Area</vt:lpstr>
      <vt:lpstr>'78p'!Print_Area</vt:lpstr>
      <vt:lpstr>'79p'!Print_Area</vt:lpstr>
      <vt:lpstr>'7p'!Print_Area</vt:lpstr>
      <vt:lpstr>'8p'!Print_Area</vt:lpstr>
      <vt:lpstr>'9p'!Print_Area</vt:lpstr>
      <vt:lpstr>業務所管課別目次!Print_Area</vt:lpstr>
      <vt:lpstr>目次!Print_Area</vt:lpstr>
      <vt:lpstr>業務所管課別目次!Print_Titles</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2021-10-10T23:52:42Z</dcterms:modified>
</cp:coreProperties>
</file>